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threadedComments/threadedComment2.xml" ContentType="application/vnd.ms-excel.threadedcomments+xml"/>
  <Override PartName="/xl/documenttasks/documenttask1.xml" ContentType="application/vnd.ms-excel.documenttask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slrgroup-my.sharepoint.com/personal/mike_curran_slrconsulting_com/Documents/Data/CONTRACTS/C0410 - Harrow Local Plan IIA NDA/Work in progress/Examination support/Updated IIA Report/Final versions for consultation/"/>
    </mc:Choice>
  </mc:AlternateContent>
  <xr:revisionPtr revIDLastSave="224" documentId="8_{E94470F7-31F6-4848-B035-7E0206F34AB2}" xr6:coauthVersionLast="47" xr6:coauthVersionMax="47" xr10:uidLastSave="{DB0F4FE4-25CF-4CEE-83A5-585FB8B85191}"/>
  <bookViews>
    <workbookView minimized="1" xWindow="-20760" yWindow="30" windowWidth="14400" windowHeight="8175" xr2:uid="{85380452-3F08-482B-974A-1B0F2CEAAB95}"/>
  </bookViews>
  <sheets>
    <sheet name="Front Page" sheetId="317" r:id="rId1"/>
    <sheet name="Disclaimer" sheetId="316" r:id="rId2"/>
    <sheet name="Methodology" sheetId="184" r:id="rId3"/>
    <sheet name="Significance description" sheetId="9" r:id="rId4"/>
    <sheet name="Summary" sheetId="2" r:id="rId5"/>
    <sheet name="Sheet46" sheetId="314" state="hidden" r:id="rId6"/>
    <sheet name="Option B" sheetId="186" state="hidden" r:id="rId7"/>
    <sheet name="Option C" sheetId="185" state="hidden" r:id="rId8"/>
    <sheet name="Option D" sheetId="187" state="hidden" r:id="rId9"/>
    <sheet name="BLANK" sheetId="215" state="hidden" r:id="rId10"/>
    <sheet name="Spatial_Strategy" sheetId="256" state="hidden" r:id="rId11"/>
    <sheet name="SS_ALT_1" sheetId="325" r:id="rId12"/>
    <sheet name="Strategic_Policy_01" sheetId="269" state="hidden" r:id="rId13"/>
    <sheet name="GR1_Development_Standard" sheetId="270" state="hidden" r:id="rId14"/>
    <sheet name="GR2_Inclusive_Neighbourhoods" sheetId="271" state="hidden" r:id="rId15"/>
    <sheet name="GR3_Connecting_Places" sheetId="272" state="hidden" r:id="rId16"/>
    <sheet name="GR4_Building_Heights" sheetId="230" state="hidden" r:id="rId17"/>
    <sheet name="GR5_View_Management" sheetId="232" state="hidden" r:id="rId18"/>
    <sheet name="GR6_Areas_of_Special_Character" sheetId="235" state="hidden" r:id="rId19"/>
    <sheet name="SS_ALT_2" sheetId="268" r:id="rId20"/>
    <sheet name="GR6_ALT_1" sheetId="237" r:id="rId21"/>
    <sheet name="GR7_External_Lighting" sheetId="236" state="hidden" r:id="rId22"/>
    <sheet name="GR8_Shopfronts_and_Forecourts" sheetId="238" state="hidden" r:id="rId23"/>
    <sheet name="GR9_Advertisements_and_Displays" sheetId="239" state="hidden" r:id="rId24"/>
    <sheet name="GR10_Gardens_and_Amenity_Areas" sheetId="240" state="hidden" r:id="rId25"/>
    <sheet name="GR10_ALT_1" sheetId="257" r:id="rId26"/>
    <sheet name="GR10_ALT_2" sheetId="258" r:id="rId27"/>
    <sheet name="GR11_Planning_Obligations" sheetId="242" r:id="rId28"/>
    <sheet name="Strategic_Policy_02" sheetId="241" state="hidden" r:id="rId29"/>
    <sheet name="HE1_Heritage_Assets" sheetId="244" state="hidden" r:id="rId30"/>
    <sheet name="HE2_Enabling_Development" sheetId="243" state="hidden" r:id="rId31"/>
    <sheet name="Strategic_Policy_03" sheetId="273" state="hidden" r:id="rId32"/>
    <sheet name="Strategic_Policy_03_ALT1" sheetId="274" r:id="rId33"/>
    <sheet name="Strategic_Policy_03_ALT2" sheetId="275" r:id="rId34"/>
    <sheet name="HO1_Dwelling_Mix" sheetId="276" state="hidden" r:id="rId35"/>
    <sheet name="HO1_ALT_1" sheetId="319" r:id="rId36"/>
    <sheet name="HO1_ALT_2" sheetId="320" r:id="rId37"/>
    <sheet name="HO1_ALT_3" sheetId="321" r:id="rId38"/>
    <sheet name="HO1_ALT_4" sheetId="322" r:id="rId39"/>
    <sheet name="HO2_Conversion_Redevelopment" sheetId="278" state="hidden" r:id="rId40"/>
    <sheet name="HO1_ALT_5" sheetId="326" r:id="rId41"/>
    <sheet name="HO2_ALT_1" sheetId="279" r:id="rId42"/>
    <sheet name="HO2_ALT_2" sheetId="280" r:id="rId43"/>
    <sheet name="HO2_ALT_3" sheetId="281" r:id="rId44"/>
    <sheet name="HO2_ALT_4" sheetId="282" r:id="rId45"/>
    <sheet name="HO2_ALT_5" sheetId="283" r:id="rId46"/>
    <sheet name="HO2_ALT_6" sheetId="284" r:id="rId47"/>
    <sheet name="HO3_Small_Sites" sheetId="285" state="hidden" r:id="rId48"/>
    <sheet name="HO4_Affordable_Housing" sheetId="286" state="hidden" r:id="rId49"/>
    <sheet name="HO4_ALT_1" sheetId="323" r:id="rId50"/>
    <sheet name="HO5_Housing_Estates" sheetId="288" state="hidden" r:id="rId51"/>
    <sheet name="HO5_ALT_1" sheetId="324" r:id="rId52"/>
    <sheet name="HO5_ALT_2" sheetId="290" r:id="rId53"/>
    <sheet name="HO6_Accommodation_Older_People" sheetId="291" state="hidden" r:id="rId54"/>
    <sheet name="HO6_ALT_1" sheetId="292" r:id="rId55"/>
    <sheet name="HO6_ALT_2" sheetId="293" r:id="rId56"/>
    <sheet name="HO6_ALT_3" sheetId="294" r:id="rId57"/>
    <sheet name="HO7_Supported_Accommodation" sheetId="295" state="hidden" r:id="rId58"/>
    <sheet name="HO7_ALT_1" sheetId="296" r:id="rId59"/>
    <sheet name="HO8_Student_Accommodation" sheetId="297" state="hidden" r:id="rId60"/>
    <sheet name="HO8_ALT_1" sheetId="318" r:id="rId61"/>
    <sheet name="HO8_ALT_2" sheetId="299" r:id="rId62"/>
    <sheet name="HO9_Large_Scale_Shared_Living" sheetId="245" state="hidden" r:id="rId63"/>
    <sheet name="HO9_ALT_1" sheetId="246" r:id="rId64"/>
    <sheet name="HO9_ALT_2" sheetId="247" r:id="rId65"/>
    <sheet name="HO9_ALT_3" sheetId="248" r:id="rId66"/>
    <sheet name="HO9_ALT_4" sheetId="249" r:id="rId67"/>
    <sheet name="HO10_Housing_Shared_Facilities" sheetId="250" state="hidden" r:id="rId68"/>
    <sheet name="HO10_ALT_1" sheetId="252" r:id="rId69"/>
    <sheet name="HO10_ALT_2" sheetId="251" r:id="rId70"/>
    <sheet name="HO10_ALT_3" sheetId="253" r:id="rId71"/>
    <sheet name="HO10_ALT_4" sheetId="254" r:id="rId72"/>
    <sheet name="HO11_Self_and_Custom_Build" sheetId="255" state="hidden" r:id="rId73"/>
    <sheet name="HO12_Gypsy_and_Traveller_Needs" sheetId="259" state="hidden" r:id="rId74"/>
    <sheet name="HO12_ALT_1" sheetId="263" r:id="rId75"/>
    <sheet name="HO12_ALT_2" sheetId="264" r:id="rId76"/>
    <sheet name="Strategic_Policy_04" sheetId="208" state="hidden" r:id="rId77"/>
    <sheet name="Strategic_Policy_05" sheetId="209" state="hidden" r:id="rId78"/>
    <sheet name="LE1_Development_Principles" sheetId="210" state="hidden" r:id="rId79"/>
    <sheet name="LE1_ALT_1" sheetId="265" r:id="rId80"/>
    <sheet name="LE2_Nighttime_Evening_Economy" sheetId="211" state="hidden" r:id="rId81"/>
    <sheet name="LE3_Industrial_Land" sheetId="212" state="hidden" r:id="rId82"/>
    <sheet name="LE3_ALT_1" sheetId="266" r:id="rId83"/>
    <sheet name="LE3_ALT_2" sheetId="261" r:id="rId84"/>
    <sheet name="LE4_Culture_Creative_Industries" sheetId="213" state="hidden" r:id="rId85"/>
    <sheet name="LE5_Tourism_and_Accommodation" sheetId="214" state="hidden" r:id="rId86"/>
    <sheet name="Strategic_Policy_06" sheetId="300" state="hidden" r:id="rId87"/>
    <sheet name="CI1_Safeguarding_Infrastructure" sheetId="301" state="hidden" r:id="rId88"/>
    <sheet name="CI2_Play_and_Informal_Leisure" sheetId="302" state="hidden" r:id="rId89"/>
    <sheet name="CI3_Sport_and_Recreation" sheetId="303" state="hidden" r:id="rId90"/>
    <sheet name="CI4_Comms_Infrastructure" sheetId="304" state="hidden" r:id="rId91"/>
    <sheet name="Strategic_Policy_07" sheetId="203" state="hidden" r:id="rId92"/>
    <sheet name="GI1_Green_Belt_and_MOL" sheetId="195" state="hidden" r:id="rId93"/>
    <sheet name="GI2_Open_Space" sheetId="194" state="hidden" r:id="rId94"/>
    <sheet name="GI2_ALT_1" sheetId="228" r:id="rId95"/>
    <sheet name="GI3_Biodiversity" sheetId="193" state="hidden" r:id="rId96"/>
    <sheet name="GI3_ALT_1" sheetId="227" r:id="rId97"/>
    <sheet name="GI4_Greening_Landscaping_Trees" sheetId="192" state="hidden" r:id="rId98"/>
    <sheet name="GI5_Food_Growing" sheetId="196" state="hidden" r:id="rId99"/>
    <sheet name="Strategic_Policy_08" sheetId="305" state="hidden" r:id="rId100"/>
    <sheet name="CN1_Design_and_Retrofitting" sheetId="306" state="hidden" r:id="rId101"/>
    <sheet name="CN1_ALT_1" sheetId="307" r:id="rId102"/>
    <sheet name="CN1_ALT_2" sheetId="308" r:id="rId103"/>
    <sheet name="CN2_Energy_Infrastructure" sheetId="310" state="hidden" r:id="rId104"/>
    <sheet name="CN3_Flood_Risk" sheetId="311" state="hidden" r:id="rId105"/>
    <sheet name="CN4_Drainage" sheetId="312" state="hidden" r:id="rId106"/>
    <sheet name="CN5_Waterway_Management" sheetId="313" state="hidden" r:id="rId107"/>
    <sheet name="Strategic_Policy_09" sheetId="201" state="hidden" r:id="rId108"/>
    <sheet name="CE1_Reducing_and_Managing_Waste" sheetId="188" state="hidden" r:id="rId109"/>
    <sheet name="CE2_Circular_Economy" sheetId="190" state="hidden" r:id="rId110"/>
    <sheet name="Strategic_Policy_10" sheetId="204" state="hidden" r:id="rId111"/>
    <sheet name="M1_Sustainable_Transport" sheetId="205" state="hidden" r:id="rId112"/>
    <sheet name="M2_Parking" sheetId="206" state="hidden" r:id="rId113"/>
    <sheet name="M3_Deliveries_and_Construction" sheetId="207" state="hidden" r:id="rId114"/>
    <sheet name="Drop downs" sheetId="3" state="hidden" r:id="rId115"/>
  </sheets>
  <externalReferences>
    <externalReference r:id="rId116"/>
    <externalReference r:id="rId117"/>
    <externalReference r:id="rId118"/>
    <externalReference r:id="rId119"/>
    <externalReference r:id="rId120"/>
  </externalReferences>
  <definedNames>
    <definedName name="_xlnm._FilterDatabase" localSheetId="9" hidden="1">BLANK!$A$7:$M$87</definedName>
    <definedName name="_xlnm._FilterDatabase" localSheetId="108" hidden="1">CE1_Reducing_and_Managing_Waste!$A$7:$M$87</definedName>
    <definedName name="_xlnm._FilterDatabase" localSheetId="109" hidden="1">CE2_Circular_Economy!$A$7:$M$87</definedName>
    <definedName name="_xlnm._FilterDatabase" localSheetId="87" hidden="1">CI1_Safeguarding_Infrastructure!$A$7:$M$87</definedName>
    <definedName name="_xlnm._FilterDatabase" localSheetId="88" hidden="1">CI2_Play_and_Informal_Leisure!$A$7:$M$87</definedName>
    <definedName name="_xlnm._FilterDatabase" localSheetId="89" hidden="1">CI3_Sport_and_Recreation!$A$7:$M$87</definedName>
    <definedName name="_xlnm._FilterDatabase" localSheetId="90" hidden="1">CI4_Comms_Infrastructure!$A$7:$M$87</definedName>
    <definedName name="_xlnm._FilterDatabase" localSheetId="101" hidden="1">CN1_ALT_1!$A$7:$L$87</definedName>
    <definedName name="_xlnm._FilterDatabase" localSheetId="102" hidden="1">CN1_ALT_2!$A$7:$L$87</definedName>
    <definedName name="_xlnm._FilterDatabase" localSheetId="100" hidden="1">CN1_Design_and_Retrofitting!$A$7:$M$87</definedName>
    <definedName name="_xlnm._FilterDatabase" localSheetId="103" hidden="1">CN2_Energy_Infrastructure!$A$7:$M$87</definedName>
    <definedName name="_xlnm._FilterDatabase" localSheetId="104" hidden="1">CN3_Flood_Risk!$A$7:$M$87</definedName>
    <definedName name="_xlnm._FilterDatabase" localSheetId="105" hidden="1">CN4_Drainage!$A$7:$M$87</definedName>
    <definedName name="_xlnm._FilterDatabase" localSheetId="106" hidden="1">CN5_Waterway_Management!$A$7:$M$87</definedName>
    <definedName name="_xlnm._FilterDatabase" localSheetId="92" hidden="1">GI1_Green_Belt_and_MOL!$A$7:$M$87</definedName>
    <definedName name="_xlnm._FilterDatabase" localSheetId="94" hidden="1">GI2_ALT_1!$A$7:$L$87</definedName>
    <definedName name="_xlnm._FilterDatabase" localSheetId="93" hidden="1">GI2_Open_Space!$A$7:$M$87</definedName>
    <definedName name="_xlnm._FilterDatabase" localSheetId="96" hidden="1">GI3_ALT_1!$A$7:$K$87</definedName>
    <definedName name="_xlnm._FilterDatabase" localSheetId="95" hidden="1">GI3_Biodiversity!$A$7:$M$87</definedName>
    <definedName name="_xlnm._FilterDatabase" localSheetId="97" hidden="1">GI4_Greening_Landscaping_Trees!$A$7:$M$87</definedName>
    <definedName name="_xlnm._FilterDatabase" localSheetId="98" hidden="1">GI5_Food_Growing!$A$7:$M$87</definedName>
    <definedName name="_xlnm._FilterDatabase" localSheetId="13" hidden="1">GR1_Development_Standard!$A$7:$M$87</definedName>
    <definedName name="_xlnm._FilterDatabase" localSheetId="25" hidden="1">GR10_ALT_1!$A$7:$L$87</definedName>
    <definedName name="_xlnm._FilterDatabase" localSheetId="26" hidden="1">GR10_ALT_2!$A$7:$L$87</definedName>
    <definedName name="_xlnm._FilterDatabase" localSheetId="24" hidden="1">GR10_Gardens_and_Amenity_Areas!$A$7:$M$87</definedName>
    <definedName name="_xlnm._FilterDatabase" localSheetId="27" hidden="1">GR11_Planning_Obligations!$A$7:$L$87</definedName>
    <definedName name="_xlnm._FilterDatabase" localSheetId="14" hidden="1">GR2_Inclusive_Neighbourhoods!$A$7:$M$87</definedName>
    <definedName name="_xlnm._FilterDatabase" localSheetId="15" hidden="1">GR3_Connecting_Places!$A$7:$M$87</definedName>
    <definedName name="_xlnm._FilterDatabase" localSheetId="16" hidden="1">GR4_Building_Heights!$A$7:$M$87</definedName>
    <definedName name="_xlnm._FilterDatabase" localSheetId="17" hidden="1">GR5_View_Management!$A$7:$M$87</definedName>
    <definedName name="_xlnm._FilterDatabase" localSheetId="20" hidden="1">GR6_ALT_1!$A$7:$L$87</definedName>
    <definedName name="_xlnm._FilterDatabase" localSheetId="18" hidden="1">GR6_Areas_of_Special_Character!$A$7:$M$87</definedName>
    <definedName name="_xlnm._FilterDatabase" localSheetId="21" hidden="1">GR7_External_Lighting!$A$7:$M$87</definedName>
    <definedName name="_xlnm._FilterDatabase" localSheetId="22" hidden="1">GR8_Shopfronts_and_Forecourts!$A$7:$M$87</definedName>
    <definedName name="_xlnm._FilterDatabase" localSheetId="23" hidden="1">GR9_Advertisements_and_Displays!$A$7:$M$87</definedName>
    <definedName name="_xlnm._FilterDatabase" localSheetId="29" hidden="1">HE1_Heritage_Assets!$A$7:$M$87</definedName>
    <definedName name="_xlnm._FilterDatabase" localSheetId="30" hidden="1">HE2_Enabling_Development!$A$7:$M$87</definedName>
    <definedName name="_xlnm._FilterDatabase" localSheetId="35" hidden="1">HO1_ALT_1!$A$7:$L$87</definedName>
    <definedName name="_xlnm._FilterDatabase" localSheetId="36" hidden="1">HO1_ALT_2!$A$7:$L$87</definedName>
    <definedName name="_xlnm._FilterDatabase" localSheetId="37" hidden="1">HO1_ALT_3!$A$7:$L$87</definedName>
    <definedName name="_xlnm._FilterDatabase" localSheetId="38" hidden="1">HO1_ALT_4!$A$7:$L$87</definedName>
    <definedName name="_xlnm._FilterDatabase" localSheetId="40" hidden="1">HO1_ALT_5!$A$7:$L$87</definedName>
    <definedName name="_xlnm._FilterDatabase" localSheetId="34" hidden="1">HO1_Dwelling_Mix!$A$7:$M$87</definedName>
    <definedName name="_xlnm._FilterDatabase" localSheetId="68" hidden="1">HO10_ALT_1!$A$7:$L$87</definedName>
    <definedName name="_xlnm._FilterDatabase" localSheetId="69" hidden="1">HO10_ALT_2!$A$7:$L$87</definedName>
    <definedName name="_xlnm._FilterDatabase" localSheetId="70" hidden="1">HO10_ALT_3!$A$7:$L$87</definedName>
    <definedName name="_xlnm._FilterDatabase" localSheetId="71" hidden="1">HO10_ALT_4!$A$7:$L$87</definedName>
    <definedName name="_xlnm._FilterDatabase" localSheetId="67" hidden="1">HO10_Housing_Shared_Facilities!$A$7:$M$87</definedName>
    <definedName name="_xlnm._FilterDatabase" localSheetId="72" hidden="1">HO11_Self_and_Custom_Build!$A$7:$M$87</definedName>
    <definedName name="_xlnm._FilterDatabase" localSheetId="74" hidden="1">HO12_ALT_1!$A$7:$L$87</definedName>
    <definedName name="_xlnm._FilterDatabase" localSheetId="75" hidden="1">HO12_ALT_2!$A$7:$L$87</definedName>
    <definedName name="_xlnm._FilterDatabase" localSheetId="73" hidden="1">HO12_Gypsy_and_Traveller_Needs!$A$7:$M$87</definedName>
    <definedName name="_xlnm._FilterDatabase" localSheetId="41" hidden="1">HO2_ALT_1!$A$7:$L$87</definedName>
    <definedName name="_xlnm._FilterDatabase" localSheetId="42" hidden="1">HO2_ALT_2!$A$7:$L$87</definedName>
    <definedName name="_xlnm._FilterDatabase" localSheetId="43" hidden="1">HO2_ALT_3!$A$7:$L$87</definedName>
    <definedName name="_xlnm._FilterDatabase" localSheetId="44" hidden="1">HO2_ALT_4!$A$7:$L$87</definedName>
    <definedName name="_xlnm._FilterDatabase" localSheetId="45" hidden="1">HO2_ALT_5!$A$7:$L$87</definedName>
    <definedName name="_xlnm._FilterDatabase" localSheetId="46" hidden="1">HO2_ALT_6!$A$7:$L$87</definedName>
    <definedName name="_xlnm._FilterDatabase" localSheetId="39" hidden="1">HO2_Conversion_Redevelopment!$A$7:$M$87</definedName>
    <definedName name="_xlnm._FilterDatabase" localSheetId="47" hidden="1">HO3_Small_Sites!$A$7:$M$87</definedName>
    <definedName name="_xlnm._FilterDatabase" localSheetId="48" hidden="1">HO4_Affordable_Housing!$A$7:$M$87</definedName>
    <definedName name="_xlnm._FilterDatabase" localSheetId="49" hidden="1">HO4_ALT_1!$A$7:$L$87</definedName>
    <definedName name="_xlnm._FilterDatabase" localSheetId="51" hidden="1">HO5_ALT_1!$A$7:$L$87</definedName>
    <definedName name="_xlnm._FilterDatabase" localSheetId="52" hidden="1">HO5_ALT_2!$A$7:$L$87</definedName>
    <definedName name="_xlnm._FilterDatabase" localSheetId="50" hidden="1">HO5_Housing_Estates!$A$7:$M$87</definedName>
    <definedName name="_xlnm._FilterDatabase" localSheetId="53" hidden="1">HO6_Accommodation_Older_People!$A$7:$M$87</definedName>
    <definedName name="_xlnm._FilterDatabase" localSheetId="54" hidden="1">HO6_ALT_1!$A$7:$L$87</definedName>
    <definedName name="_xlnm._FilterDatabase" localSheetId="55" hidden="1">HO6_ALT_2!$A$7:$L$87</definedName>
    <definedName name="_xlnm._FilterDatabase" localSheetId="56" hidden="1">HO6_ALT_3!$A$7:$L$87</definedName>
    <definedName name="_xlnm._FilterDatabase" localSheetId="58" hidden="1">HO7_ALT_1!$A$7:$L$87</definedName>
    <definedName name="_xlnm._FilterDatabase" localSheetId="57" hidden="1">HO7_Supported_Accommodation!$A$7:$M$87</definedName>
    <definedName name="_xlnm._FilterDatabase" localSheetId="60" hidden="1">HO8_ALT_1!$A$7:$L$87</definedName>
    <definedName name="_xlnm._FilterDatabase" localSheetId="61" hidden="1">HO8_ALT_2!$A$7:$L$87</definedName>
    <definedName name="_xlnm._FilterDatabase" localSheetId="59" hidden="1">HO8_Student_Accommodation!$A$7:$M$87</definedName>
    <definedName name="_xlnm._FilterDatabase" localSheetId="63" hidden="1">HO9_ALT_1!$A$7:$L$87</definedName>
    <definedName name="_xlnm._FilterDatabase" localSheetId="64" hidden="1">HO9_ALT_2!$A$7:$L$87</definedName>
    <definedName name="_xlnm._FilterDatabase" localSheetId="65" hidden="1">HO9_ALT_3!$A$7:$L$87</definedName>
    <definedName name="_xlnm._FilterDatabase" localSheetId="66" hidden="1">HO9_ALT_4!$A$7:$L$87</definedName>
    <definedName name="_xlnm._FilterDatabase" localSheetId="62" hidden="1">HO9_Large_Scale_Shared_Living!$A$7:$M$87</definedName>
    <definedName name="_xlnm._FilterDatabase" localSheetId="79" hidden="1">LE1_ALT_1!$A$7:$K$87</definedName>
    <definedName name="_xlnm._FilterDatabase" localSheetId="78" hidden="1">LE1_Development_Principles!$A$7:$M$87</definedName>
    <definedName name="_xlnm._FilterDatabase" localSheetId="80" hidden="1">LE2_Nighttime_Evening_Economy!$A$7:$M$87</definedName>
    <definedName name="_xlnm._FilterDatabase" localSheetId="82" hidden="1">LE3_ALT_1!$A$7:$K$87</definedName>
    <definedName name="_xlnm._FilterDatabase" localSheetId="83" hidden="1">LE3_ALT_2!$A$7:$L$87</definedName>
    <definedName name="_xlnm._FilterDatabase" localSheetId="81" hidden="1">LE3_Industrial_Land!$A$7:$M$87</definedName>
    <definedName name="_xlnm._FilterDatabase" localSheetId="84" hidden="1">LE4_Culture_Creative_Industries!$A$7:$M$87</definedName>
    <definedName name="_xlnm._FilterDatabase" localSheetId="85" hidden="1">LE5_Tourism_and_Accommodation!$A$7:$M$87</definedName>
    <definedName name="_xlnm._FilterDatabase" localSheetId="111" hidden="1">M1_Sustainable_Transport!$A$7:$M$87</definedName>
    <definedName name="_xlnm._FilterDatabase" localSheetId="112" hidden="1">M2_Parking!$A$7:$M$87</definedName>
    <definedName name="_xlnm._FilterDatabase" localSheetId="113" hidden="1">M3_Deliveries_and_Construction!$A$7:$M$87</definedName>
    <definedName name="_xlnm._FilterDatabase" localSheetId="2" hidden="1">Methodology!$A$9:$M$10</definedName>
    <definedName name="_xlnm._FilterDatabase" localSheetId="6" hidden="1">'Option B'!$C$7:$M$32</definedName>
    <definedName name="_xlnm._FilterDatabase" localSheetId="7" hidden="1">'Option C'!$A$7:$K$41</definedName>
    <definedName name="_xlnm._FilterDatabase" localSheetId="8" hidden="1">'Option D'!$A$7:$K$38</definedName>
    <definedName name="_xlnm._FilterDatabase" localSheetId="10" hidden="1">Spatial_Strategy!$A$7:$M$87</definedName>
    <definedName name="_xlnm._FilterDatabase" localSheetId="11" hidden="1">SS_ALT_1!$A$7:$L$87</definedName>
    <definedName name="_xlnm._FilterDatabase" localSheetId="19" hidden="1">SS_ALT_2!$A$7:$L$87</definedName>
    <definedName name="_xlnm._FilterDatabase" localSheetId="12" hidden="1">Strategic_Policy_01!$A$7:$M$87</definedName>
    <definedName name="_xlnm._FilterDatabase" localSheetId="28" hidden="1">Strategic_Policy_02!$A$7:$M$87</definedName>
    <definedName name="_xlnm._FilterDatabase" localSheetId="31" hidden="1">Strategic_Policy_03!$A$7:$M$87</definedName>
    <definedName name="_xlnm._FilterDatabase" localSheetId="32" hidden="1">Strategic_Policy_03_ALT1!$A$7:$L$87</definedName>
    <definedName name="_xlnm._FilterDatabase" localSheetId="33" hidden="1">Strategic_Policy_03_ALT2!$A$7:$L$87</definedName>
    <definedName name="_xlnm._FilterDatabase" localSheetId="76" hidden="1">Strategic_Policy_04!$A$7:$M$87</definedName>
    <definedName name="_xlnm._FilterDatabase" localSheetId="77" hidden="1">Strategic_Policy_05!$A$7:$M$87</definedName>
    <definedName name="_xlnm._FilterDatabase" localSheetId="86" hidden="1">Strategic_Policy_06!$A$7:$M$87</definedName>
    <definedName name="_xlnm._FilterDatabase" localSheetId="91" hidden="1">Strategic_Policy_07!$A$7:$M$87</definedName>
    <definedName name="_xlnm._FilterDatabase" localSheetId="99" hidden="1">Strategic_Policy_08!$A$7:$M$87</definedName>
    <definedName name="_xlnm._FilterDatabase" localSheetId="107" hidden="1">Strategic_Policy_09!$A$7:$M$87</definedName>
    <definedName name="_xlnm._FilterDatabase" localSheetId="110" hidden="1">Strategic_Policy_10!$A$7:$M$87</definedName>
    <definedName name="_xlnm._FilterDatabase" localSheetId="4" hidden="1">Summary!$A$3:$AJ$121</definedName>
    <definedName name="Assessment">[1]Lists!$F$4:$F$8</definedName>
    <definedName name="DI_1">'[2]17M1'!$U$6:$U$9</definedName>
    <definedName name="Direct" localSheetId="12">#REF!</definedName>
    <definedName name="Direct">#REF!</definedName>
    <definedName name="Direct2" localSheetId="12">#REF!</definedName>
    <definedName name="Direct2">#REF!</definedName>
    <definedName name="directcu" localSheetId="12">#REF!</definedName>
    <definedName name="directcu">#REF!</definedName>
    <definedName name="duplicate">#REF!</definedName>
    <definedName name="DUR_1">'[2]17M1'!$V$6:$V$11</definedName>
    <definedName name="duration" localSheetId="12">#REF!</definedName>
    <definedName name="duration">#REF!</definedName>
    <definedName name="duration2" localSheetId="12">#REF!</definedName>
    <definedName name="duration2">#REF!</definedName>
    <definedName name="extt" localSheetId="12">#REF!</definedName>
    <definedName name="extt">#REF!</definedName>
    <definedName name="gar">[2]RAG!$BT$20:$BT$22</definedName>
    <definedName name="local" localSheetId="12">#REF!</definedName>
    <definedName name="local">#REF!</definedName>
    <definedName name="Local_Low" localSheetId="12">#REF!</definedName>
    <definedName name="Local_Low">#REF!</definedName>
    <definedName name="MAG">'[2]17M1'!$T$11:$T$20</definedName>
    <definedName name="Names" localSheetId="12">#REF!</definedName>
    <definedName name="Names">#REF!</definedName>
    <definedName name="PER" localSheetId="12">#REF!</definedName>
    <definedName name="PER">#REF!</definedName>
    <definedName name="perm" localSheetId="12">#REF!</definedName>
    <definedName name="perm">#REF!</definedName>
    <definedName name="Permanent_Irreversible" localSheetId="12">#REF!</definedName>
    <definedName name="Permanent_Irreversible">#REF!</definedName>
    <definedName name="_xlnm.Print_Area" localSheetId="0">'Front Page'!$A$1:$I$35</definedName>
    <definedName name="_xlnm.Print_Area">[3]Sheet1!$A$1:$M$82</definedName>
    <definedName name="RAG" localSheetId="12">#REF!</definedName>
    <definedName name="RAG">#REF!</definedName>
    <definedName name="Short">#REF!</definedName>
    <definedName name="sig" localSheetId="12">#REF!</definedName>
    <definedName name="sig">#REF!</definedName>
    <definedName name="sig_1">'[2]17M1'!$Z$6:$Z$11</definedName>
    <definedName name="sigg" localSheetId="12">#REF!</definedName>
    <definedName name="sigg">#REF!</definedName>
    <definedName name="Significant_Positive" localSheetId="12">#REF!</definedName>
    <definedName name="Significant_Positive">#REF!</definedName>
    <definedName name="sigs" localSheetId="12">#REF!</definedName>
    <definedName name="sigs">#REF!</definedName>
    <definedName name="Standards">[1]Lists!$B$4:$B$13</definedName>
    <definedName name="TEMPPER">'[2]17M1'!$W$6:$W$10</definedName>
    <definedName name="Yes">'[2]17M1'!$T$6:$T$8</definedName>
    <definedName name="yes1" localSheetId="12">#REF!</definedName>
    <definedName name="yes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4" i="326" l="1"/>
  <c r="T84" i="326"/>
  <c r="S84" i="326"/>
  <c r="R84" i="326"/>
  <c r="Q84" i="326"/>
  <c r="U77" i="326"/>
  <c r="T77" i="326"/>
  <c r="S77" i="326"/>
  <c r="R77" i="326"/>
  <c r="Q77" i="326"/>
  <c r="U72" i="326"/>
  <c r="T72" i="326"/>
  <c r="S72" i="326"/>
  <c r="R72" i="326"/>
  <c r="Q72" i="326"/>
  <c r="U65" i="326"/>
  <c r="T65" i="326"/>
  <c r="S65" i="326"/>
  <c r="R65" i="326"/>
  <c r="Q65" i="326"/>
  <c r="U57" i="326"/>
  <c r="T57" i="326"/>
  <c r="S57" i="326"/>
  <c r="R57" i="326"/>
  <c r="Q57" i="326"/>
  <c r="U54" i="326"/>
  <c r="T54" i="326"/>
  <c r="S54" i="326"/>
  <c r="R54" i="326"/>
  <c r="Q54" i="326"/>
  <c r="U49" i="326"/>
  <c r="T49" i="326"/>
  <c r="S49" i="326"/>
  <c r="R49" i="326"/>
  <c r="Q49" i="326"/>
  <c r="U47" i="326"/>
  <c r="T47" i="326"/>
  <c r="S47" i="326"/>
  <c r="R47" i="326"/>
  <c r="Q47" i="326"/>
  <c r="U42" i="326"/>
  <c r="T42" i="326"/>
  <c r="S42" i="326"/>
  <c r="R42" i="326"/>
  <c r="Q42" i="326"/>
  <c r="U36" i="326"/>
  <c r="T36" i="326"/>
  <c r="S36" i="326"/>
  <c r="R36" i="326"/>
  <c r="Q36" i="326"/>
  <c r="U28" i="326"/>
  <c r="T28" i="326"/>
  <c r="S28" i="326"/>
  <c r="R28" i="326"/>
  <c r="Q28" i="326"/>
  <c r="U20" i="326"/>
  <c r="T20" i="326"/>
  <c r="S20" i="326"/>
  <c r="R20" i="326"/>
  <c r="Q20" i="326"/>
  <c r="U18" i="326"/>
  <c r="T18" i="326"/>
  <c r="S18" i="326"/>
  <c r="R18" i="326"/>
  <c r="Q18" i="326"/>
  <c r="U8" i="326"/>
  <c r="T8" i="326"/>
  <c r="S8" i="326"/>
  <c r="R8" i="326"/>
  <c r="Q8" i="326"/>
  <c r="S7" i="326"/>
  <c r="R7" i="326"/>
  <c r="Q7" i="326"/>
  <c r="R87" i="325"/>
  <c r="Q87" i="325"/>
  <c r="U84" i="325"/>
  <c r="T84" i="325"/>
  <c r="S84" i="325"/>
  <c r="R84" i="325"/>
  <c r="Q84" i="325"/>
  <c r="U77" i="325"/>
  <c r="T77" i="325"/>
  <c r="S77" i="325"/>
  <c r="R77" i="325"/>
  <c r="Q77" i="325"/>
  <c r="U72" i="325"/>
  <c r="T72" i="325"/>
  <c r="S72" i="325"/>
  <c r="R72" i="325"/>
  <c r="Q72" i="325"/>
  <c r="U65" i="325"/>
  <c r="T65" i="325"/>
  <c r="S65" i="325"/>
  <c r="R65" i="325"/>
  <c r="Q65" i="325"/>
  <c r="U57" i="325"/>
  <c r="T57" i="325"/>
  <c r="S57" i="325"/>
  <c r="R57" i="325"/>
  <c r="Q57" i="325"/>
  <c r="U54" i="325"/>
  <c r="T54" i="325"/>
  <c r="S54" i="325"/>
  <c r="R54" i="325"/>
  <c r="Q54" i="325"/>
  <c r="U49" i="325"/>
  <c r="T49" i="325"/>
  <c r="S49" i="325"/>
  <c r="R49" i="325"/>
  <c r="Q49" i="325"/>
  <c r="S48" i="325"/>
  <c r="R48" i="325"/>
  <c r="Q48" i="325"/>
  <c r="U47" i="325"/>
  <c r="T47" i="325"/>
  <c r="S47" i="325"/>
  <c r="R47" i="325"/>
  <c r="Q47" i="325"/>
  <c r="U42" i="325"/>
  <c r="T42" i="325"/>
  <c r="S42" i="325"/>
  <c r="R42" i="325"/>
  <c r="Q42" i="325"/>
  <c r="U36" i="325"/>
  <c r="T36" i="325"/>
  <c r="S36" i="325"/>
  <c r="R36" i="325"/>
  <c r="Q36" i="325"/>
  <c r="U28" i="325"/>
  <c r="T28" i="325"/>
  <c r="S28" i="325"/>
  <c r="R28" i="325"/>
  <c r="Q28" i="325"/>
  <c r="U20" i="325"/>
  <c r="T20" i="325"/>
  <c r="S20" i="325"/>
  <c r="R20" i="325"/>
  <c r="Q20" i="325"/>
  <c r="U18" i="325"/>
  <c r="T18" i="325"/>
  <c r="S18" i="325"/>
  <c r="R18" i="325"/>
  <c r="Q18" i="325"/>
  <c r="U8" i="325"/>
  <c r="A98" i="325" s="1"/>
  <c r="T8" i="325"/>
  <c r="S8" i="325"/>
  <c r="R8" i="325"/>
  <c r="Q8" i="325"/>
  <c r="S7" i="325"/>
  <c r="R7" i="325"/>
  <c r="Q7" i="325"/>
  <c r="Q7" i="324"/>
  <c r="R7" i="324"/>
  <c r="S7" i="324"/>
  <c r="Q8" i="324"/>
  <c r="R8" i="324"/>
  <c r="S8" i="324"/>
  <c r="T8" i="324"/>
  <c r="U8" i="324"/>
  <c r="Q18" i="324"/>
  <c r="R18" i="324"/>
  <c r="S18" i="324"/>
  <c r="T18" i="324"/>
  <c r="U18" i="324"/>
  <c r="Q20" i="324"/>
  <c r="R20" i="324"/>
  <c r="S20" i="324"/>
  <c r="T20" i="324"/>
  <c r="U20" i="324"/>
  <c r="Q28" i="324"/>
  <c r="R28" i="324"/>
  <c r="S28" i="324"/>
  <c r="T28" i="324"/>
  <c r="U28" i="324"/>
  <c r="Q36" i="324"/>
  <c r="R36" i="324"/>
  <c r="S36" i="324"/>
  <c r="T36" i="324"/>
  <c r="U36" i="324"/>
  <c r="Q42" i="324"/>
  <c r="R42" i="324"/>
  <c r="S42" i="324"/>
  <c r="T42" i="324"/>
  <c r="U42" i="324"/>
  <c r="Q47" i="324"/>
  <c r="R47" i="324"/>
  <c r="S47" i="324"/>
  <c r="T47" i="324"/>
  <c r="U47" i="324"/>
  <c r="Q49" i="324"/>
  <c r="R49" i="324"/>
  <c r="S49" i="324"/>
  <c r="T49" i="324"/>
  <c r="U49" i="324"/>
  <c r="Q54" i="324"/>
  <c r="R54" i="324"/>
  <c r="S54" i="324"/>
  <c r="T54" i="324"/>
  <c r="U54" i="324"/>
  <c r="Q57" i="324"/>
  <c r="R57" i="324"/>
  <c r="S57" i="324"/>
  <c r="T57" i="324"/>
  <c r="U57" i="324"/>
  <c r="Q65" i="324"/>
  <c r="R65" i="324"/>
  <c r="S65" i="324"/>
  <c r="T65" i="324"/>
  <c r="U65" i="324"/>
  <c r="Q72" i="324"/>
  <c r="R72" i="324"/>
  <c r="S72" i="324"/>
  <c r="T72" i="324"/>
  <c r="U72" i="324"/>
  <c r="Q77" i="324"/>
  <c r="R77" i="324"/>
  <c r="S77" i="324"/>
  <c r="T77" i="324"/>
  <c r="U77" i="324"/>
  <c r="Q84" i="324"/>
  <c r="R84" i="324"/>
  <c r="S84" i="324"/>
  <c r="T84" i="324"/>
  <c r="U84" i="324"/>
  <c r="Q7" i="323"/>
  <c r="R7" i="323"/>
  <c r="S7" i="323"/>
  <c r="Q8" i="323"/>
  <c r="R8" i="323"/>
  <c r="S8" i="323"/>
  <c r="T8" i="323"/>
  <c r="U8" i="323"/>
  <c r="Q18" i="323"/>
  <c r="R18" i="323"/>
  <c r="S18" i="323"/>
  <c r="T18" i="323"/>
  <c r="U18" i="323"/>
  <c r="Q20" i="323"/>
  <c r="R20" i="323"/>
  <c r="S20" i="323"/>
  <c r="T20" i="323"/>
  <c r="U20" i="323"/>
  <c r="Q28" i="323"/>
  <c r="R28" i="323"/>
  <c r="S28" i="323"/>
  <c r="T28" i="323"/>
  <c r="U28" i="323"/>
  <c r="Q36" i="323"/>
  <c r="R36" i="323"/>
  <c r="S36" i="323"/>
  <c r="T36" i="323"/>
  <c r="U36" i="323"/>
  <c r="Q42" i="323"/>
  <c r="R42" i="323"/>
  <c r="S42" i="323"/>
  <c r="T42" i="323"/>
  <c r="U42" i="323"/>
  <c r="Q47" i="323"/>
  <c r="R47" i="323"/>
  <c r="S47" i="323"/>
  <c r="T47" i="323"/>
  <c r="U47" i="323"/>
  <c r="Q49" i="323"/>
  <c r="R49" i="323"/>
  <c r="S49" i="323"/>
  <c r="T49" i="323"/>
  <c r="U49" i="323"/>
  <c r="Q54" i="323"/>
  <c r="R54" i="323"/>
  <c r="S54" i="323"/>
  <c r="T54" i="323"/>
  <c r="U54" i="323"/>
  <c r="Q57" i="323"/>
  <c r="R57" i="323"/>
  <c r="S57" i="323"/>
  <c r="T57" i="323"/>
  <c r="U57" i="323"/>
  <c r="Q65" i="323"/>
  <c r="R65" i="323"/>
  <c r="S65" i="323"/>
  <c r="T65" i="323"/>
  <c r="U65" i="323"/>
  <c r="Q72" i="323"/>
  <c r="R72" i="323"/>
  <c r="S72" i="323"/>
  <c r="T72" i="323"/>
  <c r="U72" i="323"/>
  <c r="Q77" i="323"/>
  <c r="R77" i="323"/>
  <c r="S77" i="323"/>
  <c r="T77" i="323"/>
  <c r="U77" i="323"/>
  <c r="Q84" i="323"/>
  <c r="R84" i="323"/>
  <c r="S84" i="323"/>
  <c r="T84" i="323"/>
  <c r="U84" i="323"/>
  <c r="U84" i="322"/>
  <c r="T84" i="322"/>
  <c r="S84" i="322"/>
  <c r="R84" i="322"/>
  <c r="Q84" i="322"/>
  <c r="U77" i="322"/>
  <c r="T77" i="322"/>
  <c r="S77" i="322"/>
  <c r="R77" i="322"/>
  <c r="Q77" i="322"/>
  <c r="U72" i="322"/>
  <c r="T72" i="322"/>
  <c r="S72" i="322"/>
  <c r="R72" i="322"/>
  <c r="Q72" i="322"/>
  <c r="U65" i="322"/>
  <c r="T65" i="322"/>
  <c r="S65" i="322"/>
  <c r="R65" i="322"/>
  <c r="Q65" i="322"/>
  <c r="U57" i="322"/>
  <c r="T57" i="322"/>
  <c r="S57" i="322"/>
  <c r="R57" i="322"/>
  <c r="Q57" i="322"/>
  <c r="U54" i="322"/>
  <c r="T54" i="322"/>
  <c r="S54" i="322"/>
  <c r="R54" i="322"/>
  <c r="Q54" i="322"/>
  <c r="U49" i="322"/>
  <c r="T49" i="322"/>
  <c r="S49" i="322"/>
  <c r="R49" i="322"/>
  <c r="Q49" i="322"/>
  <c r="U47" i="322"/>
  <c r="T47" i="322"/>
  <c r="S47" i="322"/>
  <c r="R47" i="322"/>
  <c r="Q47" i="322"/>
  <c r="U42" i="322"/>
  <c r="T42" i="322"/>
  <c r="S42" i="322"/>
  <c r="R42" i="322"/>
  <c r="Q42" i="322"/>
  <c r="U36" i="322"/>
  <c r="T36" i="322"/>
  <c r="S36" i="322"/>
  <c r="R36" i="322"/>
  <c r="Q36" i="322"/>
  <c r="U28" i="322"/>
  <c r="T28" i="322"/>
  <c r="S28" i="322"/>
  <c r="R28" i="322"/>
  <c r="Q28" i="322"/>
  <c r="U20" i="322"/>
  <c r="T20" i="322"/>
  <c r="S20" i="322"/>
  <c r="R20" i="322"/>
  <c r="Q20" i="322"/>
  <c r="U18" i="322"/>
  <c r="T18" i="322"/>
  <c r="S18" i="322"/>
  <c r="R18" i="322"/>
  <c r="Q18" i="322"/>
  <c r="U8" i="322"/>
  <c r="T8" i="322"/>
  <c r="S8" i="322"/>
  <c r="R8" i="322"/>
  <c r="Q8" i="322"/>
  <c r="S7" i="322"/>
  <c r="R7" i="322"/>
  <c r="Q7" i="322"/>
  <c r="U84" i="321"/>
  <c r="T84" i="321"/>
  <c r="S84" i="321"/>
  <c r="R84" i="321"/>
  <c r="Q84" i="321"/>
  <c r="U77" i="321"/>
  <c r="T77" i="321"/>
  <c r="S77" i="321"/>
  <c r="R77" i="321"/>
  <c r="Q77" i="321"/>
  <c r="U72" i="321"/>
  <c r="T72" i="321"/>
  <c r="S72" i="321"/>
  <c r="R72" i="321"/>
  <c r="Q72" i="321"/>
  <c r="U65" i="321"/>
  <c r="T65" i="321"/>
  <c r="S65" i="321"/>
  <c r="R65" i="321"/>
  <c r="Q65" i="321"/>
  <c r="U57" i="321"/>
  <c r="T57" i="321"/>
  <c r="S57" i="321"/>
  <c r="R57" i="321"/>
  <c r="Q57" i="321"/>
  <c r="U54" i="321"/>
  <c r="T54" i="321"/>
  <c r="S54" i="321"/>
  <c r="R54" i="321"/>
  <c r="Q54" i="321"/>
  <c r="U49" i="321"/>
  <c r="T49" i="321"/>
  <c r="S49" i="321"/>
  <c r="R49" i="321"/>
  <c r="Q49" i="321"/>
  <c r="U47" i="321"/>
  <c r="T47" i="321"/>
  <c r="S47" i="321"/>
  <c r="R47" i="321"/>
  <c r="Q47" i="321"/>
  <c r="U42" i="321"/>
  <c r="T42" i="321"/>
  <c r="S42" i="321"/>
  <c r="R42" i="321"/>
  <c r="Q42" i="321"/>
  <c r="U36" i="321"/>
  <c r="T36" i="321"/>
  <c r="S36" i="321"/>
  <c r="R36" i="321"/>
  <c r="Q36" i="321"/>
  <c r="U28" i="321"/>
  <c r="T28" i="321"/>
  <c r="S28" i="321"/>
  <c r="R28" i="321"/>
  <c r="Q28" i="321"/>
  <c r="U20" i="321"/>
  <c r="T20" i="321"/>
  <c r="S20" i="321"/>
  <c r="R20" i="321"/>
  <c r="Q20" i="321"/>
  <c r="U18" i="321"/>
  <c r="T18" i="321"/>
  <c r="S18" i="321"/>
  <c r="R18" i="321"/>
  <c r="Q18" i="321"/>
  <c r="U8" i="321"/>
  <c r="T8" i="321"/>
  <c r="S8" i="321"/>
  <c r="R8" i="321"/>
  <c r="Q8" i="321"/>
  <c r="S7" i="321"/>
  <c r="R7" i="321"/>
  <c r="Q7" i="321"/>
  <c r="U84" i="320"/>
  <c r="T84" i="320"/>
  <c r="S84" i="320"/>
  <c r="R84" i="320"/>
  <c r="Q84" i="320"/>
  <c r="U77" i="320"/>
  <c r="T77" i="320"/>
  <c r="S77" i="320"/>
  <c r="R77" i="320"/>
  <c r="Q77" i="320"/>
  <c r="U72" i="320"/>
  <c r="T72" i="320"/>
  <c r="S72" i="320"/>
  <c r="R72" i="320"/>
  <c r="Q72" i="320"/>
  <c r="U65" i="320"/>
  <c r="T65" i="320"/>
  <c r="S65" i="320"/>
  <c r="R65" i="320"/>
  <c r="Q65" i="320"/>
  <c r="U57" i="320"/>
  <c r="T57" i="320"/>
  <c r="S57" i="320"/>
  <c r="R57" i="320"/>
  <c r="Q57" i="320"/>
  <c r="U54" i="320"/>
  <c r="T54" i="320"/>
  <c r="S54" i="320"/>
  <c r="R54" i="320"/>
  <c r="Q54" i="320"/>
  <c r="U49" i="320"/>
  <c r="T49" i="320"/>
  <c r="S49" i="320"/>
  <c r="R49" i="320"/>
  <c r="Q49" i="320"/>
  <c r="U47" i="320"/>
  <c r="T47" i="320"/>
  <c r="S47" i="320"/>
  <c r="R47" i="320"/>
  <c r="Q47" i="320"/>
  <c r="U42" i="320"/>
  <c r="T42" i="320"/>
  <c r="S42" i="320"/>
  <c r="R42" i="320"/>
  <c r="Q42" i="320"/>
  <c r="U36" i="320"/>
  <c r="T36" i="320"/>
  <c r="S36" i="320"/>
  <c r="R36" i="320"/>
  <c r="Q36" i="320"/>
  <c r="U28" i="320"/>
  <c r="T28" i="320"/>
  <c r="S28" i="320"/>
  <c r="R28" i="320"/>
  <c r="Q28" i="320"/>
  <c r="U20" i="320"/>
  <c r="T20" i="320"/>
  <c r="S20" i="320"/>
  <c r="R20" i="320"/>
  <c r="Q20" i="320"/>
  <c r="U18" i="320"/>
  <c r="T18" i="320"/>
  <c r="S18" i="320"/>
  <c r="R18" i="320"/>
  <c r="Q18" i="320"/>
  <c r="U8" i="320"/>
  <c r="T8" i="320"/>
  <c r="S8" i="320"/>
  <c r="R8" i="320"/>
  <c r="Q8" i="320"/>
  <c r="S7" i="320"/>
  <c r="R7" i="320"/>
  <c r="Q7" i="320"/>
  <c r="U84" i="319"/>
  <c r="T84" i="319"/>
  <c r="S84" i="319"/>
  <c r="R84" i="319"/>
  <c r="Q84" i="319"/>
  <c r="U77" i="319"/>
  <c r="T77" i="319"/>
  <c r="S77" i="319"/>
  <c r="R77" i="319"/>
  <c r="Q77" i="319"/>
  <c r="U72" i="319"/>
  <c r="T72" i="319"/>
  <c r="S72" i="319"/>
  <c r="R72" i="319"/>
  <c r="Q72" i="319"/>
  <c r="U65" i="319"/>
  <c r="T65" i="319"/>
  <c r="S65" i="319"/>
  <c r="R65" i="319"/>
  <c r="Q65" i="319"/>
  <c r="U57" i="319"/>
  <c r="T57" i="319"/>
  <c r="S57" i="319"/>
  <c r="R57" i="319"/>
  <c r="Q57" i="319"/>
  <c r="U54" i="319"/>
  <c r="T54" i="319"/>
  <c r="S54" i="319"/>
  <c r="R54" i="319"/>
  <c r="Q54" i="319"/>
  <c r="U49" i="319"/>
  <c r="T49" i="319"/>
  <c r="S49" i="319"/>
  <c r="R49" i="319"/>
  <c r="Q49" i="319"/>
  <c r="U47" i="319"/>
  <c r="T47" i="319"/>
  <c r="S47" i="319"/>
  <c r="R47" i="319"/>
  <c r="Q47" i="319"/>
  <c r="U42" i="319"/>
  <c r="T42" i="319"/>
  <c r="S42" i="319"/>
  <c r="R42" i="319"/>
  <c r="Q42" i="319"/>
  <c r="U36" i="319"/>
  <c r="T36" i="319"/>
  <c r="S36" i="319"/>
  <c r="R36" i="319"/>
  <c r="Q36" i="319"/>
  <c r="U28" i="319"/>
  <c r="T28" i="319"/>
  <c r="S28" i="319"/>
  <c r="R28" i="319"/>
  <c r="Q28" i="319"/>
  <c r="U20" i="319"/>
  <c r="T20" i="319"/>
  <c r="S20" i="319"/>
  <c r="R20" i="319"/>
  <c r="Q20" i="319"/>
  <c r="U18" i="319"/>
  <c r="T18" i="319"/>
  <c r="S18" i="319"/>
  <c r="R18" i="319"/>
  <c r="Q18" i="319"/>
  <c r="U8" i="319"/>
  <c r="T8" i="319"/>
  <c r="S8" i="319"/>
  <c r="R8" i="319"/>
  <c r="Q8" i="319"/>
  <c r="S7" i="319"/>
  <c r="R7" i="319"/>
  <c r="Q7" i="319"/>
  <c r="Q7" i="318"/>
  <c r="R7" i="318"/>
  <c r="S7" i="318"/>
  <c r="Q8" i="318"/>
  <c r="R8" i="318"/>
  <c r="S8" i="318"/>
  <c r="T8" i="318"/>
  <c r="U8" i="318"/>
  <c r="Q18" i="318"/>
  <c r="R18" i="318"/>
  <c r="S18" i="318"/>
  <c r="T18" i="318"/>
  <c r="U18" i="318"/>
  <c r="Q20" i="318"/>
  <c r="R20" i="318"/>
  <c r="S20" i="318"/>
  <c r="T20" i="318"/>
  <c r="U20" i="318"/>
  <c r="Q28" i="318"/>
  <c r="R28" i="318"/>
  <c r="S28" i="318"/>
  <c r="T28" i="318"/>
  <c r="U28" i="318"/>
  <c r="Q36" i="318"/>
  <c r="R36" i="318"/>
  <c r="S36" i="318"/>
  <c r="T36" i="318"/>
  <c r="U36" i="318"/>
  <c r="Q42" i="318"/>
  <c r="R42" i="318"/>
  <c r="S42" i="318"/>
  <c r="T42" i="318"/>
  <c r="U42" i="318"/>
  <c r="Q47" i="318"/>
  <c r="R47" i="318"/>
  <c r="S47" i="318"/>
  <c r="T47" i="318"/>
  <c r="U47" i="318"/>
  <c r="Q49" i="318"/>
  <c r="R49" i="318"/>
  <c r="S49" i="318"/>
  <c r="T49" i="318"/>
  <c r="U49" i="318"/>
  <c r="Q54" i="318"/>
  <c r="R54" i="318"/>
  <c r="S54" i="318"/>
  <c r="T54" i="318"/>
  <c r="U54" i="318"/>
  <c r="Q57" i="318"/>
  <c r="R57" i="318"/>
  <c r="S57" i="318"/>
  <c r="T57" i="318"/>
  <c r="U57" i="318"/>
  <c r="Q65" i="318"/>
  <c r="R65" i="318"/>
  <c r="S65" i="318"/>
  <c r="T65" i="318"/>
  <c r="U65" i="318"/>
  <c r="Q72" i="318"/>
  <c r="R72" i="318"/>
  <c r="S72" i="318"/>
  <c r="T72" i="318"/>
  <c r="U72" i="318"/>
  <c r="Q77" i="318"/>
  <c r="R77" i="318"/>
  <c r="S77" i="318"/>
  <c r="T77" i="318"/>
  <c r="U77" i="318"/>
  <c r="Q84" i="318"/>
  <c r="R84" i="318"/>
  <c r="S84" i="318"/>
  <c r="T84" i="318"/>
  <c r="U84" i="318"/>
  <c r="A98" i="215"/>
  <c r="A98" i="230"/>
  <c r="A98" i="232"/>
  <c r="A98" i="235"/>
  <c r="A98" i="236"/>
  <c r="A98" i="238"/>
  <c r="A98" i="239"/>
  <c r="A98" i="240"/>
  <c r="A98" i="258"/>
  <c r="A98" i="241"/>
  <c r="A98" i="244"/>
  <c r="A98" i="243"/>
  <c r="A98" i="250"/>
  <c r="A98" i="255"/>
  <c r="A98" i="259"/>
  <c r="A98" i="264"/>
  <c r="A98" i="208"/>
  <c r="A98" i="209"/>
  <c r="A98" i="210"/>
  <c r="A98" i="211"/>
  <c r="A98" i="212"/>
  <c r="A98" i="261"/>
  <c r="A98" i="213"/>
  <c r="A98" i="214"/>
  <c r="A98" i="300"/>
  <c r="A98" i="301"/>
  <c r="A98" i="302"/>
  <c r="A98" i="303"/>
  <c r="A98" i="304"/>
  <c r="A98" i="203"/>
  <c r="A98" i="194"/>
  <c r="A98" i="228"/>
  <c r="A98" i="193"/>
  <c r="A98" i="192"/>
  <c r="A98" i="196"/>
  <c r="A98" i="305"/>
  <c r="A98" i="306"/>
  <c r="A98" i="310"/>
  <c r="A98" i="311"/>
  <c r="A98" i="312"/>
  <c r="A98" i="313"/>
  <c r="A98" i="201"/>
  <c r="A98" i="188"/>
  <c r="A98" i="190"/>
  <c r="A98" i="204"/>
  <c r="A98" i="207"/>
  <c r="A98" i="245"/>
  <c r="A96" i="215"/>
  <c r="A96" i="256"/>
  <c r="A96" i="230"/>
  <c r="A96" i="232"/>
  <c r="A96" i="235"/>
  <c r="A96" i="236"/>
  <c r="A96" i="238"/>
  <c r="A96" i="239"/>
  <c r="A96" i="240"/>
  <c r="A96" i="241"/>
  <c r="A96" i="244"/>
  <c r="A96" i="250"/>
  <c r="A96" i="255"/>
  <c r="A96" i="208"/>
  <c r="A96" i="209"/>
  <c r="A96" i="210"/>
  <c r="A96" i="211"/>
  <c r="A96" i="212"/>
  <c r="A96" i="213"/>
  <c r="A96" i="214"/>
  <c r="A96" i="300"/>
  <c r="A96" i="301"/>
  <c r="A96" i="302"/>
  <c r="A96" i="303"/>
  <c r="A96" i="304"/>
  <c r="A96" i="203"/>
  <c r="A96" i="194"/>
  <c r="A96" i="193"/>
  <c r="A96" i="192"/>
  <c r="A96" i="196"/>
  <c r="A96" i="306"/>
  <c r="A96" i="310"/>
  <c r="A96" i="311"/>
  <c r="A96" i="312"/>
  <c r="A96" i="313"/>
  <c r="A96" i="201"/>
  <c r="A96" i="188"/>
  <c r="A96" i="190"/>
  <c r="A96" i="204"/>
  <c r="A96" i="205"/>
  <c r="A96" i="206"/>
  <c r="A96" i="207"/>
  <c r="V84" i="215"/>
  <c r="V84" i="256"/>
  <c r="U84" i="268"/>
  <c r="V84" i="230"/>
  <c r="V84" i="232"/>
  <c r="V84" i="235"/>
  <c r="U84" i="237"/>
  <c r="V84" i="236"/>
  <c r="V84" i="238"/>
  <c r="V84" i="239"/>
  <c r="V84" i="240"/>
  <c r="U84" i="257"/>
  <c r="U84" i="258"/>
  <c r="U84" i="242"/>
  <c r="V84" i="241"/>
  <c r="V84" i="244"/>
  <c r="V84" i="243"/>
  <c r="U84" i="246"/>
  <c r="U84" i="247"/>
  <c r="U84" i="248"/>
  <c r="U84" i="249"/>
  <c r="V84" i="250"/>
  <c r="U84" i="252"/>
  <c r="U84" i="251"/>
  <c r="U84" i="253"/>
  <c r="U84" i="254"/>
  <c r="V84" i="255"/>
  <c r="V84" i="259"/>
  <c r="U84" i="263"/>
  <c r="U84" i="264"/>
  <c r="V84" i="208"/>
  <c r="V84" i="209"/>
  <c r="V84" i="210"/>
  <c r="V84" i="211"/>
  <c r="V84" i="212"/>
  <c r="U84" i="261"/>
  <c r="V84" i="213"/>
  <c r="V84" i="214"/>
  <c r="V84" i="300"/>
  <c r="V84" i="301"/>
  <c r="V84" i="302"/>
  <c r="V84" i="303"/>
  <c r="V84" i="304"/>
  <c r="V84" i="203"/>
  <c r="V84" i="195"/>
  <c r="V84" i="194"/>
  <c r="U84" i="228"/>
  <c r="V84" i="193"/>
  <c r="V84" i="192"/>
  <c r="V84" i="196"/>
  <c r="V84" i="305"/>
  <c r="V84" i="306"/>
  <c r="U84" i="307"/>
  <c r="U84" i="308"/>
  <c r="V84" i="310"/>
  <c r="V84" i="311"/>
  <c r="V84" i="312"/>
  <c r="V84" i="313"/>
  <c r="V84" i="201"/>
  <c r="V84" i="188"/>
  <c r="V84" i="190"/>
  <c r="V84" i="204"/>
  <c r="V84" i="205"/>
  <c r="V84" i="206"/>
  <c r="V84" i="207"/>
  <c r="V84" i="245"/>
  <c r="V77" i="215"/>
  <c r="V77" i="256"/>
  <c r="U77" i="268"/>
  <c r="V77" i="230"/>
  <c r="V77" i="232"/>
  <c r="V77" i="235"/>
  <c r="U77" i="237"/>
  <c r="V77" i="236"/>
  <c r="V77" i="238"/>
  <c r="V77" i="239"/>
  <c r="V77" i="240"/>
  <c r="U77" i="257"/>
  <c r="U77" i="258"/>
  <c r="U77" i="242"/>
  <c r="V77" i="241"/>
  <c r="V77" i="244"/>
  <c r="V77" i="243"/>
  <c r="U77" i="246"/>
  <c r="U77" i="247"/>
  <c r="U77" i="248"/>
  <c r="U77" i="249"/>
  <c r="V77" i="250"/>
  <c r="U77" i="252"/>
  <c r="U77" i="251"/>
  <c r="U77" i="253"/>
  <c r="U77" i="254"/>
  <c r="V77" i="255"/>
  <c r="V77" i="259"/>
  <c r="U77" i="263"/>
  <c r="U77" i="264"/>
  <c r="V77" i="208"/>
  <c r="V77" i="209"/>
  <c r="V77" i="210"/>
  <c r="V77" i="211"/>
  <c r="V77" i="212"/>
  <c r="U77" i="261"/>
  <c r="V77" i="213"/>
  <c r="V77" i="214"/>
  <c r="V77" i="300"/>
  <c r="V77" i="301"/>
  <c r="V77" i="302"/>
  <c r="V77" i="303"/>
  <c r="V77" i="304"/>
  <c r="V77" i="203"/>
  <c r="V77" i="195"/>
  <c r="V77" i="194"/>
  <c r="U77" i="228"/>
  <c r="V77" i="193"/>
  <c r="V77" i="192"/>
  <c r="V77" i="196"/>
  <c r="V77" i="305"/>
  <c r="V77" i="306"/>
  <c r="U77" i="307"/>
  <c r="U77" i="308"/>
  <c r="V77" i="310"/>
  <c r="V77" i="311"/>
  <c r="V77" i="312"/>
  <c r="V77" i="313"/>
  <c r="V77" i="201"/>
  <c r="V77" i="188"/>
  <c r="V77" i="190"/>
  <c r="V77" i="204"/>
  <c r="V77" i="205"/>
  <c r="V77" i="206"/>
  <c r="V77" i="207"/>
  <c r="V77" i="245"/>
  <c r="V72" i="215"/>
  <c r="V72" i="256"/>
  <c r="A98" i="256" s="1"/>
  <c r="U72" i="268"/>
  <c r="V72" i="230"/>
  <c r="V72" i="232"/>
  <c r="V72" i="235"/>
  <c r="U72" i="237"/>
  <c r="V72" i="236"/>
  <c r="V72" i="238"/>
  <c r="V72" i="239"/>
  <c r="V72" i="240"/>
  <c r="U72" i="257"/>
  <c r="U72" i="258"/>
  <c r="U72" i="242"/>
  <c r="V72" i="241"/>
  <c r="V72" i="244"/>
  <c r="V72" i="243"/>
  <c r="U72" i="246"/>
  <c r="U72" i="247"/>
  <c r="U72" i="248"/>
  <c r="U72" i="249"/>
  <c r="V72" i="250"/>
  <c r="U72" i="252"/>
  <c r="U72" i="251"/>
  <c r="U72" i="253"/>
  <c r="U72" i="254"/>
  <c r="V72" i="255"/>
  <c r="V72" i="259"/>
  <c r="U72" i="263"/>
  <c r="U72" i="264"/>
  <c r="V72" i="208"/>
  <c r="V72" i="209"/>
  <c r="V72" i="210"/>
  <c r="V72" i="211"/>
  <c r="V72" i="212"/>
  <c r="U72" i="261"/>
  <c r="V72" i="213"/>
  <c r="V72" i="214"/>
  <c r="V72" i="300"/>
  <c r="V72" i="301"/>
  <c r="V72" i="302"/>
  <c r="V72" i="303"/>
  <c r="V72" i="304"/>
  <c r="V72" i="203"/>
  <c r="V72" i="195"/>
  <c r="V72" i="194"/>
  <c r="U72" i="228"/>
  <c r="V72" i="193"/>
  <c r="V72" i="192"/>
  <c r="V72" i="196"/>
  <c r="V72" i="305"/>
  <c r="V72" i="306"/>
  <c r="U72" i="307"/>
  <c r="U72" i="308"/>
  <c r="V72" i="310"/>
  <c r="V72" i="311"/>
  <c r="V72" i="312"/>
  <c r="V72" i="313"/>
  <c r="V72" i="201"/>
  <c r="V72" i="188"/>
  <c r="V72" i="190"/>
  <c r="V72" i="204"/>
  <c r="V72" i="205"/>
  <c r="V72" i="206"/>
  <c r="V72" i="207"/>
  <c r="V72" i="245"/>
  <c r="V65" i="215"/>
  <c r="V65" i="256"/>
  <c r="U65" i="268"/>
  <c r="V65" i="230"/>
  <c r="V65" i="232"/>
  <c r="V65" i="235"/>
  <c r="U65" i="237"/>
  <c r="V65" i="236"/>
  <c r="V65" i="238"/>
  <c r="V65" i="239"/>
  <c r="V65" i="240"/>
  <c r="U65" i="257"/>
  <c r="U65" i="258"/>
  <c r="U65" i="242"/>
  <c r="V65" i="241"/>
  <c r="V65" i="244"/>
  <c r="V65" i="243"/>
  <c r="U65" i="246"/>
  <c r="U65" i="247"/>
  <c r="U65" i="248"/>
  <c r="U65" i="249"/>
  <c r="V65" i="250"/>
  <c r="U65" i="252"/>
  <c r="U65" i="251"/>
  <c r="U65" i="253"/>
  <c r="U65" i="254"/>
  <c r="V65" i="255"/>
  <c r="V65" i="259"/>
  <c r="U65" i="263"/>
  <c r="U65" i="264"/>
  <c r="V65" i="208"/>
  <c r="V65" i="209"/>
  <c r="V65" i="210"/>
  <c r="V65" i="211"/>
  <c r="V65" i="212"/>
  <c r="U65" i="261"/>
  <c r="V65" i="213"/>
  <c r="V65" i="214"/>
  <c r="V65" i="300"/>
  <c r="V65" i="301"/>
  <c r="V65" i="302"/>
  <c r="V65" i="303"/>
  <c r="V65" i="304"/>
  <c r="V65" i="203"/>
  <c r="V65" i="195"/>
  <c r="V65" i="194"/>
  <c r="U65" i="228"/>
  <c r="V65" i="193"/>
  <c r="V65" i="192"/>
  <c r="V65" i="196"/>
  <c r="V65" i="305"/>
  <c r="V65" i="306"/>
  <c r="U65" i="307"/>
  <c r="U65" i="308"/>
  <c r="V65" i="310"/>
  <c r="V65" i="311"/>
  <c r="V65" i="312"/>
  <c r="V65" i="313"/>
  <c r="V65" i="201"/>
  <c r="V65" i="188"/>
  <c r="V65" i="190"/>
  <c r="V65" i="204"/>
  <c r="V65" i="205"/>
  <c r="V65" i="206"/>
  <c r="V65" i="207"/>
  <c r="V65" i="245"/>
  <c r="V57" i="215"/>
  <c r="V57" i="256"/>
  <c r="U57" i="268"/>
  <c r="V57" i="230"/>
  <c r="V57" i="232"/>
  <c r="V57" i="235"/>
  <c r="U57" i="237"/>
  <c r="V57" i="236"/>
  <c r="V57" i="238"/>
  <c r="V57" i="239"/>
  <c r="V57" i="240"/>
  <c r="U57" i="257"/>
  <c r="U57" i="258"/>
  <c r="U57" i="242"/>
  <c r="V57" i="241"/>
  <c r="V57" i="244"/>
  <c r="V57" i="243"/>
  <c r="U57" i="246"/>
  <c r="U57" i="247"/>
  <c r="U57" i="248"/>
  <c r="U57" i="249"/>
  <c r="V57" i="250"/>
  <c r="U57" i="252"/>
  <c r="U57" i="251"/>
  <c r="U57" i="253"/>
  <c r="U57" i="254"/>
  <c r="V57" i="255"/>
  <c r="V57" i="259"/>
  <c r="U57" i="263"/>
  <c r="U57" i="264"/>
  <c r="V57" i="208"/>
  <c r="V57" i="209"/>
  <c r="V57" i="210"/>
  <c r="V57" i="211"/>
  <c r="V57" i="212"/>
  <c r="U57" i="261"/>
  <c r="V57" i="213"/>
  <c r="V57" i="214"/>
  <c r="V57" i="300"/>
  <c r="V57" i="301"/>
  <c r="V57" i="302"/>
  <c r="V57" i="303"/>
  <c r="V57" i="304"/>
  <c r="V57" i="203"/>
  <c r="V57" i="195"/>
  <c r="V57" i="194"/>
  <c r="U57" i="228"/>
  <c r="V57" i="193"/>
  <c r="V57" i="192"/>
  <c r="V57" i="196"/>
  <c r="V57" i="305"/>
  <c r="V57" i="306"/>
  <c r="U57" i="307"/>
  <c r="U57" i="308"/>
  <c r="V57" i="310"/>
  <c r="V57" i="311"/>
  <c r="V57" i="312"/>
  <c r="V57" i="313"/>
  <c r="V57" i="201"/>
  <c r="V57" i="188"/>
  <c r="V57" i="190"/>
  <c r="V57" i="204"/>
  <c r="V57" i="205"/>
  <c r="V57" i="206"/>
  <c r="V57" i="207"/>
  <c r="V57" i="245"/>
  <c r="V54" i="215"/>
  <c r="V54" i="256"/>
  <c r="U54" i="268"/>
  <c r="V54" i="230"/>
  <c r="V54" i="232"/>
  <c r="V54" i="235"/>
  <c r="U54" i="237"/>
  <c r="V54" i="236"/>
  <c r="V54" i="238"/>
  <c r="V54" i="239"/>
  <c r="V54" i="240"/>
  <c r="U54" i="257"/>
  <c r="U54" i="258"/>
  <c r="U54" i="242"/>
  <c r="V54" i="241"/>
  <c r="V54" i="244"/>
  <c r="V54" i="243"/>
  <c r="U54" i="246"/>
  <c r="U54" i="247"/>
  <c r="U54" i="248"/>
  <c r="U54" i="249"/>
  <c r="V54" i="250"/>
  <c r="U54" i="252"/>
  <c r="U54" i="251"/>
  <c r="U54" i="253"/>
  <c r="U54" i="254"/>
  <c r="V54" i="255"/>
  <c r="V54" i="259"/>
  <c r="U54" i="263"/>
  <c r="U54" i="264"/>
  <c r="V54" i="208"/>
  <c r="V54" i="209"/>
  <c r="V54" i="210"/>
  <c r="V54" i="211"/>
  <c r="V54" i="212"/>
  <c r="U54" i="261"/>
  <c r="V54" i="213"/>
  <c r="V54" i="214"/>
  <c r="V54" i="300"/>
  <c r="V54" i="301"/>
  <c r="V54" i="302"/>
  <c r="V54" i="303"/>
  <c r="V54" i="304"/>
  <c r="V54" i="203"/>
  <c r="V54" i="195"/>
  <c r="V54" i="194"/>
  <c r="U54" i="228"/>
  <c r="V54" i="193"/>
  <c r="V54" i="192"/>
  <c r="V54" i="196"/>
  <c r="V54" i="305"/>
  <c r="V54" i="306"/>
  <c r="U54" i="307"/>
  <c r="U54" i="308"/>
  <c r="V54" i="310"/>
  <c r="V54" i="311"/>
  <c r="V54" i="312"/>
  <c r="V54" i="313"/>
  <c r="V54" i="201"/>
  <c r="V54" i="188"/>
  <c r="V54" i="190"/>
  <c r="V54" i="204"/>
  <c r="V54" i="205"/>
  <c r="V54" i="206"/>
  <c r="V54" i="207"/>
  <c r="V54" i="245"/>
  <c r="V49" i="215"/>
  <c r="V49" i="256"/>
  <c r="U49" i="268"/>
  <c r="V49" i="230"/>
  <c r="V49" i="232"/>
  <c r="V49" i="235"/>
  <c r="U49" i="237"/>
  <c r="V49" i="236"/>
  <c r="V49" i="238"/>
  <c r="V49" i="239"/>
  <c r="V49" i="240"/>
  <c r="U49" i="257"/>
  <c r="U49" i="258"/>
  <c r="U49" i="242"/>
  <c r="V49" i="241"/>
  <c r="V49" i="244"/>
  <c r="V49" i="243"/>
  <c r="U49" i="246"/>
  <c r="U49" i="247"/>
  <c r="U49" i="248"/>
  <c r="U49" i="249"/>
  <c r="V49" i="250"/>
  <c r="U49" i="252"/>
  <c r="U49" i="251"/>
  <c r="U49" i="253"/>
  <c r="U49" i="254"/>
  <c r="V49" i="255"/>
  <c r="V49" i="259"/>
  <c r="U49" i="263"/>
  <c r="U49" i="264"/>
  <c r="V49" i="208"/>
  <c r="V49" i="209"/>
  <c r="V49" i="210"/>
  <c r="V49" i="211"/>
  <c r="V49" i="212"/>
  <c r="U49" i="261"/>
  <c r="V49" i="213"/>
  <c r="V49" i="214"/>
  <c r="V49" i="300"/>
  <c r="V49" i="301"/>
  <c r="V49" i="302"/>
  <c r="V49" i="303"/>
  <c r="V49" i="304"/>
  <c r="V49" i="203"/>
  <c r="V49" i="195"/>
  <c r="V49" i="194"/>
  <c r="U49" i="228"/>
  <c r="V49" i="193"/>
  <c r="V49" i="192"/>
  <c r="V49" i="196"/>
  <c r="V49" i="305"/>
  <c r="V49" i="306"/>
  <c r="U49" i="307"/>
  <c r="U49" i="308"/>
  <c r="V49" i="310"/>
  <c r="V49" i="311"/>
  <c r="V49" i="312"/>
  <c r="V49" i="313"/>
  <c r="V49" i="201"/>
  <c r="V49" i="188"/>
  <c r="V49" i="190"/>
  <c r="V49" i="204"/>
  <c r="V49" i="205"/>
  <c r="A98" i="205" s="1"/>
  <c r="V49" i="206"/>
  <c r="V49" i="207"/>
  <c r="V49" i="245"/>
  <c r="V47" i="215"/>
  <c r="V47" i="256"/>
  <c r="U47" i="268"/>
  <c r="V47" i="230"/>
  <c r="V47" i="232"/>
  <c r="V47" i="235"/>
  <c r="U47" i="237"/>
  <c r="V47" i="236"/>
  <c r="V47" i="238"/>
  <c r="V47" i="239"/>
  <c r="V47" i="240"/>
  <c r="U47" i="257"/>
  <c r="U47" i="258"/>
  <c r="U47" i="242"/>
  <c r="V47" i="241"/>
  <c r="V47" i="244"/>
  <c r="V47" i="243"/>
  <c r="U47" i="246"/>
  <c r="U47" i="247"/>
  <c r="U47" i="248"/>
  <c r="U47" i="249"/>
  <c r="V47" i="250"/>
  <c r="U47" i="252"/>
  <c r="U47" i="251"/>
  <c r="U47" i="253"/>
  <c r="U47" i="254"/>
  <c r="V47" i="255"/>
  <c r="V47" i="259"/>
  <c r="U47" i="263"/>
  <c r="U47" i="264"/>
  <c r="V47" i="208"/>
  <c r="V47" i="209"/>
  <c r="V47" i="210"/>
  <c r="V47" i="211"/>
  <c r="V47" i="212"/>
  <c r="U47" i="261"/>
  <c r="V47" i="213"/>
  <c r="V47" i="214"/>
  <c r="V47" i="300"/>
  <c r="V47" i="301"/>
  <c r="V47" i="302"/>
  <c r="V47" i="303"/>
  <c r="V47" i="304"/>
  <c r="V47" i="203"/>
  <c r="V47" i="195"/>
  <c r="A98" i="195" s="1"/>
  <c r="V47" i="194"/>
  <c r="U47" i="228"/>
  <c r="V47" i="193"/>
  <c r="V47" i="192"/>
  <c r="V47" i="196"/>
  <c r="V47" i="305"/>
  <c r="V47" i="306"/>
  <c r="U47" i="307"/>
  <c r="U47" i="308"/>
  <c r="V47" i="310"/>
  <c r="V47" i="311"/>
  <c r="V47" i="312"/>
  <c r="V47" i="313"/>
  <c r="V47" i="201"/>
  <c r="V47" i="188"/>
  <c r="V47" i="190"/>
  <c r="V47" i="204"/>
  <c r="V47" i="205"/>
  <c r="V47" i="206"/>
  <c r="V47" i="207"/>
  <c r="V47" i="245"/>
  <c r="V42" i="215"/>
  <c r="V42" i="256"/>
  <c r="U42" i="268"/>
  <c r="V42" i="230"/>
  <c r="V42" i="232"/>
  <c r="V42" i="235"/>
  <c r="U42" i="237"/>
  <c r="V42" i="236"/>
  <c r="V42" i="238"/>
  <c r="V42" i="239"/>
  <c r="V42" i="240"/>
  <c r="U42" i="257"/>
  <c r="U42" i="258"/>
  <c r="U42" i="242"/>
  <c r="V42" i="241"/>
  <c r="V42" i="244"/>
  <c r="V42" i="243"/>
  <c r="U42" i="246"/>
  <c r="U42" i="247"/>
  <c r="U42" i="248"/>
  <c r="U42" i="249"/>
  <c r="V42" i="250"/>
  <c r="U42" i="252"/>
  <c r="U42" i="251"/>
  <c r="U42" i="253"/>
  <c r="U42" i="254"/>
  <c r="V42" i="255"/>
  <c r="V42" i="259"/>
  <c r="U42" i="263"/>
  <c r="U42" i="264"/>
  <c r="V42" i="208"/>
  <c r="V42" i="209"/>
  <c r="V42" i="210"/>
  <c r="V42" i="211"/>
  <c r="V42" i="212"/>
  <c r="U42" i="261"/>
  <c r="V42" i="213"/>
  <c r="V42" i="214"/>
  <c r="V42" i="300"/>
  <c r="V42" i="301"/>
  <c r="V42" i="302"/>
  <c r="V42" i="303"/>
  <c r="V42" i="304"/>
  <c r="V42" i="203"/>
  <c r="V42" i="195"/>
  <c r="V42" i="194"/>
  <c r="U42" i="228"/>
  <c r="V42" i="193"/>
  <c r="V42" i="192"/>
  <c r="V42" i="196"/>
  <c r="V42" i="305"/>
  <c r="V42" i="306"/>
  <c r="U42" i="307"/>
  <c r="U42" i="308"/>
  <c r="V42" i="310"/>
  <c r="V42" i="311"/>
  <c r="V42" i="312"/>
  <c r="V42" i="313"/>
  <c r="V42" i="201"/>
  <c r="V42" i="188"/>
  <c r="V42" i="190"/>
  <c r="V42" i="204"/>
  <c r="V42" i="205"/>
  <c r="V42" i="206"/>
  <c r="V42" i="207"/>
  <c r="V42" i="245"/>
  <c r="V36" i="215"/>
  <c r="V36" i="256"/>
  <c r="U36" i="268"/>
  <c r="V36" i="230"/>
  <c r="V36" i="232"/>
  <c r="V36" i="235"/>
  <c r="U36" i="237"/>
  <c r="V36" i="236"/>
  <c r="V36" i="238"/>
  <c r="V36" i="239"/>
  <c r="V36" i="240"/>
  <c r="U36" i="257"/>
  <c r="U36" i="258"/>
  <c r="U36" i="242"/>
  <c r="V36" i="241"/>
  <c r="V36" i="244"/>
  <c r="V36" i="243"/>
  <c r="U36" i="246"/>
  <c r="U36" i="247"/>
  <c r="U36" i="248"/>
  <c r="U36" i="249"/>
  <c r="V36" i="250"/>
  <c r="U36" i="252"/>
  <c r="U36" i="251"/>
  <c r="U36" i="253"/>
  <c r="U36" i="254"/>
  <c r="V36" i="255"/>
  <c r="V36" i="259"/>
  <c r="U36" i="263"/>
  <c r="U36" i="264"/>
  <c r="V36" i="208"/>
  <c r="V36" i="209"/>
  <c r="V36" i="210"/>
  <c r="V36" i="211"/>
  <c r="V36" i="212"/>
  <c r="U36" i="261"/>
  <c r="V36" i="213"/>
  <c r="V36" i="214"/>
  <c r="V36" i="300"/>
  <c r="V36" i="301"/>
  <c r="V36" i="302"/>
  <c r="V36" i="303"/>
  <c r="V36" i="304"/>
  <c r="V36" i="203"/>
  <c r="V36" i="195"/>
  <c r="V36" i="194"/>
  <c r="U36" i="228"/>
  <c r="V36" i="193"/>
  <c r="V36" i="192"/>
  <c r="V36" i="196"/>
  <c r="V36" i="305"/>
  <c r="V36" i="306"/>
  <c r="U36" i="307"/>
  <c r="U36" i="308"/>
  <c r="V36" i="310"/>
  <c r="V36" i="311"/>
  <c r="V36" i="312"/>
  <c r="V36" i="313"/>
  <c r="V36" i="201"/>
  <c r="V36" i="188"/>
  <c r="V36" i="190"/>
  <c r="V36" i="204"/>
  <c r="V36" i="205"/>
  <c r="V36" i="206"/>
  <c r="V36" i="207"/>
  <c r="V36" i="245"/>
  <c r="V28" i="215"/>
  <c r="V28" i="256"/>
  <c r="U28" i="268"/>
  <c r="V28" i="230"/>
  <c r="V28" i="232"/>
  <c r="V28" i="235"/>
  <c r="U28" i="237"/>
  <c r="V28" i="236"/>
  <c r="V28" i="238"/>
  <c r="V28" i="239"/>
  <c r="V28" i="240"/>
  <c r="U28" i="257"/>
  <c r="U28" i="258"/>
  <c r="U28" i="242"/>
  <c r="V28" i="241"/>
  <c r="V28" i="244"/>
  <c r="V28" i="243"/>
  <c r="U28" i="246"/>
  <c r="U28" i="247"/>
  <c r="U28" i="248"/>
  <c r="U28" i="249"/>
  <c r="V28" i="250"/>
  <c r="U28" i="252"/>
  <c r="U28" i="251"/>
  <c r="U28" i="253"/>
  <c r="U28" i="254"/>
  <c r="V28" i="255"/>
  <c r="V28" i="259"/>
  <c r="U28" i="263"/>
  <c r="U28" i="264"/>
  <c r="V28" i="208"/>
  <c r="V28" i="209"/>
  <c r="V28" i="210"/>
  <c r="V28" i="211"/>
  <c r="V28" i="212"/>
  <c r="U28" i="261"/>
  <c r="V28" i="213"/>
  <c r="V28" i="214"/>
  <c r="V28" i="300"/>
  <c r="V28" i="301"/>
  <c r="V28" i="302"/>
  <c r="V28" i="303"/>
  <c r="V28" i="304"/>
  <c r="V28" i="203"/>
  <c r="V28" i="195"/>
  <c r="V28" i="194"/>
  <c r="U28" i="228"/>
  <c r="V28" i="193"/>
  <c r="V28" i="192"/>
  <c r="V28" i="196"/>
  <c r="V28" i="305"/>
  <c r="V28" i="306"/>
  <c r="U28" i="307"/>
  <c r="U28" i="308"/>
  <c r="V28" i="310"/>
  <c r="V28" i="311"/>
  <c r="V28" i="312"/>
  <c r="V28" i="313"/>
  <c r="V28" i="201"/>
  <c r="V28" i="188"/>
  <c r="V28" i="190"/>
  <c r="V28" i="204"/>
  <c r="V28" i="205"/>
  <c r="V28" i="206"/>
  <c r="A98" i="206" s="1"/>
  <c r="V28" i="207"/>
  <c r="V28" i="245"/>
  <c r="V20" i="215"/>
  <c r="V20" i="256"/>
  <c r="U20" i="268"/>
  <c r="V20" i="230"/>
  <c r="V20" i="232"/>
  <c r="V20" i="235"/>
  <c r="U20" i="237"/>
  <c r="A98" i="237" s="1"/>
  <c r="V20" i="236"/>
  <c r="V20" i="238"/>
  <c r="V20" i="239"/>
  <c r="V20" i="240"/>
  <c r="U20" i="257"/>
  <c r="A98" i="257" s="1"/>
  <c r="U20" i="258"/>
  <c r="U20" i="242"/>
  <c r="V20" i="241"/>
  <c r="V20" i="244"/>
  <c r="V20" i="243"/>
  <c r="U20" i="246"/>
  <c r="U20" i="247"/>
  <c r="U20" i="248"/>
  <c r="U20" i="249"/>
  <c r="V20" i="250"/>
  <c r="U20" i="252"/>
  <c r="U20" i="251"/>
  <c r="U20" i="253"/>
  <c r="U20" i="254"/>
  <c r="V20" i="255"/>
  <c r="V20" i="259"/>
  <c r="U20" i="263"/>
  <c r="U20" i="264"/>
  <c r="V20" i="208"/>
  <c r="V20" i="209"/>
  <c r="V20" i="210"/>
  <c r="V20" i="211"/>
  <c r="V20" i="212"/>
  <c r="U20" i="261"/>
  <c r="V20" i="213"/>
  <c r="V20" i="214"/>
  <c r="V20" i="300"/>
  <c r="V20" i="301"/>
  <c r="V20" i="302"/>
  <c r="V20" i="303"/>
  <c r="V20" i="304"/>
  <c r="V20" i="203"/>
  <c r="V20" i="195"/>
  <c r="V20" i="194"/>
  <c r="U20" i="228"/>
  <c r="V20" i="193"/>
  <c r="V20" i="192"/>
  <c r="V20" i="196"/>
  <c r="V20" i="305"/>
  <c r="V20" i="306"/>
  <c r="U20" i="307"/>
  <c r="U20" i="308"/>
  <c r="V20" i="310"/>
  <c r="V20" i="311"/>
  <c r="V20" i="312"/>
  <c r="V20" i="313"/>
  <c r="V20" i="201"/>
  <c r="V20" i="188"/>
  <c r="V20" i="190"/>
  <c r="V20" i="204"/>
  <c r="V20" i="205"/>
  <c r="V20" i="206"/>
  <c r="V20" i="207"/>
  <c r="V20" i="245"/>
  <c r="V18" i="215"/>
  <c r="V18" i="256"/>
  <c r="U18" i="268"/>
  <c r="V18" i="230"/>
  <c r="V18" i="232"/>
  <c r="V18" i="235"/>
  <c r="U18" i="237"/>
  <c r="V18" i="236"/>
  <c r="V18" i="238"/>
  <c r="V18" i="239"/>
  <c r="V18" i="240"/>
  <c r="U18" i="257"/>
  <c r="U18" i="258"/>
  <c r="U18" i="242"/>
  <c r="V18" i="241"/>
  <c r="V18" i="244"/>
  <c r="V18" i="243"/>
  <c r="U18" i="246"/>
  <c r="U18" i="247"/>
  <c r="U18" i="248"/>
  <c r="U18" i="249"/>
  <c r="V18" i="250"/>
  <c r="U18" i="252"/>
  <c r="U18" i="251"/>
  <c r="U18" i="253"/>
  <c r="U18" i="254"/>
  <c r="V18" i="255"/>
  <c r="V18" i="259"/>
  <c r="U18" i="263"/>
  <c r="U18" i="264"/>
  <c r="V18" i="208"/>
  <c r="V18" i="209"/>
  <c r="V18" i="210"/>
  <c r="V18" i="211"/>
  <c r="V18" i="212"/>
  <c r="U18" i="261"/>
  <c r="V18" i="213"/>
  <c r="V18" i="214"/>
  <c r="V18" i="300"/>
  <c r="V18" i="301"/>
  <c r="V18" i="302"/>
  <c r="V18" i="303"/>
  <c r="V18" i="304"/>
  <c r="V18" i="203"/>
  <c r="V18" i="195"/>
  <c r="V18" i="194"/>
  <c r="U18" i="228"/>
  <c r="V18" i="193"/>
  <c r="V18" i="192"/>
  <c r="V18" i="196"/>
  <c r="V18" i="305"/>
  <c r="V18" i="306"/>
  <c r="U18" i="307"/>
  <c r="U18" i="308"/>
  <c r="V18" i="310"/>
  <c r="V18" i="311"/>
  <c r="V18" i="312"/>
  <c r="V18" i="313"/>
  <c r="V18" i="201"/>
  <c r="V18" i="188"/>
  <c r="V18" i="190"/>
  <c r="V18" i="204"/>
  <c r="V18" i="205"/>
  <c r="V18" i="206"/>
  <c r="V18" i="207"/>
  <c r="V18" i="245"/>
  <c r="U18" i="215"/>
  <c r="U20" i="215"/>
  <c r="U28" i="215"/>
  <c r="U36" i="215"/>
  <c r="U42" i="215"/>
  <c r="U47" i="215"/>
  <c r="U49" i="215"/>
  <c r="U54" i="215"/>
  <c r="U57" i="215"/>
  <c r="U65" i="215"/>
  <c r="U72" i="215"/>
  <c r="U77" i="215"/>
  <c r="U84" i="215"/>
  <c r="U18" i="256"/>
  <c r="U20" i="256"/>
  <c r="U28" i="256"/>
  <c r="U36" i="256"/>
  <c r="U42" i="256"/>
  <c r="U47" i="256"/>
  <c r="U49" i="256"/>
  <c r="U54" i="256"/>
  <c r="U57" i="256"/>
  <c r="U65" i="256"/>
  <c r="U72" i="256"/>
  <c r="U77" i="256"/>
  <c r="U84" i="256"/>
  <c r="T18" i="268"/>
  <c r="T20" i="268"/>
  <c r="T28" i="268"/>
  <c r="T36" i="268"/>
  <c r="T42" i="268"/>
  <c r="T47" i="268"/>
  <c r="T49" i="268"/>
  <c r="T54" i="268"/>
  <c r="T57" i="268"/>
  <c r="T65" i="268"/>
  <c r="T72" i="268"/>
  <c r="T77" i="268"/>
  <c r="T84" i="268"/>
  <c r="U18" i="230"/>
  <c r="U20" i="230"/>
  <c r="U28" i="230"/>
  <c r="U36" i="230"/>
  <c r="U42" i="230"/>
  <c r="U47" i="230"/>
  <c r="U49" i="230"/>
  <c r="U54" i="230"/>
  <c r="U57" i="230"/>
  <c r="U65" i="230"/>
  <c r="U72" i="230"/>
  <c r="U77" i="230"/>
  <c r="U84" i="230"/>
  <c r="U18" i="232"/>
  <c r="U20" i="232"/>
  <c r="U28" i="232"/>
  <c r="U36" i="232"/>
  <c r="U42" i="232"/>
  <c r="U47" i="232"/>
  <c r="U49" i="232"/>
  <c r="U54" i="232"/>
  <c r="U57" i="232"/>
  <c r="U65" i="232"/>
  <c r="U72" i="232"/>
  <c r="U77" i="232"/>
  <c r="U84" i="232"/>
  <c r="U18" i="235"/>
  <c r="U20" i="235"/>
  <c r="U28" i="235"/>
  <c r="U36" i="235"/>
  <c r="U42" i="235"/>
  <c r="U47" i="235"/>
  <c r="U49" i="235"/>
  <c r="U54" i="235"/>
  <c r="U57" i="235"/>
  <c r="U65" i="235"/>
  <c r="U72" i="235"/>
  <c r="U77" i="235"/>
  <c r="U84" i="235"/>
  <c r="T18" i="237"/>
  <c r="T20" i="237"/>
  <c r="T28" i="237"/>
  <c r="T36" i="237"/>
  <c r="T42" i="237"/>
  <c r="T47" i="237"/>
  <c r="T49" i="237"/>
  <c r="T54" i="237"/>
  <c r="T57" i="237"/>
  <c r="T65" i="237"/>
  <c r="T72" i="237"/>
  <c r="T77" i="237"/>
  <c r="T84" i="237"/>
  <c r="U18" i="236"/>
  <c r="U20" i="236"/>
  <c r="U28" i="236"/>
  <c r="U36" i="236"/>
  <c r="U42" i="236"/>
  <c r="U47" i="236"/>
  <c r="U49" i="236"/>
  <c r="U54" i="236"/>
  <c r="U57" i="236"/>
  <c r="U65" i="236"/>
  <c r="U72" i="236"/>
  <c r="U77" i="236"/>
  <c r="U84" i="236"/>
  <c r="U18" i="238"/>
  <c r="U20" i="238"/>
  <c r="U28" i="238"/>
  <c r="U36" i="238"/>
  <c r="U42" i="238"/>
  <c r="U47" i="238"/>
  <c r="U49" i="238"/>
  <c r="U54" i="238"/>
  <c r="U57" i="238"/>
  <c r="U65" i="238"/>
  <c r="U72" i="238"/>
  <c r="U77" i="238"/>
  <c r="U84" i="238"/>
  <c r="U18" i="239"/>
  <c r="U20" i="239"/>
  <c r="U28" i="239"/>
  <c r="U36" i="239"/>
  <c r="U42" i="239"/>
  <c r="U47" i="239"/>
  <c r="U49" i="239"/>
  <c r="U54" i="239"/>
  <c r="U57" i="239"/>
  <c r="U65" i="239"/>
  <c r="U72" i="239"/>
  <c r="U77" i="239"/>
  <c r="U84" i="239"/>
  <c r="U18" i="240"/>
  <c r="U20" i="240"/>
  <c r="U28" i="240"/>
  <c r="U36" i="240"/>
  <c r="U42" i="240"/>
  <c r="U47" i="240"/>
  <c r="U49" i="240"/>
  <c r="U54" i="240"/>
  <c r="U57" i="240"/>
  <c r="U65" i="240"/>
  <c r="U72" i="240"/>
  <c r="U77" i="240"/>
  <c r="U84" i="240"/>
  <c r="T18" i="257"/>
  <c r="T20" i="257"/>
  <c r="T28" i="257"/>
  <c r="T36" i="257"/>
  <c r="T42" i="257"/>
  <c r="T47" i="257"/>
  <c r="T49" i="257"/>
  <c r="T54" i="257"/>
  <c r="T57" i="257"/>
  <c r="T65" i="257"/>
  <c r="T72" i="257"/>
  <c r="T77" i="257"/>
  <c r="T84" i="257"/>
  <c r="T18" i="258"/>
  <c r="T20" i="258"/>
  <c r="T28" i="258"/>
  <c r="T36" i="258"/>
  <c r="T42" i="258"/>
  <c r="T47" i="258"/>
  <c r="T49" i="258"/>
  <c r="T54" i="258"/>
  <c r="T57" i="258"/>
  <c r="T65" i="258"/>
  <c r="T72" i="258"/>
  <c r="T77" i="258"/>
  <c r="T84" i="258"/>
  <c r="T18" i="242"/>
  <c r="T20" i="242"/>
  <c r="T28" i="242"/>
  <c r="T36" i="242"/>
  <c r="T42" i="242"/>
  <c r="T47" i="242"/>
  <c r="T49" i="242"/>
  <c r="T54" i="242"/>
  <c r="T57" i="242"/>
  <c r="T65" i="242"/>
  <c r="T72" i="242"/>
  <c r="T77" i="242"/>
  <c r="T84" i="242"/>
  <c r="U18" i="241"/>
  <c r="U20" i="241"/>
  <c r="U28" i="241"/>
  <c r="U36" i="241"/>
  <c r="U42" i="241"/>
  <c r="U47" i="241"/>
  <c r="U49" i="241"/>
  <c r="U54" i="241"/>
  <c r="U57" i="241"/>
  <c r="U65" i="241"/>
  <c r="U72" i="241"/>
  <c r="U77" i="241"/>
  <c r="U84" i="241"/>
  <c r="U18" i="244"/>
  <c r="U20" i="244"/>
  <c r="U28" i="244"/>
  <c r="U36" i="244"/>
  <c r="U42" i="244"/>
  <c r="U47" i="244"/>
  <c r="U49" i="244"/>
  <c r="U54" i="244"/>
  <c r="U57" i="244"/>
  <c r="U65" i="244"/>
  <c r="U72" i="244"/>
  <c r="U77" i="244"/>
  <c r="U84" i="244"/>
  <c r="U18" i="243"/>
  <c r="U20" i="243"/>
  <c r="U28" i="243"/>
  <c r="U36" i="243"/>
  <c r="U42" i="243"/>
  <c r="U47" i="243"/>
  <c r="U49" i="243"/>
  <c r="U54" i="243"/>
  <c r="U57" i="243"/>
  <c r="U65" i="243"/>
  <c r="A96" i="243" s="1"/>
  <c r="U72" i="243"/>
  <c r="U77" i="243"/>
  <c r="U84" i="243"/>
  <c r="T18" i="246"/>
  <c r="T20" i="246"/>
  <c r="T28" i="246"/>
  <c r="T36" i="246"/>
  <c r="T42" i="246"/>
  <c r="T47" i="246"/>
  <c r="T49" i="246"/>
  <c r="T54" i="246"/>
  <c r="T57" i="246"/>
  <c r="T65" i="246"/>
  <c r="T72" i="246"/>
  <c r="T77" i="246"/>
  <c r="T84" i="246"/>
  <c r="T18" i="247"/>
  <c r="T20" i="247"/>
  <c r="T28" i="247"/>
  <c r="T36" i="247"/>
  <c r="T42" i="247"/>
  <c r="T47" i="247"/>
  <c r="T49" i="247"/>
  <c r="T54" i="247"/>
  <c r="T57" i="247"/>
  <c r="T65" i="247"/>
  <c r="T72" i="247"/>
  <c r="T77" i="247"/>
  <c r="T84" i="247"/>
  <c r="T18" i="248"/>
  <c r="T20" i="248"/>
  <c r="T28" i="248"/>
  <c r="T36" i="248"/>
  <c r="T42" i="248"/>
  <c r="T47" i="248"/>
  <c r="T49" i="248"/>
  <c r="T54" i="248"/>
  <c r="T57" i="248"/>
  <c r="T65" i="248"/>
  <c r="T72" i="248"/>
  <c r="T77" i="248"/>
  <c r="T84" i="248"/>
  <c r="T18" i="249"/>
  <c r="T20" i="249"/>
  <c r="T28" i="249"/>
  <c r="T36" i="249"/>
  <c r="T42" i="249"/>
  <c r="T47" i="249"/>
  <c r="T49" i="249"/>
  <c r="T54" i="249"/>
  <c r="T57" i="249"/>
  <c r="T65" i="249"/>
  <c r="T72" i="249"/>
  <c r="T77" i="249"/>
  <c r="T84" i="249"/>
  <c r="U18" i="250"/>
  <c r="U20" i="250"/>
  <c r="U28" i="250"/>
  <c r="U36" i="250"/>
  <c r="U42" i="250"/>
  <c r="U47" i="250"/>
  <c r="U49" i="250"/>
  <c r="U54" i="250"/>
  <c r="U57" i="250"/>
  <c r="U65" i="250"/>
  <c r="U72" i="250"/>
  <c r="U77" i="250"/>
  <c r="U84" i="250"/>
  <c r="T18" i="252"/>
  <c r="T20" i="252"/>
  <c r="T28" i="252"/>
  <c r="T36" i="252"/>
  <c r="T42" i="252"/>
  <c r="T47" i="252"/>
  <c r="T49" i="252"/>
  <c r="T54" i="252"/>
  <c r="T57" i="252"/>
  <c r="T65" i="252"/>
  <c r="T72" i="252"/>
  <c r="T77" i="252"/>
  <c r="T84" i="252"/>
  <c r="T18" i="251"/>
  <c r="T20" i="251"/>
  <c r="T28" i="251"/>
  <c r="T36" i="251"/>
  <c r="T42" i="251"/>
  <c r="T47" i="251"/>
  <c r="T49" i="251"/>
  <c r="T54" i="251"/>
  <c r="T57" i="251"/>
  <c r="T65" i="251"/>
  <c r="T72" i="251"/>
  <c r="T77" i="251"/>
  <c r="T84" i="251"/>
  <c r="T18" i="253"/>
  <c r="T20" i="253"/>
  <c r="T28" i="253"/>
  <c r="T36" i="253"/>
  <c r="T42" i="253"/>
  <c r="T47" i="253"/>
  <c r="T49" i="253"/>
  <c r="T54" i="253"/>
  <c r="T57" i="253"/>
  <c r="T65" i="253"/>
  <c r="T72" i="253"/>
  <c r="T77" i="253"/>
  <c r="T84" i="253"/>
  <c r="T18" i="254"/>
  <c r="T20" i="254"/>
  <c r="T28" i="254"/>
  <c r="T36" i="254"/>
  <c r="T42" i="254"/>
  <c r="T47" i="254"/>
  <c r="T49" i="254"/>
  <c r="T54" i="254"/>
  <c r="T57" i="254"/>
  <c r="T65" i="254"/>
  <c r="T72" i="254"/>
  <c r="T77" i="254"/>
  <c r="T84" i="254"/>
  <c r="U18" i="255"/>
  <c r="U20" i="255"/>
  <c r="U28" i="255"/>
  <c r="U36" i="255"/>
  <c r="U42" i="255"/>
  <c r="U47" i="255"/>
  <c r="U49" i="255"/>
  <c r="U54" i="255"/>
  <c r="U57" i="255"/>
  <c r="U65" i="255"/>
  <c r="U72" i="255"/>
  <c r="U77" i="255"/>
  <c r="U84" i="255"/>
  <c r="U18" i="259"/>
  <c r="U20" i="259"/>
  <c r="U28" i="259"/>
  <c r="U36" i="259"/>
  <c r="U42" i="259"/>
  <c r="U47" i="259"/>
  <c r="U49" i="259"/>
  <c r="U54" i="259"/>
  <c r="U57" i="259"/>
  <c r="U65" i="259"/>
  <c r="U72" i="259"/>
  <c r="U77" i="259"/>
  <c r="U84" i="259"/>
  <c r="T18" i="263"/>
  <c r="T20" i="263"/>
  <c r="T28" i="263"/>
  <c r="T36" i="263"/>
  <c r="T42" i="263"/>
  <c r="T47" i="263"/>
  <c r="T49" i="263"/>
  <c r="T54" i="263"/>
  <c r="T57" i="263"/>
  <c r="T65" i="263"/>
  <c r="T72" i="263"/>
  <c r="T77" i="263"/>
  <c r="T84" i="263"/>
  <c r="T18" i="264"/>
  <c r="T20" i="264"/>
  <c r="T28" i="264"/>
  <c r="T36" i="264"/>
  <c r="T42" i="264"/>
  <c r="T47" i="264"/>
  <c r="T49" i="264"/>
  <c r="T54" i="264"/>
  <c r="T57" i="264"/>
  <c r="T65" i="264"/>
  <c r="T72" i="264"/>
  <c r="T77" i="264"/>
  <c r="T84" i="264"/>
  <c r="U18" i="208"/>
  <c r="U20" i="208"/>
  <c r="U28" i="208"/>
  <c r="U36" i="208"/>
  <c r="U42" i="208"/>
  <c r="U47" i="208"/>
  <c r="U49" i="208"/>
  <c r="U54" i="208"/>
  <c r="U57" i="208"/>
  <c r="U65" i="208"/>
  <c r="U72" i="208"/>
  <c r="U77" i="208"/>
  <c r="U84" i="208"/>
  <c r="U18" i="209"/>
  <c r="U20" i="209"/>
  <c r="U28" i="209"/>
  <c r="U36" i="209"/>
  <c r="U42" i="209"/>
  <c r="U47" i="209"/>
  <c r="U49" i="209"/>
  <c r="U54" i="209"/>
  <c r="U57" i="209"/>
  <c r="U65" i="209"/>
  <c r="U72" i="209"/>
  <c r="U77" i="209"/>
  <c r="U84" i="209"/>
  <c r="U18" i="210"/>
  <c r="U20" i="210"/>
  <c r="U28" i="210"/>
  <c r="U36" i="210"/>
  <c r="U42" i="210"/>
  <c r="U47" i="210"/>
  <c r="U49" i="210"/>
  <c r="U54" i="210"/>
  <c r="U57" i="210"/>
  <c r="U65" i="210"/>
  <c r="U72" i="210"/>
  <c r="U77" i="210"/>
  <c r="U84" i="210"/>
  <c r="U18" i="211"/>
  <c r="U20" i="211"/>
  <c r="U28" i="211"/>
  <c r="U36" i="211"/>
  <c r="U42" i="211"/>
  <c r="U47" i="211"/>
  <c r="U49" i="211"/>
  <c r="U54" i="211"/>
  <c r="U57" i="211"/>
  <c r="U65" i="211"/>
  <c r="U72" i="211"/>
  <c r="U77" i="211"/>
  <c r="U84" i="211"/>
  <c r="U18" i="212"/>
  <c r="U20" i="212"/>
  <c r="U28" i="212"/>
  <c r="U36" i="212"/>
  <c r="U42" i="212"/>
  <c r="U47" i="212"/>
  <c r="U49" i="212"/>
  <c r="U54" i="212"/>
  <c r="U57" i="212"/>
  <c r="U65" i="212"/>
  <c r="U72" i="212"/>
  <c r="U77" i="212"/>
  <c r="U84" i="212"/>
  <c r="T18" i="261"/>
  <c r="T20" i="261"/>
  <c r="T28" i="261"/>
  <c r="T36" i="261"/>
  <c r="T42" i="261"/>
  <c r="T47" i="261"/>
  <c r="T49" i="261"/>
  <c r="T54" i="261"/>
  <c r="T57" i="261"/>
  <c r="T65" i="261"/>
  <c r="T72" i="261"/>
  <c r="T77" i="261"/>
  <c r="T84" i="261"/>
  <c r="U18" i="213"/>
  <c r="U20" i="213"/>
  <c r="U28" i="213"/>
  <c r="U36" i="213"/>
  <c r="U42" i="213"/>
  <c r="U47" i="213"/>
  <c r="U49" i="213"/>
  <c r="U54" i="213"/>
  <c r="U57" i="213"/>
  <c r="U65" i="213"/>
  <c r="U72" i="213"/>
  <c r="U77" i="213"/>
  <c r="U84" i="213"/>
  <c r="U18" i="214"/>
  <c r="U20" i="214"/>
  <c r="U28" i="214"/>
  <c r="U36" i="214"/>
  <c r="U42" i="214"/>
  <c r="U47" i="214"/>
  <c r="U49" i="214"/>
  <c r="U54" i="214"/>
  <c r="U57" i="214"/>
  <c r="U65" i="214"/>
  <c r="U72" i="214"/>
  <c r="U77" i="214"/>
  <c r="U84" i="214"/>
  <c r="U18" i="300"/>
  <c r="U20" i="300"/>
  <c r="U28" i="300"/>
  <c r="U36" i="300"/>
  <c r="U42" i="300"/>
  <c r="U47" i="300"/>
  <c r="U49" i="300"/>
  <c r="U54" i="300"/>
  <c r="U57" i="300"/>
  <c r="U65" i="300"/>
  <c r="U72" i="300"/>
  <c r="U77" i="300"/>
  <c r="U84" i="300"/>
  <c r="U18" i="301"/>
  <c r="U20" i="301"/>
  <c r="U28" i="301"/>
  <c r="U36" i="301"/>
  <c r="U42" i="301"/>
  <c r="U47" i="301"/>
  <c r="U49" i="301"/>
  <c r="U54" i="301"/>
  <c r="U57" i="301"/>
  <c r="U65" i="301"/>
  <c r="U72" i="301"/>
  <c r="U77" i="301"/>
  <c r="U84" i="301"/>
  <c r="U18" i="302"/>
  <c r="U20" i="302"/>
  <c r="U28" i="302"/>
  <c r="U36" i="302"/>
  <c r="U42" i="302"/>
  <c r="U47" i="302"/>
  <c r="U49" i="302"/>
  <c r="U54" i="302"/>
  <c r="U57" i="302"/>
  <c r="U65" i="302"/>
  <c r="U72" i="302"/>
  <c r="U77" i="302"/>
  <c r="U84" i="302"/>
  <c r="U18" i="303"/>
  <c r="U20" i="303"/>
  <c r="U28" i="303"/>
  <c r="U36" i="303"/>
  <c r="U42" i="303"/>
  <c r="U47" i="303"/>
  <c r="U49" i="303"/>
  <c r="U54" i="303"/>
  <c r="U57" i="303"/>
  <c r="U65" i="303"/>
  <c r="U72" i="303"/>
  <c r="U77" i="303"/>
  <c r="U84" i="303"/>
  <c r="U18" i="304"/>
  <c r="U20" i="304"/>
  <c r="U28" i="304"/>
  <c r="U36" i="304"/>
  <c r="U42" i="304"/>
  <c r="U47" i="304"/>
  <c r="U49" i="304"/>
  <c r="U54" i="304"/>
  <c r="U57" i="304"/>
  <c r="U65" i="304"/>
  <c r="U72" i="304"/>
  <c r="U77" i="304"/>
  <c r="U84" i="304"/>
  <c r="U18" i="203"/>
  <c r="U20" i="203"/>
  <c r="U28" i="203"/>
  <c r="U36" i="203"/>
  <c r="U42" i="203"/>
  <c r="U47" i="203"/>
  <c r="U49" i="203"/>
  <c r="U54" i="203"/>
  <c r="U57" i="203"/>
  <c r="U65" i="203"/>
  <c r="U72" i="203"/>
  <c r="U77" i="203"/>
  <c r="U84" i="203"/>
  <c r="U18" i="195"/>
  <c r="U20" i="195"/>
  <c r="U28" i="195"/>
  <c r="U36" i="195"/>
  <c r="U42" i="195"/>
  <c r="U47" i="195"/>
  <c r="U49" i="195"/>
  <c r="U54" i="195"/>
  <c r="U57" i="195"/>
  <c r="U65" i="195"/>
  <c r="U72" i="195"/>
  <c r="U77" i="195"/>
  <c r="U84" i="195"/>
  <c r="U18" i="194"/>
  <c r="U20" i="194"/>
  <c r="U28" i="194"/>
  <c r="U36" i="194"/>
  <c r="U42" i="194"/>
  <c r="U47" i="194"/>
  <c r="U49" i="194"/>
  <c r="U54" i="194"/>
  <c r="U57" i="194"/>
  <c r="U65" i="194"/>
  <c r="U72" i="194"/>
  <c r="U77" i="194"/>
  <c r="U84" i="194"/>
  <c r="T18" i="228"/>
  <c r="T20" i="228"/>
  <c r="T28" i="228"/>
  <c r="T36" i="228"/>
  <c r="T42" i="228"/>
  <c r="T47" i="228"/>
  <c r="T49" i="228"/>
  <c r="T54" i="228"/>
  <c r="T57" i="228"/>
  <c r="T65" i="228"/>
  <c r="T72" i="228"/>
  <c r="T77" i="228"/>
  <c r="T84" i="228"/>
  <c r="U18" i="193"/>
  <c r="U20" i="193"/>
  <c r="U28" i="193"/>
  <c r="U36" i="193"/>
  <c r="U42" i="193"/>
  <c r="U47" i="193"/>
  <c r="U49" i="193"/>
  <c r="U54" i="193"/>
  <c r="U57" i="193"/>
  <c r="U65" i="193"/>
  <c r="U72" i="193"/>
  <c r="U77" i="193"/>
  <c r="U84" i="193"/>
  <c r="U18" i="192"/>
  <c r="U20" i="192"/>
  <c r="U28" i="192"/>
  <c r="U36" i="192"/>
  <c r="U42" i="192"/>
  <c r="U47" i="192"/>
  <c r="U49" i="192"/>
  <c r="U54" i="192"/>
  <c r="U57" i="192"/>
  <c r="U65" i="192"/>
  <c r="U72" i="192"/>
  <c r="U77" i="192"/>
  <c r="U84" i="192"/>
  <c r="U18" i="196"/>
  <c r="U20" i="196"/>
  <c r="U28" i="196"/>
  <c r="U36" i="196"/>
  <c r="U42" i="196"/>
  <c r="U47" i="196"/>
  <c r="U49" i="196"/>
  <c r="U54" i="196"/>
  <c r="U57" i="196"/>
  <c r="U65" i="196"/>
  <c r="U72" i="196"/>
  <c r="U77" i="196"/>
  <c r="U84" i="196"/>
  <c r="U18" i="305"/>
  <c r="U20" i="305"/>
  <c r="U28" i="305"/>
  <c r="U36" i="305"/>
  <c r="A96" i="305" s="1"/>
  <c r="U42" i="305"/>
  <c r="U47" i="305"/>
  <c r="U49" i="305"/>
  <c r="U54" i="305"/>
  <c r="U57" i="305"/>
  <c r="U65" i="305"/>
  <c r="U72" i="305"/>
  <c r="U77" i="305"/>
  <c r="U84" i="305"/>
  <c r="U18" i="306"/>
  <c r="U20" i="306"/>
  <c r="U28" i="306"/>
  <c r="U36" i="306"/>
  <c r="U42" i="306"/>
  <c r="U47" i="306"/>
  <c r="U49" i="306"/>
  <c r="U54" i="306"/>
  <c r="U57" i="306"/>
  <c r="U65" i="306"/>
  <c r="U72" i="306"/>
  <c r="U77" i="306"/>
  <c r="U84" i="306"/>
  <c r="T18" i="307"/>
  <c r="T20" i="307"/>
  <c r="T28" i="307"/>
  <c r="T36" i="307"/>
  <c r="T42" i="307"/>
  <c r="T47" i="307"/>
  <c r="T49" i="307"/>
  <c r="T54" i="307"/>
  <c r="T57" i="307"/>
  <c r="T65" i="307"/>
  <c r="T72" i="307"/>
  <c r="T77" i="307"/>
  <c r="T84" i="307"/>
  <c r="T18" i="308"/>
  <c r="T20" i="308"/>
  <c r="T28" i="308"/>
  <c r="T36" i="308"/>
  <c r="T42" i="308"/>
  <c r="T47" i="308"/>
  <c r="T49" i="308"/>
  <c r="T54" i="308"/>
  <c r="T57" i="308"/>
  <c r="T65" i="308"/>
  <c r="T72" i="308"/>
  <c r="T77" i="308"/>
  <c r="T84" i="308"/>
  <c r="U18" i="310"/>
  <c r="U20" i="310"/>
  <c r="U28" i="310"/>
  <c r="U36" i="310"/>
  <c r="U42" i="310"/>
  <c r="U47" i="310"/>
  <c r="U49" i="310"/>
  <c r="U54" i="310"/>
  <c r="U57" i="310"/>
  <c r="U65" i="310"/>
  <c r="U72" i="310"/>
  <c r="U77" i="310"/>
  <c r="U84" i="310"/>
  <c r="U18" i="311"/>
  <c r="U20" i="311"/>
  <c r="U28" i="311"/>
  <c r="U36" i="311"/>
  <c r="U42" i="311"/>
  <c r="U47" i="311"/>
  <c r="U49" i="311"/>
  <c r="U54" i="311"/>
  <c r="U57" i="311"/>
  <c r="U65" i="311"/>
  <c r="U72" i="311"/>
  <c r="U77" i="311"/>
  <c r="U84" i="311"/>
  <c r="U18" i="312"/>
  <c r="U20" i="312"/>
  <c r="U28" i="312"/>
  <c r="U36" i="312"/>
  <c r="U42" i="312"/>
  <c r="U47" i="312"/>
  <c r="U49" i="312"/>
  <c r="U54" i="312"/>
  <c r="U57" i="312"/>
  <c r="U65" i="312"/>
  <c r="U72" i="312"/>
  <c r="U77" i="312"/>
  <c r="U84" i="312"/>
  <c r="U18" i="313"/>
  <c r="U20" i="313"/>
  <c r="U28" i="313"/>
  <c r="U36" i="313"/>
  <c r="U42" i="313"/>
  <c r="U47" i="313"/>
  <c r="U49" i="313"/>
  <c r="U54" i="313"/>
  <c r="U57" i="313"/>
  <c r="U65" i="313"/>
  <c r="U72" i="313"/>
  <c r="U77" i="313"/>
  <c r="U84" i="313"/>
  <c r="U18" i="201"/>
  <c r="U20" i="201"/>
  <c r="U28" i="201"/>
  <c r="U36" i="201"/>
  <c r="U42" i="201"/>
  <c r="U47" i="201"/>
  <c r="U49" i="201"/>
  <c r="U54" i="201"/>
  <c r="U57" i="201"/>
  <c r="U65" i="201"/>
  <c r="U72" i="201"/>
  <c r="U77" i="201"/>
  <c r="U84" i="201"/>
  <c r="U18" i="188"/>
  <c r="U20" i="188"/>
  <c r="U28" i="188"/>
  <c r="U36" i="188"/>
  <c r="U42" i="188"/>
  <c r="U47" i="188"/>
  <c r="U49" i="188"/>
  <c r="U54" i="188"/>
  <c r="U57" i="188"/>
  <c r="U65" i="188"/>
  <c r="U72" i="188"/>
  <c r="U77" i="188"/>
  <c r="U84" i="188"/>
  <c r="U18" i="190"/>
  <c r="U20" i="190"/>
  <c r="U28" i="190"/>
  <c r="U36" i="190"/>
  <c r="U42" i="190"/>
  <c r="U47" i="190"/>
  <c r="U49" i="190"/>
  <c r="U54" i="190"/>
  <c r="U57" i="190"/>
  <c r="U65" i="190"/>
  <c r="U72" i="190"/>
  <c r="U77" i="190"/>
  <c r="U84" i="190"/>
  <c r="U18" i="204"/>
  <c r="U20" i="204"/>
  <c r="U28" i="204"/>
  <c r="U36" i="204"/>
  <c r="U42" i="204"/>
  <c r="U47" i="204"/>
  <c r="U49" i="204"/>
  <c r="U54" i="204"/>
  <c r="U57" i="204"/>
  <c r="U65" i="204"/>
  <c r="U72" i="204"/>
  <c r="U77" i="204"/>
  <c r="U84" i="204"/>
  <c r="U18" i="205"/>
  <c r="U20" i="205"/>
  <c r="U28" i="205"/>
  <c r="U36" i="205"/>
  <c r="U42" i="205"/>
  <c r="U47" i="205"/>
  <c r="U49" i="205"/>
  <c r="U54" i="205"/>
  <c r="U57" i="205"/>
  <c r="U65" i="205"/>
  <c r="U72" i="205"/>
  <c r="U77" i="205"/>
  <c r="U84" i="205"/>
  <c r="U18" i="206"/>
  <c r="U20" i="206"/>
  <c r="U28" i="206"/>
  <c r="U36" i="206"/>
  <c r="U42" i="206"/>
  <c r="U47" i="206"/>
  <c r="U49" i="206"/>
  <c r="U54" i="206"/>
  <c r="U57" i="206"/>
  <c r="U65" i="206"/>
  <c r="U72" i="206"/>
  <c r="U77" i="206"/>
  <c r="U84" i="206"/>
  <c r="U18" i="207"/>
  <c r="U20" i="207"/>
  <c r="U28" i="207"/>
  <c r="U36" i="207"/>
  <c r="U42" i="207"/>
  <c r="U47" i="207"/>
  <c r="U49" i="207"/>
  <c r="U54" i="207"/>
  <c r="U57" i="207"/>
  <c r="U65" i="207"/>
  <c r="U72" i="207"/>
  <c r="U77" i="207"/>
  <c r="U84" i="207"/>
  <c r="U18" i="245"/>
  <c r="U20" i="245"/>
  <c r="U28" i="245"/>
  <c r="U36" i="245"/>
  <c r="A96" i="245" s="1"/>
  <c r="U42" i="245"/>
  <c r="U47" i="245"/>
  <c r="U49" i="245"/>
  <c r="U54" i="245"/>
  <c r="U57" i="245"/>
  <c r="U65" i="245"/>
  <c r="U72" i="245"/>
  <c r="U77" i="245"/>
  <c r="U84" i="245"/>
  <c r="V8" i="215"/>
  <c r="V8" i="256"/>
  <c r="U8" i="268"/>
  <c r="A98" i="268" s="1"/>
  <c r="V8" i="230"/>
  <c r="V8" i="232"/>
  <c r="V8" i="235"/>
  <c r="U8" i="237"/>
  <c r="V8" i="236"/>
  <c r="V8" i="238"/>
  <c r="V8" i="239"/>
  <c r="V8" i="240"/>
  <c r="U8" i="257"/>
  <c r="U8" i="258"/>
  <c r="U8" i="242"/>
  <c r="A98" i="242" s="1"/>
  <c r="V8" i="241"/>
  <c r="V8" i="244"/>
  <c r="V8" i="243"/>
  <c r="U8" i="246"/>
  <c r="A98" i="246" s="1"/>
  <c r="U8" i="247"/>
  <c r="A98" i="247" s="1"/>
  <c r="U8" i="248"/>
  <c r="A98" i="248" s="1"/>
  <c r="U8" i="249"/>
  <c r="A98" i="249" s="1"/>
  <c r="V8" i="250"/>
  <c r="U8" i="252"/>
  <c r="U8" i="251"/>
  <c r="A98" i="251" s="1"/>
  <c r="U8" i="253"/>
  <c r="A98" i="253" s="1"/>
  <c r="U8" i="254"/>
  <c r="A98" i="254" s="1"/>
  <c r="V8" i="255"/>
  <c r="V8" i="259"/>
  <c r="U8" i="263"/>
  <c r="A98" i="263" s="1"/>
  <c r="U8" i="264"/>
  <c r="V8" i="208"/>
  <c r="V8" i="209"/>
  <c r="V8" i="210"/>
  <c r="V8" i="211"/>
  <c r="V8" i="212"/>
  <c r="U8" i="261"/>
  <c r="V8" i="213"/>
  <c r="V8" i="214"/>
  <c r="V8" i="300"/>
  <c r="V8" i="301"/>
  <c r="V8" i="302"/>
  <c r="V8" i="303"/>
  <c r="V8" i="304"/>
  <c r="V8" i="203"/>
  <c r="V8" i="195"/>
  <c r="V8" i="194"/>
  <c r="U8" i="228"/>
  <c r="V8" i="193"/>
  <c r="V8" i="192"/>
  <c r="V8" i="196"/>
  <c r="V8" i="305"/>
  <c r="V8" i="306"/>
  <c r="U8" i="307"/>
  <c r="U8" i="308"/>
  <c r="V8" i="310"/>
  <c r="V8" i="311"/>
  <c r="V8" i="312"/>
  <c r="V8" i="313"/>
  <c r="V8" i="201"/>
  <c r="V8" i="188"/>
  <c r="V8" i="190"/>
  <c r="V8" i="204"/>
  <c r="V8" i="205"/>
  <c r="V8" i="206"/>
  <c r="V8" i="207"/>
  <c r="V8" i="245"/>
  <c r="S87" i="313"/>
  <c r="R87" i="313"/>
  <c r="S87" i="312"/>
  <c r="R87" i="312"/>
  <c r="S87" i="311"/>
  <c r="R87" i="311"/>
  <c r="S87" i="310"/>
  <c r="R87" i="310"/>
  <c r="R87" i="308"/>
  <c r="Q87" i="308"/>
  <c r="R87" i="307"/>
  <c r="Q87" i="307"/>
  <c r="S87" i="306"/>
  <c r="R87" i="306"/>
  <c r="S87" i="305"/>
  <c r="R87" i="305"/>
  <c r="S87" i="304"/>
  <c r="R87" i="304"/>
  <c r="S87" i="303"/>
  <c r="R87" i="303"/>
  <c r="S87" i="302"/>
  <c r="R87" i="302"/>
  <c r="S87" i="301"/>
  <c r="R87" i="301"/>
  <c r="S87" i="300"/>
  <c r="R87" i="300"/>
  <c r="S84" i="299"/>
  <c r="R84" i="299"/>
  <c r="Q84" i="299"/>
  <c r="S77" i="299"/>
  <c r="R77" i="299"/>
  <c r="Q77" i="299"/>
  <c r="S72" i="299"/>
  <c r="R72" i="299"/>
  <c r="Q72" i="299"/>
  <c r="S65" i="299"/>
  <c r="R65" i="299"/>
  <c r="Q65" i="299"/>
  <c r="S57" i="299"/>
  <c r="R57" i="299"/>
  <c r="Q57" i="299"/>
  <c r="S54" i="299"/>
  <c r="R54" i="299"/>
  <c r="Q54" i="299"/>
  <c r="S49" i="299"/>
  <c r="R49" i="299"/>
  <c r="Q49" i="299"/>
  <c r="S47" i="299"/>
  <c r="R47" i="299"/>
  <c r="Q47" i="299"/>
  <c r="S42" i="299"/>
  <c r="R42" i="299"/>
  <c r="Q42" i="299"/>
  <c r="S36" i="299"/>
  <c r="R36" i="299"/>
  <c r="Q36" i="299"/>
  <c r="S28" i="299"/>
  <c r="R28" i="299"/>
  <c r="Q28" i="299"/>
  <c r="S20" i="299"/>
  <c r="R20" i="299"/>
  <c r="Q20" i="299"/>
  <c r="S18" i="299"/>
  <c r="R18" i="299"/>
  <c r="Q18" i="299"/>
  <c r="S8" i="299"/>
  <c r="R8" i="299"/>
  <c r="Q8" i="299"/>
  <c r="T84" i="297"/>
  <c r="S84" i="297"/>
  <c r="R84" i="297"/>
  <c r="T77" i="297"/>
  <c r="S77" i="297"/>
  <c r="R77" i="297"/>
  <c r="T72" i="297"/>
  <c r="S72" i="297"/>
  <c r="R72" i="297"/>
  <c r="T65" i="297"/>
  <c r="S65" i="297"/>
  <c r="R65" i="297"/>
  <c r="T57" i="297"/>
  <c r="S57" i="297"/>
  <c r="R57" i="297"/>
  <c r="T54" i="297"/>
  <c r="S54" i="297"/>
  <c r="R54" i="297"/>
  <c r="T49" i="297"/>
  <c r="S49" i="297"/>
  <c r="R49" i="297"/>
  <c r="T47" i="297"/>
  <c r="S47" i="297"/>
  <c r="R47" i="297"/>
  <c r="T42" i="297"/>
  <c r="S42" i="297"/>
  <c r="R42" i="297"/>
  <c r="T36" i="297"/>
  <c r="S36" i="297"/>
  <c r="R36" i="297"/>
  <c r="T28" i="297"/>
  <c r="S28" i="297"/>
  <c r="R28" i="297"/>
  <c r="T20" i="297"/>
  <c r="S20" i="297"/>
  <c r="R20" i="297"/>
  <c r="T18" i="297"/>
  <c r="S18" i="297"/>
  <c r="R18" i="297"/>
  <c r="T8" i="297"/>
  <c r="S8" i="297"/>
  <c r="R8" i="297"/>
  <c r="S84" i="296"/>
  <c r="R84" i="296"/>
  <c r="Q84" i="296"/>
  <c r="S77" i="296"/>
  <c r="R77" i="296"/>
  <c r="Q77" i="296"/>
  <c r="S72" i="296"/>
  <c r="R72" i="296"/>
  <c r="Q72" i="296"/>
  <c r="S65" i="296"/>
  <c r="R65" i="296"/>
  <c r="Q65" i="296"/>
  <c r="S57" i="296"/>
  <c r="R57" i="296"/>
  <c r="Q57" i="296"/>
  <c r="S54" i="296"/>
  <c r="R54" i="296"/>
  <c r="Q54" i="296"/>
  <c r="S49" i="296"/>
  <c r="R49" i="296"/>
  <c r="Q49" i="296"/>
  <c r="S47" i="296"/>
  <c r="R47" i="296"/>
  <c r="Q47" i="296"/>
  <c r="S42" i="296"/>
  <c r="R42" i="296"/>
  <c r="Q42" i="296"/>
  <c r="S36" i="296"/>
  <c r="R36" i="296"/>
  <c r="Q36" i="296"/>
  <c r="S28" i="296"/>
  <c r="R28" i="296"/>
  <c r="Q28" i="296"/>
  <c r="S20" i="296"/>
  <c r="R20" i="296"/>
  <c r="Q20" i="296"/>
  <c r="S18" i="296"/>
  <c r="R18" i="296"/>
  <c r="Q18" i="296"/>
  <c r="S8" i="296"/>
  <c r="R8" i="296"/>
  <c r="Q8" i="296"/>
  <c r="T84" i="295"/>
  <c r="S84" i="295"/>
  <c r="R84" i="295"/>
  <c r="T77" i="295"/>
  <c r="S77" i="295"/>
  <c r="R77" i="295"/>
  <c r="T72" i="295"/>
  <c r="S72" i="295"/>
  <c r="R72" i="295"/>
  <c r="T65" i="295"/>
  <c r="S65" i="295"/>
  <c r="R65" i="295"/>
  <c r="T57" i="295"/>
  <c r="S57" i="295"/>
  <c r="R57" i="295"/>
  <c r="T54" i="295"/>
  <c r="S54" i="295"/>
  <c r="R54" i="295"/>
  <c r="T49" i="295"/>
  <c r="S49" i="295"/>
  <c r="R49" i="295"/>
  <c r="T47" i="295"/>
  <c r="S47" i="295"/>
  <c r="R47" i="295"/>
  <c r="T42" i="295"/>
  <c r="S42" i="295"/>
  <c r="R42" i="295"/>
  <c r="T36" i="295"/>
  <c r="S36" i="295"/>
  <c r="R36" i="295"/>
  <c r="T28" i="295"/>
  <c r="S28" i="295"/>
  <c r="R28" i="295"/>
  <c r="T20" i="295"/>
  <c r="S20" i="295"/>
  <c r="R20" i="295"/>
  <c r="T18" i="295"/>
  <c r="S18" i="295"/>
  <c r="R18" i="295"/>
  <c r="T8" i="295"/>
  <c r="S8" i="295"/>
  <c r="R8" i="295"/>
  <c r="S84" i="294"/>
  <c r="R84" i="294"/>
  <c r="Q84" i="294"/>
  <c r="S77" i="294"/>
  <c r="R77" i="294"/>
  <c r="Q77" i="294"/>
  <c r="S72" i="294"/>
  <c r="R72" i="294"/>
  <c r="Q72" i="294"/>
  <c r="S65" i="294"/>
  <c r="R65" i="294"/>
  <c r="Q65" i="294"/>
  <c r="S57" i="294"/>
  <c r="R57" i="294"/>
  <c r="Q57" i="294"/>
  <c r="S54" i="294"/>
  <c r="R54" i="294"/>
  <c r="Q54" i="294"/>
  <c r="S49" i="294"/>
  <c r="R49" i="294"/>
  <c r="Q49" i="294"/>
  <c r="S47" i="294"/>
  <c r="R47" i="294"/>
  <c r="Q47" i="294"/>
  <c r="S42" i="294"/>
  <c r="R42" i="294"/>
  <c r="Q42" i="294"/>
  <c r="S36" i="294"/>
  <c r="R36" i="294"/>
  <c r="Q36" i="294"/>
  <c r="S28" i="294"/>
  <c r="R28" i="294"/>
  <c r="Q28" i="294"/>
  <c r="S20" i="294"/>
  <c r="R20" i="294"/>
  <c r="Q20" i="294"/>
  <c r="S18" i="294"/>
  <c r="R18" i="294"/>
  <c r="Q18" i="294"/>
  <c r="S8" i="294"/>
  <c r="R8" i="294"/>
  <c r="Q8" i="294"/>
  <c r="S84" i="293"/>
  <c r="R84" i="293"/>
  <c r="Q84" i="293"/>
  <c r="S77" i="293"/>
  <c r="R77" i="293"/>
  <c r="Q77" i="293"/>
  <c r="S72" i="293"/>
  <c r="R72" i="293"/>
  <c r="Q72" i="293"/>
  <c r="S65" i="293"/>
  <c r="R65" i="293"/>
  <c r="Q65" i="293"/>
  <c r="S57" i="293"/>
  <c r="R57" i="293"/>
  <c r="Q57" i="293"/>
  <c r="S54" i="293"/>
  <c r="R54" i="293"/>
  <c r="Q54" i="293"/>
  <c r="S49" i="293"/>
  <c r="R49" i="293"/>
  <c r="Q49" i="293"/>
  <c r="S47" i="293"/>
  <c r="R47" i="293"/>
  <c r="Q47" i="293"/>
  <c r="S42" i="293"/>
  <c r="R42" i="293"/>
  <c r="Q42" i="293"/>
  <c r="S36" i="293"/>
  <c r="R36" i="293"/>
  <c r="Q36" i="293"/>
  <c r="S28" i="293"/>
  <c r="R28" i="293"/>
  <c r="Q28" i="293"/>
  <c r="S20" i="293"/>
  <c r="R20" i="293"/>
  <c r="Q20" i="293"/>
  <c r="S18" i="293"/>
  <c r="R18" i="293"/>
  <c r="Q18" i="293"/>
  <c r="S8" i="293"/>
  <c r="R8" i="293"/>
  <c r="Q8" i="293"/>
  <c r="S84" i="292"/>
  <c r="R84" i="292"/>
  <c r="Q84" i="292"/>
  <c r="S77" i="292"/>
  <c r="R77" i="292"/>
  <c r="Q77" i="292"/>
  <c r="S72" i="292"/>
  <c r="R72" i="292"/>
  <c r="Q72" i="292"/>
  <c r="S65" i="292"/>
  <c r="R65" i="292"/>
  <c r="Q65" i="292"/>
  <c r="S57" i="292"/>
  <c r="R57" i="292"/>
  <c r="Q57" i="292"/>
  <c r="S54" i="292"/>
  <c r="R54" i="292"/>
  <c r="Q54" i="292"/>
  <c r="S49" i="292"/>
  <c r="R49" i="292"/>
  <c r="Q49" i="292"/>
  <c r="S47" i="292"/>
  <c r="R47" i="292"/>
  <c r="Q47" i="292"/>
  <c r="S42" i="292"/>
  <c r="R42" i="292"/>
  <c r="Q42" i="292"/>
  <c r="S36" i="292"/>
  <c r="R36" i="292"/>
  <c r="Q36" i="292"/>
  <c r="S28" i="292"/>
  <c r="R28" i="292"/>
  <c r="Q28" i="292"/>
  <c r="S20" i="292"/>
  <c r="R20" i="292"/>
  <c r="Q20" i="292"/>
  <c r="S18" i="292"/>
  <c r="R18" i="292"/>
  <c r="Q18" i="292"/>
  <c r="S8" i="292"/>
  <c r="R8" i="292"/>
  <c r="Q8" i="292"/>
  <c r="T84" i="291"/>
  <c r="S84" i="291"/>
  <c r="R84" i="291"/>
  <c r="T77" i="291"/>
  <c r="S77" i="291"/>
  <c r="R77" i="291"/>
  <c r="T72" i="291"/>
  <c r="S72" i="291"/>
  <c r="R72" i="291"/>
  <c r="T65" i="291"/>
  <c r="S65" i="291"/>
  <c r="R65" i="291"/>
  <c r="T57" i="291"/>
  <c r="S57" i="291"/>
  <c r="R57" i="291"/>
  <c r="T54" i="291"/>
  <c r="S54" i="291"/>
  <c r="R54" i="291"/>
  <c r="T49" i="291"/>
  <c r="S49" i="291"/>
  <c r="R49" i="291"/>
  <c r="T47" i="291"/>
  <c r="S47" i="291"/>
  <c r="R47" i="291"/>
  <c r="T42" i="291"/>
  <c r="S42" i="291"/>
  <c r="R42" i="291"/>
  <c r="T36" i="291"/>
  <c r="S36" i="291"/>
  <c r="R36" i="291"/>
  <c r="T28" i="291"/>
  <c r="S28" i="291"/>
  <c r="R28" i="291"/>
  <c r="T20" i="291"/>
  <c r="S20" i="291"/>
  <c r="R20" i="291"/>
  <c r="T18" i="291"/>
  <c r="S18" i="291"/>
  <c r="R18" i="291"/>
  <c r="T8" i="291"/>
  <c r="S8" i="291"/>
  <c r="R8" i="291"/>
  <c r="S84" i="290"/>
  <c r="R84" i="290"/>
  <c r="Q84" i="290"/>
  <c r="S77" i="290"/>
  <c r="R77" i="290"/>
  <c r="Q77" i="290"/>
  <c r="S72" i="290"/>
  <c r="R72" i="290"/>
  <c r="Q72" i="290"/>
  <c r="S65" i="290"/>
  <c r="R65" i="290"/>
  <c r="Q65" i="290"/>
  <c r="S57" i="290"/>
  <c r="R57" i="290"/>
  <c r="Q57" i="290"/>
  <c r="S54" i="290"/>
  <c r="R54" i="290"/>
  <c r="Q54" i="290"/>
  <c r="S49" i="290"/>
  <c r="R49" i="290"/>
  <c r="Q49" i="290"/>
  <c r="S47" i="290"/>
  <c r="R47" i="290"/>
  <c r="Q47" i="290"/>
  <c r="S42" i="290"/>
  <c r="R42" i="290"/>
  <c r="Q42" i="290"/>
  <c r="S36" i="290"/>
  <c r="R36" i="290"/>
  <c r="Q36" i="290"/>
  <c r="S28" i="290"/>
  <c r="R28" i="290"/>
  <c r="Q28" i="290"/>
  <c r="S20" i="290"/>
  <c r="R20" i="290"/>
  <c r="Q20" i="290"/>
  <c r="S18" i="290"/>
  <c r="R18" i="290"/>
  <c r="Q18" i="290"/>
  <c r="S8" i="290"/>
  <c r="R8" i="290"/>
  <c r="Q8" i="290"/>
  <c r="T84" i="288"/>
  <c r="S84" i="288"/>
  <c r="R84" i="288"/>
  <c r="T77" i="288"/>
  <c r="S77" i="288"/>
  <c r="R77" i="288"/>
  <c r="T72" i="288"/>
  <c r="S72" i="288"/>
  <c r="R72" i="288"/>
  <c r="T65" i="288"/>
  <c r="S65" i="288"/>
  <c r="R65" i="288"/>
  <c r="T57" i="288"/>
  <c r="S57" i="288"/>
  <c r="R57" i="288"/>
  <c r="T54" i="288"/>
  <c r="S54" i="288"/>
  <c r="R54" i="288"/>
  <c r="T49" i="288"/>
  <c r="S49" i="288"/>
  <c r="R49" i="288"/>
  <c r="T47" i="288"/>
  <c r="S47" i="288"/>
  <c r="R47" i="288"/>
  <c r="T42" i="288"/>
  <c r="S42" i="288"/>
  <c r="R42" i="288"/>
  <c r="T36" i="288"/>
  <c r="S36" i="288"/>
  <c r="R36" i="288"/>
  <c r="T28" i="288"/>
  <c r="S28" i="288"/>
  <c r="R28" i="288"/>
  <c r="T20" i="288"/>
  <c r="S20" i="288"/>
  <c r="R20" i="288"/>
  <c r="T18" i="288"/>
  <c r="S18" i="288"/>
  <c r="R18" i="288"/>
  <c r="T8" i="288"/>
  <c r="S8" i="288"/>
  <c r="R8" i="288"/>
  <c r="T84" i="286"/>
  <c r="S84" i="286"/>
  <c r="R84" i="286"/>
  <c r="T77" i="286"/>
  <c r="S77" i="286"/>
  <c r="R77" i="286"/>
  <c r="T72" i="286"/>
  <c r="S72" i="286"/>
  <c r="R72" i="286"/>
  <c r="T65" i="286"/>
  <c r="S65" i="286"/>
  <c r="R65" i="286"/>
  <c r="T57" i="286"/>
  <c r="S57" i="286"/>
  <c r="R57" i="286"/>
  <c r="T54" i="286"/>
  <c r="S54" i="286"/>
  <c r="R54" i="286"/>
  <c r="T49" i="286"/>
  <c r="S49" i="286"/>
  <c r="R49" i="286"/>
  <c r="T47" i="286"/>
  <c r="S47" i="286"/>
  <c r="R47" i="286"/>
  <c r="T42" i="286"/>
  <c r="S42" i="286"/>
  <c r="R42" i="286"/>
  <c r="T36" i="286"/>
  <c r="S36" i="286"/>
  <c r="R36" i="286"/>
  <c r="T28" i="286"/>
  <c r="S28" i="286"/>
  <c r="R28" i="286"/>
  <c r="T20" i="286"/>
  <c r="S20" i="286"/>
  <c r="R20" i="286"/>
  <c r="T18" i="286"/>
  <c r="S18" i="286"/>
  <c r="R18" i="286"/>
  <c r="T8" i="286"/>
  <c r="S8" i="286"/>
  <c r="R8" i="286"/>
  <c r="T84" i="285"/>
  <c r="S84" i="285"/>
  <c r="R84" i="285"/>
  <c r="T77" i="285"/>
  <c r="S77" i="285"/>
  <c r="R77" i="285"/>
  <c r="T72" i="285"/>
  <c r="S72" i="285"/>
  <c r="R72" i="285"/>
  <c r="T65" i="285"/>
  <c r="S65" i="285"/>
  <c r="R65" i="285"/>
  <c r="T57" i="285"/>
  <c r="S57" i="285"/>
  <c r="R57" i="285"/>
  <c r="T54" i="285"/>
  <c r="S54" i="285"/>
  <c r="R54" i="285"/>
  <c r="T49" i="285"/>
  <c r="S49" i="285"/>
  <c r="R49" i="285"/>
  <c r="T47" i="285"/>
  <c r="S47" i="285"/>
  <c r="R47" i="285"/>
  <c r="T42" i="285"/>
  <c r="S42" i="285"/>
  <c r="R42" i="285"/>
  <c r="T36" i="285"/>
  <c r="S36" i="285"/>
  <c r="R36" i="285"/>
  <c r="T28" i="285"/>
  <c r="S28" i="285"/>
  <c r="R28" i="285"/>
  <c r="T20" i="285"/>
  <c r="S20" i="285"/>
  <c r="R20" i="285"/>
  <c r="T18" i="285"/>
  <c r="S18" i="285"/>
  <c r="R18" i="285"/>
  <c r="T8" i="285"/>
  <c r="S8" i="285"/>
  <c r="R8" i="285"/>
  <c r="S84" i="284"/>
  <c r="R84" i="284"/>
  <c r="Q84" i="284"/>
  <c r="S77" i="284"/>
  <c r="R77" i="284"/>
  <c r="Q77" i="284"/>
  <c r="S72" i="284"/>
  <c r="R72" i="284"/>
  <c r="Q72" i="284"/>
  <c r="S65" i="284"/>
  <c r="R65" i="284"/>
  <c r="Q65" i="284"/>
  <c r="S57" i="284"/>
  <c r="R57" i="284"/>
  <c r="Q57" i="284"/>
  <c r="S54" i="284"/>
  <c r="R54" i="284"/>
  <c r="Q54" i="284"/>
  <c r="S49" i="284"/>
  <c r="R49" i="284"/>
  <c r="Q49" i="284"/>
  <c r="S47" i="284"/>
  <c r="R47" i="284"/>
  <c r="Q47" i="284"/>
  <c r="S42" i="284"/>
  <c r="R42" i="284"/>
  <c r="Q42" i="284"/>
  <c r="S36" i="284"/>
  <c r="R36" i="284"/>
  <c r="Q36" i="284"/>
  <c r="S28" i="284"/>
  <c r="R28" i="284"/>
  <c r="Q28" i="284"/>
  <c r="S20" i="284"/>
  <c r="R20" i="284"/>
  <c r="Q20" i="284"/>
  <c r="S18" i="284"/>
  <c r="R18" i="284"/>
  <c r="Q18" i="284"/>
  <c r="S8" i="284"/>
  <c r="R8" i="284"/>
  <c r="Q8" i="284"/>
  <c r="S84" i="283"/>
  <c r="R84" i="283"/>
  <c r="Q84" i="283"/>
  <c r="S77" i="283"/>
  <c r="R77" i="283"/>
  <c r="Q77" i="283"/>
  <c r="S72" i="283"/>
  <c r="R72" i="283"/>
  <c r="Q72" i="283"/>
  <c r="S65" i="283"/>
  <c r="R65" i="283"/>
  <c r="Q65" i="283"/>
  <c r="S57" i="283"/>
  <c r="R57" i="283"/>
  <c r="Q57" i="283"/>
  <c r="S54" i="283"/>
  <c r="R54" i="283"/>
  <c r="Q54" i="283"/>
  <c r="S49" i="283"/>
  <c r="R49" i="283"/>
  <c r="Q49" i="283"/>
  <c r="S47" i="283"/>
  <c r="R47" i="283"/>
  <c r="Q47" i="283"/>
  <c r="S42" i="283"/>
  <c r="R42" i="283"/>
  <c r="Q42" i="283"/>
  <c r="S36" i="283"/>
  <c r="R36" i="283"/>
  <c r="Q36" i="283"/>
  <c r="S28" i="283"/>
  <c r="R28" i="283"/>
  <c r="Q28" i="283"/>
  <c r="S20" i="283"/>
  <c r="R20" i="283"/>
  <c r="Q20" i="283"/>
  <c r="S18" i="283"/>
  <c r="R18" i="283"/>
  <c r="Q18" i="283"/>
  <c r="S8" i="283"/>
  <c r="R8" i="283"/>
  <c r="Q8" i="283"/>
  <c r="S84" i="282"/>
  <c r="R84" i="282"/>
  <c r="Q84" i="282"/>
  <c r="S77" i="282"/>
  <c r="R77" i="282"/>
  <c r="Q77" i="282"/>
  <c r="S72" i="282"/>
  <c r="R72" i="282"/>
  <c r="Q72" i="282"/>
  <c r="S65" i="282"/>
  <c r="R65" i="282"/>
  <c r="Q65" i="282"/>
  <c r="S57" i="282"/>
  <c r="R57" i="282"/>
  <c r="Q57" i="282"/>
  <c r="S54" i="282"/>
  <c r="R54" i="282"/>
  <c r="Q54" i="282"/>
  <c r="S49" i="282"/>
  <c r="R49" i="282"/>
  <c r="Q49" i="282"/>
  <c r="S47" i="282"/>
  <c r="R47" i="282"/>
  <c r="Q47" i="282"/>
  <c r="S42" i="282"/>
  <c r="R42" i="282"/>
  <c r="Q42" i="282"/>
  <c r="S36" i="282"/>
  <c r="R36" i="282"/>
  <c r="Q36" i="282"/>
  <c r="S28" i="282"/>
  <c r="R28" i="282"/>
  <c r="Q28" i="282"/>
  <c r="S20" i="282"/>
  <c r="R20" i="282"/>
  <c r="Q20" i="282"/>
  <c r="S18" i="282"/>
  <c r="R18" i="282"/>
  <c r="Q18" i="282"/>
  <c r="S8" i="282"/>
  <c r="R8" i="282"/>
  <c r="Q8" i="282"/>
  <c r="S84" i="281"/>
  <c r="R84" i="281"/>
  <c r="Q84" i="281"/>
  <c r="S77" i="281"/>
  <c r="R77" i="281"/>
  <c r="Q77" i="281"/>
  <c r="S72" i="281"/>
  <c r="R72" i="281"/>
  <c r="Q72" i="281"/>
  <c r="S65" i="281"/>
  <c r="R65" i="281"/>
  <c r="Q65" i="281"/>
  <c r="S57" i="281"/>
  <c r="R57" i="281"/>
  <c r="Q57" i="281"/>
  <c r="S54" i="281"/>
  <c r="R54" i="281"/>
  <c r="Q54" i="281"/>
  <c r="S49" i="281"/>
  <c r="R49" i="281"/>
  <c r="Q49" i="281"/>
  <c r="S47" i="281"/>
  <c r="R47" i="281"/>
  <c r="Q47" i="281"/>
  <c r="S42" i="281"/>
  <c r="R42" i="281"/>
  <c r="Q42" i="281"/>
  <c r="S36" i="281"/>
  <c r="R36" i="281"/>
  <c r="Q36" i="281"/>
  <c r="S28" i="281"/>
  <c r="R28" i="281"/>
  <c r="Q28" i="281"/>
  <c r="S20" i="281"/>
  <c r="R20" i="281"/>
  <c r="Q20" i="281"/>
  <c r="S18" i="281"/>
  <c r="R18" i="281"/>
  <c r="Q18" i="281"/>
  <c r="S8" i="281"/>
  <c r="R8" i="281"/>
  <c r="Q8" i="281"/>
  <c r="S84" i="280"/>
  <c r="R84" i="280"/>
  <c r="Q84" i="280"/>
  <c r="S77" i="280"/>
  <c r="R77" i="280"/>
  <c r="Q77" i="280"/>
  <c r="S72" i="280"/>
  <c r="R72" i="280"/>
  <c r="Q72" i="280"/>
  <c r="S65" i="280"/>
  <c r="R65" i="280"/>
  <c r="Q65" i="280"/>
  <c r="S57" i="280"/>
  <c r="R57" i="280"/>
  <c r="Q57" i="280"/>
  <c r="S54" i="280"/>
  <c r="R54" i="280"/>
  <c r="Q54" i="280"/>
  <c r="S49" i="280"/>
  <c r="R49" i="280"/>
  <c r="Q49" i="280"/>
  <c r="S47" i="280"/>
  <c r="R47" i="280"/>
  <c r="Q47" i="280"/>
  <c r="S42" i="280"/>
  <c r="R42" i="280"/>
  <c r="Q42" i="280"/>
  <c r="S36" i="280"/>
  <c r="R36" i="280"/>
  <c r="Q36" i="280"/>
  <c r="S28" i="280"/>
  <c r="R28" i="280"/>
  <c r="Q28" i="280"/>
  <c r="S20" i="280"/>
  <c r="R20" i="280"/>
  <c r="Q20" i="280"/>
  <c r="S18" i="280"/>
  <c r="R18" i="280"/>
  <c r="Q18" i="280"/>
  <c r="S8" i="280"/>
  <c r="R8" i="280"/>
  <c r="Q8" i="280"/>
  <c r="S84" i="279"/>
  <c r="R84" i="279"/>
  <c r="Q84" i="279"/>
  <c r="S77" i="279"/>
  <c r="R77" i="279"/>
  <c r="Q77" i="279"/>
  <c r="S72" i="279"/>
  <c r="R72" i="279"/>
  <c r="Q72" i="279"/>
  <c r="S65" i="279"/>
  <c r="R65" i="279"/>
  <c r="Q65" i="279"/>
  <c r="S57" i="279"/>
  <c r="R57" i="279"/>
  <c r="Q57" i="279"/>
  <c r="S54" i="279"/>
  <c r="R54" i="279"/>
  <c r="Q54" i="279"/>
  <c r="S49" i="279"/>
  <c r="R49" i="279"/>
  <c r="Q49" i="279"/>
  <c r="S47" i="279"/>
  <c r="R47" i="279"/>
  <c r="Q47" i="279"/>
  <c r="S42" i="279"/>
  <c r="R42" i="279"/>
  <c r="Q42" i="279"/>
  <c r="S36" i="279"/>
  <c r="R36" i="279"/>
  <c r="Q36" i="279"/>
  <c r="S28" i="279"/>
  <c r="R28" i="279"/>
  <c r="Q28" i="279"/>
  <c r="S20" i="279"/>
  <c r="R20" i="279"/>
  <c r="Q20" i="279"/>
  <c r="S18" i="279"/>
  <c r="R18" i="279"/>
  <c r="Q18" i="279"/>
  <c r="S8" i="279"/>
  <c r="R8" i="279"/>
  <c r="Q8" i="279"/>
  <c r="T84" i="278"/>
  <c r="S84" i="278"/>
  <c r="R84" i="278"/>
  <c r="T77" i="278"/>
  <c r="S77" i="278"/>
  <c r="R77" i="278"/>
  <c r="T72" i="278"/>
  <c r="S72" i="278"/>
  <c r="R72" i="278"/>
  <c r="T65" i="278"/>
  <c r="S65" i="278"/>
  <c r="R65" i="278"/>
  <c r="T57" i="278"/>
  <c r="S57" i="278"/>
  <c r="R57" i="278"/>
  <c r="T54" i="278"/>
  <c r="S54" i="278"/>
  <c r="R54" i="278"/>
  <c r="T49" i="278"/>
  <c r="S49" i="278"/>
  <c r="R49" i="278"/>
  <c r="T47" i="278"/>
  <c r="S47" i="278"/>
  <c r="R47" i="278"/>
  <c r="T42" i="278"/>
  <c r="S42" i="278"/>
  <c r="R42" i="278"/>
  <c r="T36" i="278"/>
  <c r="S36" i="278"/>
  <c r="R36" i="278"/>
  <c r="T28" i="278"/>
  <c r="S28" i="278"/>
  <c r="R28" i="278"/>
  <c r="T20" i="278"/>
  <c r="S20" i="278"/>
  <c r="R20" i="278"/>
  <c r="T18" i="278"/>
  <c r="S18" i="278"/>
  <c r="R18" i="278"/>
  <c r="T8" i="278"/>
  <c r="S8" i="278"/>
  <c r="R8" i="278"/>
  <c r="T84" i="276"/>
  <c r="S84" i="276"/>
  <c r="R84" i="276"/>
  <c r="T77" i="276"/>
  <c r="S77" i="276"/>
  <c r="R77" i="276"/>
  <c r="T72" i="276"/>
  <c r="S72" i="276"/>
  <c r="R72" i="276"/>
  <c r="T65" i="276"/>
  <c r="S65" i="276"/>
  <c r="R65" i="276"/>
  <c r="T57" i="276"/>
  <c r="S57" i="276"/>
  <c r="R57" i="276"/>
  <c r="T54" i="276"/>
  <c r="S54" i="276"/>
  <c r="R54" i="276"/>
  <c r="T49" i="276"/>
  <c r="S49" i="276"/>
  <c r="R49" i="276"/>
  <c r="T47" i="276"/>
  <c r="S47" i="276"/>
  <c r="R47" i="276"/>
  <c r="T42" i="276"/>
  <c r="S42" i="276"/>
  <c r="R42" i="276"/>
  <c r="T36" i="276"/>
  <c r="S36" i="276"/>
  <c r="R36" i="276"/>
  <c r="T28" i="276"/>
  <c r="S28" i="276"/>
  <c r="R28" i="276"/>
  <c r="T20" i="276"/>
  <c r="S20" i="276"/>
  <c r="R20" i="276"/>
  <c r="T18" i="276"/>
  <c r="S18" i="276"/>
  <c r="R18" i="276"/>
  <c r="T8" i="276"/>
  <c r="S8" i="276"/>
  <c r="R8" i="276"/>
  <c r="S84" i="275"/>
  <c r="R84" i="275"/>
  <c r="Q84" i="275"/>
  <c r="S77" i="275"/>
  <c r="R77" i="275"/>
  <c r="Q77" i="275"/>
  <c r="S72" i="275"/>
  <c r="R72" i="275"/>
  <c r="Q72" i="275"/>
  <c r="S65" i="275"/>
  <c r="R65" i="275"/>
  <c r="Q65" i="275"/>
  <c r="S57" i="275"/>
  <c r="R57" i="275"/>
  <c r="Q57" i="275"/>
  <c r="S54" i="275"/>
  <c r="R54" i="275"/>
  <c r="Q54" i="275"/>
  <c r="S49" i="275"/>
  <c r="R49" i="275"/>
  <c r="Q49" i="275"/>
  <c r="S47" i="275"/>
  <c r="R47" i="275"/>
  <c r="Q47" i="275"/>
  <c r="S42" i="275"/>
  <c r="R42" i="275"/>
  <c r="Q42" i="275"/>
  <c r="S36" i="275"/>
  <c r="R36" i="275"/>
  <c r="Q36" i="275"/>
  <c r="S28" i="275"/>
  <c r="R28" i="275"/>
  <c r="Q28" i="275"/>
  <c r="S20" i="275"/>
  <c r="R20" i="275"/>
  <c r="Q20" i="275"/>
  <c r="S18" i="275"/>
  <c r="R18" i="275"/>
  <c r="Q18" i="275"/>
  <c r="S8" i="275"/>
  <c r="R8" i="275"/>
  <c r="Q8" i="275"/>
  <c r="S84" i="274"/>
  <c r="R84" i="274"/>
  <c r="Q84" i="274"/>
  <c r="S77" i="274"/>
  <c r="R77" i="274"/>
  <c r="Q77" i="274"/>
  <c r="S72" i="274"/>
  <c r="R72" i="274"/>
  <c r="Q72" i="274"/>
  <c r="S65" i="274"/>
  <c r="R65" i="274"/>
  <c r="Q65" i="274"/>
  <c r="S57" i="274"/>
  <c r="R57" i="274"/>
  <c r="Q57" i="274"/>
  <c r="S54" i="274"/>
  <c r="R54" i="274"/>
  <c r="Q54" i="274"/>
  <c r="S49" i="274"/>
  <c r="R49" i="274"/>
  <c r="Q49" i="274"/>
  <c r="S47" i="274"/>
  <c r="R47" i="274"/>
  <c r="Q47" i="274"/>
  <c r="S42" i="274"/>
  <c r="R42" i="274"/>
  <c r="Q42" i="274"/>
  <c r="S36" i="274"/>
  <c r="R36" i="274"/>
  <c r="Q36" i="274"/>
  <c r="S28" i="274"/>
  <c r="R28" i="274"/>
  <c r="Q28" i="274"/>
  <c r="S20" i="274"/>
  <c r="R20" i="274"/>
  <c r="Q20" i="274"/>
  <c r="S18" i="274"/>
  <c r="R18" i="274"/>
  <c r="Q18" i="274"/>
  <c r="S8" i="274"/>
  <c r="R8" i="274"/>
  <c r="Q8" i="274"/>
  <c r="T84" i="273"/>
  <c r="S84" i="273"/>
  <c r="R84" i="273"/>
  <c r="T77" i="273"/>
  <c r="S77" i="273"/>
  <c r="R77" i="273"/>
  <c r="T72" i="273"/>
  <c r="S72" i="273"/>
  <c r="R72" i="273"/>
  <c r="T65" i="273"/>
  <c r="S65" i="273"/>
  <c r="R65" i="273"/>
  <c r="T57" i="273"/>
  <c r="S57" i="273"/>
  <c r="R57" i="273"/>
  <c r="T54" i="273"/>
  <c r="S54" i="273"/>
  <c r="R54" i="273"/>
  <c r="T49" i="273"/>
  <c r="S49" i="273"/>
  <c r="R49" i="273"/>
  <c r="T47" i="273"/>
  <c r="S47" i="273"/>
  <c r="R47" i="273"/>
  <c r="T42" i="273"/>
  <c r="S42" i="273"/>
  <c r="R42" i="273"/>
  <c r="T36" i="273"/>
  <c r="S36" i="273"/>
  <c r="R36" i="273"/>
  <c r="T28" i="273"/>
  <c r="S28" i="273"/>
  <c r="R28" i="273"/>
  <c r="T20" i="273"/>
  <c r="S20" i="273"/>
  <c r="R20" i="273"/>
  <c r="T18" i="273"/>
  <c r="S18" i="273"/>
  <c r="R18" i="273"/>
  <c r="T8" i="273"/>
  <c r="S8" i="273"/>
  <c r="R8" i="273"/>
  <c r="S84" i="272"/>
  <c r="R84" i="272"/>
  <c r="Q84" i="272"/>
  <c r="S77" i="272"/>
  <c r="R77" i="272"/>
  <c r="Q77" i="272"/>
  <c r="S72" i="272"/>
  <c r="R72" i="272"/>
  <c r="Q72" i="272"/>
  <c r="S65" i="272"/>
  <c r="R65" i="272"/>
  <c r="Q65" i="272"/>
  <c r="S57" i="272"/>
  <c r="R57" i="272"/>
  <c r="Q57" i="272"/>
  <c r="S54" i="272"/>
  <c r="R54" i="272"/>
  <c r="Q54" i="272"/>
  <c r="S49" i="272"/>
  <c r="R49" i="272"/>
  <c r="Q49" i="272"/>
  <c r="S47" i="272"/>
  <c r="R47" i="272"/>
  <c r="Q47" i="272"/>
  <c r="S42" i="272"/>
  <c r="R42" i="272"/>
  <c r="Q42" i="272"/>
  <c r="S36" i="272"/>
  <c r="R36" i="272"/>
  <c r="Q36" i="272"/>
  <c r="S28" i="272"/>
  <c r="R28" i="272"/>
  <c r="Q28" i="272"/>
  <c r="S20" i="272"/>
  <c r="R20" i="272"/>
  <c r="Q20" i="272"/>
  <c r="S18" i="272"/>
  <c r="R18" i="272"/>
  <c r="Q18" i="272"/>
  <c r="S8" i="272"/>
  <c r="R8" i="272"/>
  <c r="Q8" i="272"/>
  <c r="S84" i="271"/>
  <c r="R84" i="271"/>
  <c r="Q84" i="271"/>
  <c r="S77" i="271"/>
  <c r="R77" i="271"/>
  <c r="Q77" i="271"/>
  <c r="S72" i="271"/>
  <c r="R72" i="271"/>
  <c r="Q72" i="271"/>
  <c r="S65" i="271"/>
  <c r="R65" i="271"/>
  <c r="Q65" i="271"/>
  <c r="S57" i="271"/>
  <c r="R57" i="271"/>
  <c r="Q57" i="271"/>
  <c r="S54" i="271"/>
  <c r="R54" i="271"/>
  <c r="Q54" i="271"/>
  <c r="S49" i="271"/>
  <c r="R49" i="271"/>
  <c r="Q49" i="271"/>
  <c r="S47" i="271"/>
  <c r="R47" i="271"/>
  <c r="Q47" i="271"/>
  <c r="R42" i="271"/>
  <c r="Q42" i="271"/>
  <c r="R36" i="271"/>
  <c r="Q36" i="271"/>
  <c r="R28" i="271"/>
  <c r="Q28" i="271"/>
  <c r="Q20" i="271"/>
  <c r="R18" i="271"/>
  <c r="Q18" i="271"/>
  <c r="R8" i="271"/>
  <c r="Q8" i="271"/>
  <c r="S84" i="270"/>
  <c r="R84" i="270"/>
  <c r="S77" i="270"/>
  <c r="R77" i="270"/>
  <c r="S72" i="270"/>
  <c r="R72" i="270"/>
  <c r="S65" i="270"/>
  <c r="R65" i="270"/>
  <c r="S57" i="270"/>
  <c r="R57" i="270"/>
  <c r="S54" i="270"/>
  <c r="R54" i="270"/>
  <c r="S49" i="270"/>
  <c r="R49" i="270"/>
  <c r="S47" i="270"/>
  <c r="R47" i="270"/>
  <c r="S42" i="270"/>
  <c r="R42" i="270"/>
  <c r="S36" i="270"/>
  <c r="R36" i="270"/>
  <c r="S28" i="270"/>
  <c r="R28" i="270"/>
  <c r="S20" i="270"/>
  <c r="R20" i="270"/>
  <c r="S18" i="270"/>
  <c r="R18" i="270"/>
  <c r="S8" i="270"/>
  <c r="R8" i="270"/>
  <c r="S84" i="269"/>
  <c r="R84" i="269"/>
  <c r="S77" i="269"/>
  <c r="R77" i="269"/>
  <c r="S72" i="269"/>
  <c r="R72" i="269"/>
  <c r="S65" i="269"/>
  <c r="R65" i="269"/>
  <c r="S57" i="269"/>
  <c r="R57" i="269"/>
  <c r="S54" i="269"/>
  <c r="R54" i="269"/>
  <c r="S49" i="269"/>
  <c r="R49" i="269"/>
  <c r="S47" i="269"/>
  <c r="R47" i="269"/>
  <c r="S42" i="269"/>
  <c r="R42" i="269"/>
  <c r="S36" i="269"/>
  <c r="R36" i="269"/>
  <c r="S28" i="269"/>
  <c r="R28" i="269"/>
  <c r="S20" i="269"/>
  <c r="R20" i="269"/>
  <c r="S18" i="269"/>
  <c r="R18" i="269"/>
  <c r="S8" i="269"/>
  <c r="R8" i="269"/>
  <c r="T84" i="313"/>
  <c r="S84" i="313"/>
  <c r="R84" i="313"/>
  <c r="T77" i="313"/>
  <c r="S77" i="313"/>
  <c r="R77" i="313"/>
  <c r="T72" i="313"/>
  <c r="S72" i="313"/>
  <c r="R72" i="313"/>
  <c r="T65" i="313"/>
  <c r="S65" i="313"/>
  <c r="R65" i="313"/>
  <c r="T57" i="313"/>
  <c r="S57" i="313"/>
  <c r="R57" i="313"/>
  <c r="T54" i="313"/>
  <c r="S54" i="313"/>
  <c r="R54" i="313"/>
  <c r="T49" i="313"/>
  <c r="S49" i="313"/>
  <c r="R49" i="313"/>
  <c r="T47" i="313"/>
  <c r="S47" i="313"/>
  <c r="R47" i="313"/>
  <c r="T42" i="313"/>
  <c r="S42" i="313"/>
  <c r="R42" i="313"/>
  <c r="T36" i="313"/>
  <c r="S36" i="313"/>
  <c r="R36" i="313"/>
  <c r="T28" i="313"/>
  <c r="S28" i="313"/>
  <c r="R28" i="313"/>
  <c r="T20" i="313"/>
  <c r="S20" i="313"/>
  <c r="R20" i="313"/>
  <c r="T18" i="313"/>
  <c r="S18" i="313"/>
  <c r="R18" i="313"/>
  <c r="T8" i="313"/>
  <c r="S8" i="313"/>
  <c r="R8" i="313"/>
  <c r="T84" i="312"/>
  <c r="S84" i="312"/>
  <c r="R84" i="312"/>
  <c r="T77" i="312"/>
  <c r="S77" i="312"/>
  <c r="R77" i="312"/>
  <c r="T72" i="312"/>
  <c r="S72" i="312"/>
  <c r="R72" i="312"/>
  <c r="T65" i="312"/>
  <c r="S65" i="312"/>
  <c r="R65" i="312"/>
  <c r="T57" i="312"/>
  <c r="S57" i="312"/>
  <c r="R57" i="312"/>
  <c r="T54" i="312"/>
  <c r="S54" i="312"/>
  <c r="R54" i="312"/>
  <c r="T49" i="312"/>
  <c r="S49" i="312"/>
  <c r="R49" i="312"/>
  <c r="T47" i="312"/>
  <c r="S47" i="312"/>
  <c r="R47" i="312"/>
  <c r="T42" i="312"/>
  <c r="S42" i="312"/>
  <c r="R42" i="312"/>
  <c r="T36" i="312"/>
  <c r="S36" i="312"/>
  <c r="R36" i="312"/>
  <c r="T28" i="312"/>
  <c r="S28" i="312"/>
  <c r="R28" i="312"/>
  <c r="T20" i="312"/>
  <c r="S20" i="312"/>
  <c r="R20" i="312"/>
  <c r="T18" i="312"/>
  <c r="S18" i="312"/>
  <c r="R18" i="312"/>
  <c r="T8" i="312"/>
  <c r="S8" i="312"/>
  <c r="R8" i="312"/>
  <c r="T84" i="311"/>
  <c r="S84" i="311"/>
  <c r="R84" i="311"/>
  <c r="T77" i="311"/>
  <c r="S77" i="311"/>
  <c r="R77" i="311"/>
  <c r="T72" i="311"/>
  <c r="S72" i="311"/>
  <c r="R72" i="311"/>
  <c r="T65" i="311"/>
  <c r="S65" i="311"/>
  <c r="R65" i="311"/>
  <c r="T57" i="311"/>
  <c r="S57" i="311"/>
  <c r="R57" i="311"/>
  <c r="T54" i="311"/>
  <c r="S54" i="311"/>
  <c r="R54" i="311"/>
  <c r="T49" i="311"/>
  <c r="S49" i="311"/>
  <c r="R49" i="311"/>
  <c r="T47" i="311"/>
  <c r="S47" i="311"/>
  <c r="R47" i="311"/>
  <c r="T42" i="311"/>
  <c r="S42" i="311"/>
  <c r="R42" i="311"/>
  <c r="T36" i="311"/>
  <c r="S36" i="311"/>
  <c r="R36" i="311"/>
  <c r="T28" i="311"/>
  <c r="S28" i="311"/>
  <c r="R28" i="311"/>
  <c r="T20" i="311"/>
  <c r="S20" i="311"/>
  <c r="R20" i="311"/>
  <c r="T18" i="311"/>
  <c r="S18" i="311"/>
  <c r="R18" i="311"/>
  <c r="T8" i="311"/>
  <c r="S8" i="311"/>
  <c r="R8" i="311"/>
  <c r="T84" i="310"/>
  <c r="S84" i="310"/>
  <c r="R84" i="310"/>
  <c r="T77" i="310"/>
  <c r="S77" i="310"/>
  <c r="R77" i="310"/>
  <c r="T72" i="310"/>
  <c r="S72" i="310"/>
  <c r="R72" i="310"/>
  <c r="T65" i="310"/>
  <c r="S65" i="310"/>
  <c r="R65" i="310"/>
  <c r="T57" i="310"/>
  <c r="S57" i="310"/>
  <c r="R57" i="310"/>
  <c r="T54" i="310"/>
  <c r="S54" i="310"/>
  <c r="R54" i="310"/>
  <c r="T49" i="310"/>
  <c r="S49" i="310"/>
  <c r="R49" i="310"/>
  <c r="T47" i="310"/>
  <c r="S47" i="310"/>
  <c r="R47" i="310"/>
  <c r="T42" i="310"/>
  <c r="S42" i="310"/>
  <c r="R42" i="310"/>
  <c r="T36" i="310"/>
  <c r="S36" i="310"/>
  <c r="R36" i="310"/>
  <c r="T28" i="310"/>
  <c r="S28" i="310"/>
  <c r="R28" i="310"/>
  <c r="T20" i="310"/>
  <c r="S20" i="310"/>
  <c r="R20" i="310"/>
  <c r="T18" i="310"/>
  <c r="S18" i="310"/>
  <c r="R18" i="310"/>
  <c r="T8" i="310"/>
  <c r="S8" i="310"/>
  <c r="R8" i="310"/>
  <c r="S84" i="308"/>
  <c r="R84" i="308"/>
  <c r="Q84" i="308"/>
  <c r="S77" i="308"/>
  <c r="R77" i="308"/>
  <c r="Q77" i="308"/>
  <c r="S72" i="308"/>
  <c r="R72" i="308"/>
  <c r="Q72" i="308"/>
  <c r="S65" i="308"/>
  <c r="R65" i="308"/>
  <c r="Q65" i="308"/>
  <c r="S57" i="308"/>
  <c r="R57" i="308"/>
  <c r="Q57" i="308"/>
  <c r="S54" i="308"/>
  <c r="R54" i="308"/>
  <c r="Q54" i="308"/>
  <c r="S49" i="308"/>
  <c r="R49" i="308"/>
  <c r="Q49" i="308"/>
  <c r="S47" i="308"/>
  <c r="R47" i="308"/>
  <c r="Q47" i="308"/>
  <c r="S42" i="308"/>
  <c r="R42" i="308"/>
  <c r="Q42" i="308"/>
  <c r="S36" i="308"/>
  <c r="R36" i="308"/>
  <c r="Q36" i="308"/>
  <c r="S28" i="308"/>
  <c r="R28" i="308"/>
  <c r="Q28" i="308"/>
  <c r="S20" i="308"/>
  <c r="R20" i="308"/>
  <c r="Q20" i="308"/>
  <c r="S18" i="308"/>
  <c r="R18" i="308"/>
  <c r="Q18" i="308"/>
  <c r="S8" i="308"/>
  <c r="R8" i="308"/>
  <c r="Q8" i="308"/>
  <c r="S84" i="307"/>
  <c r="R84" i="307"/>
  <c r="Q84" i="307"/>
  <c r="S77" i="307"/>
  <c r="R77" i="307"/>
  <c r="Q77" i="307"/>
  <c r="S72" i="307"/>
  <c r="R72" i="307"/>
  <c r="Q72" i="307"/>
  <c r="S65" i="307"/>
  <c r="R65" i="307"/>
  <c r="Q65" i="307"/>
  <c r="S57" i="307"/>
  <c r="R57" i="307"/>
  <c r="Q57" i="307"/>
  <c r="S54" i="307"/>
  <c r="R54" i="307"/>
  <c r="Q54" i="307"/>
  <c r="S49" i="307"/>
  <c r="R49" i="307"/>
  <c r="Q49" i="307"/>
  <c r="S47" i="307"/>
  <c r="R47" i="307"/>
  <c r="Q47" i="307"/>
  <c r="S42" i="307"/>
  <c r="R42" i="307"/>
  <c r="Q42" i="307"/>
  <c r="S36" i="307"/>
  <c r="R36" i="307"/>
  <c r="Q36" i="307"/>
  <c r="S28" i="307"/>
  <c r="R28" i="307"/>
  <c r="Q28" i="307"/>
  <c r="S20" i="307"/>
  <c r="R20" i="307"/>
  <c r="Q20" i="307"/>
  <c r="S18" i="307"/>
  <c r="R18" i="307"/>
  <c r="Q18" i="307"/>
  <c r="S8" i="307"/>
  <c r="R8" i="307"/>
  <c r="Q8" i="307"/>
  <c r="T84" i="306"/>
  <c r="S84" i="306"/>
  <c r="R84" i="306"/>
  <c r="T77" i="306"/>
  <c r="S77" i="306"/>
  <c r="R77" i="306"/>
  <c r="T72" i="306"/>
  <c r="S72" i="306"/>
  <c r="R72" i="306"/>
  <c r="T65" i="306"/>
  <c r="S65" i="306"/>
  <c r="R65" i="306"/>
  <c r="T57" i="306"/>
  <c r="S57" i="306"/>
  <c r="R57" i="306"/>
  <c r="T54" i="306"/>
  <c r="S54" i="306"/>
  <c r="R54" i="306"/>
  <c r="T49" i="306"/>
  <c r="S49" i="306"/>
  <c r="R49" i="306"/>
  <c r="T47" i="306"/>
  <c r="S47" i="306"/>
  <c r="R47" i="306"/>
  <c r="T42" i="306"/>
  <c r="S42" i="306"/>
  <c r="R42" i="306"/>
  <c r="T36" i="306"/>
  <c r="S36" i="306"/>
  <c r="R36" i="306"/>
  <c r="T28" i="306"/>
  <c r="S28" i="306"/>
  <c r="R28" i="306"/>
  <c r="T20" i="306"/>
  <c r="S20" i="306"/>
  <c r="R20" i="306"/>
  <c r="T18" i="306"/>
  <c r="S18" i="306"/>
  <c r="R18" i="306"/>
  <c r="T8" i="306"/>
  <c r="S8" i="306"/>
  <c r="R8" i="306"/>
  <c r="T84" i="305"/>
  <c r="S84" i="305"/>
  <c r="R84" i="305"/>
  <c r="T77" i="305"/>
  <c r="S77" i="305"/>
  <c r="R77" i="305"/>
  <c r="T72" i="305"/>
  <c r="S72" i="305"/>
  <c r="R72" i="305"/>
  <c r="T65" i="305"/>
  <c r="S65" i="305"/>
  <c r="R65" i="305"/>
  <c r="T57" i="305"/>
  <c r="S57" i="305"/>
  <c r="R57" i="305"/>
  <c r="T54" i="305"/>
  <c r="S54" i="305"/>
  <c r="R54" i="305"/>
  <c r="T49" i="305"/>
  <c r="S49" i="305"/>
  <c r="R49" i="305"/>
  <c r="T47" i="305"/>
  <c r="S47" i="305"/>
  <c r="R47" i="305"/>
  <c r="T42" i="305"/>
  <c r="S42" i="305"/>
  <c r="R42" i="305"/>
  <c r="T36" i="305"/>
  <c r="S36" i="305"/>
  <c r="R36" i="305"/>
  <c r="T28" i="305"/>
  <c r="S28" i="305"/>
  <c r="R28" i="305"/>
  <c r="T20" i="305"/>
  <c r="S20" i="305"/>
  <c r="R20" i="305"/>
  <c r="T18" i="305"/>
  <c r="S18" i="305"/>
  <c r="R18" i="305"/>
  <c r="T8" i="305"/>
  <c r="S8" i="305"/>
  <c r="R8" i="305"/>
  <c r="T84" i="304"/>
  <c r="S84" i="304"/>
  <c r="R84" i="304"/>
  <c r="T77" i="304"/>
  <c r="S77" i="304"/>
  <c r="R77" i="304"/>
  <c r="T72" i="304"/>
  <c r="S72" i="304"/>
  <c r="R72" i="304"/>
  <c r="T65" i="304"/>
  <c r="S65" i="304"/>
  <c r="R65" i="304"/>
  <c r="T57" i="304"/>
  <c r="S57" i="304"/>
  <c r="R57" i="304"/>
  <c r="T54" i="304"/>
  <c r="S54" i="304"/>
  <c r="R54" i="304"/>
  <c r="T49" i="304"/>
  <c r="S49" i="304"/>
  <c r="R49" i="304"/>
  <c r="T47" i="304"/>
  <c r="S47" i="304"/>
  <c r="R47" i="304"/>
  <c r="T42" i="304"/>
  <c r="S42" i="304"/>
  <c r="R42" i="304"/>
  <c r="T36" i="304"/>
  <c r="S36" i="304"/>
  <c r="R36" i="304"/>
  <c r="T28" i="304"/>
  <c r="S28" i="304"/>
  <c r="R28" i="304"/>
  <c r="T20" i="304"/>
  <c r="S20" i="304"/>
  <c r="R20" i="304"/>
  <c r="T18" i="304"/>
  <c r="S18" i="304"/>
  <c r="R18" i="304"/>
  <c r="T8" i="304"/>
  <c r="S8" i="304"/>
  <c r="R8" i="304"/>
  <c r="T84" i="303"/>
  <c r="S84" i="303"/>
  <c r="R84" i="303"/>
  <c r="T77" i="303"/>
  <c r="S77" i="303"/>
  <c r="R77" i="303"/>
  <c r="T72" i="303"/>
  <c r="S72" i="303"/>
  <c r="R72" i="303"/>
  <c r="T65" i="303"/>
  <c r="S65" i="303"/>
  <c r="R65" i="303"/>
  <c r="T57" i="303"/>
  <c r="S57" i="303"/>
  <c r="R57" i="303"/>
  <c r="T54" i="303"/>
  <c r="S54" i="303"/>
  <c r="R54" i="303"/>
  <c r="T49" i="303"/>
  <c r="S49" i="303"/>
  <c r="R49" i="303"/>
  <c r="T47" i="303"/>
  <c r="S47" i="303"/>
  <c r="R47" i="303"/>
  <c r="T42" i="303"/>
  <c r="S42" i="303"/>
  <c r="R42" i="303"/>
  <c r="T36" i="303"/>
  <c r="S36" i="303"/>
  <c r="R36" i="303"/>
  <c r="T28" i="303"/>
  <c r="S28" i="303"/>
  <c r="R28" i="303"/>
  <c r="T20" i="303"/>
  <c r="S20" i="303"/>
  <c r="R20" i="303"/>
  <c r="T18" i="303"/>
  <c r="S18" i="303"/>
  <c r="R18" i="303"/>
  <c r="T8" i="303"/>
  <c r="S8" i="303"/>
  <c r="R8" i="303"/>
  <c r="T84" i="302"/>
  <c r="S84" i="302"/>
  <c r="R84" i="302"/>
  <c r="T77" i="302"/>
  <c r="S77" i="302"/>
  <c r="R77" i="302"/>
  <c r="T72" i="302"/>
  <c r="S72" i="302"/>
  <c r="R72" i="302"/>
  <c r="T65" i="302"/>
  <c r="S65" i="302"/>
  <c r="R65" i="302"/>
  <c r="T57" i="302"/>
  <c r="S57" i="302"/>
  <c r="R57" i="302"/>
  <c r="T54" i="302"/>
  <c r="S54" i="302"/>
  <c r="R54" i="302"/>
  <c r="T49" i="302"/>
  <c r="S49" i="302"/>
  <c r="R49" i="302"/>
  <c r="T47" i="302"/>
  <c r="S47" i="302"/>
  <c r="R47" i="302"/>
  <c r="T42" i="302"/>
  <c r="S42" i="302"/>
  <c r="R42" i="302"/>
  <c r="T36" i="302"/>
  <c r="S36" i="302"/>
  <c r="R36" i="302"/>
  <c r="T28" i="302"/>
  <c r="S28" i="302"/>
  <c r="R28" i="302"/>
  <c r="T20" i="302"/>
  <c r="S20" i="302"/>
  <c r="R20" i="302"/>
  <c r="T18" i="302"/>
  <c r="S18" i="302"/>
  <c r="R18" i="302"/>
  <c r="T8" i="302"/>
  <c r="S8" i="302"/>
  <c r="R8" i="302"/>
  <c r="A90" i="302" s="1"/>
  <c r="T84" i="301"/>
  <c r="S84" i="301"/>
  <c r="R84" i="301"/>
  <c r="T77" i="301"/>
  <c r="S77" i="301"/>
  <c r="R77" i="301"/>
  <c r="T72" i="301"/>
  <c r="S72" i="301"/>
  <c r="R72" i="301"/>
  <c r="T65" i="301"/>
  <c r="S65" i="301"/>
  <c r="R65" i="301"/>
  <c r="T57" i="301"/>
  <c r="S57" i="301"/>
  <c r="R57" i="301"/>
  <c r="T54" i="301"/>
  <c r="S54" i="301"/>
  <c r="R54" i="301"/>
  <c r="T49" i="301"/>
  <c r="S49" i="301"/>
  <c r="R49" i="301"/>
  <c r="T47" i="301"/>
  <c r="S47" i="301"/>
  <c r="R47" i="301"/>
  <c r="T42" i="301"/>
  <c r="S42" i="301"/>
  <c r="R42" i="301"/>
  <c r="T36" i="301"/>
  <c r="S36" i="301"/>
  <c r="R36" i="301"/>
  <c r="T28" i="301"/>
  <c r="S28" i="301"/>
  <c r="R28" i="301"/>
  <c r="T20" i="301"/>
  <c r="S20" i="301"/>
  <c r="R20" i="301"/>
  <c r="T18" i="301"/>
  <c r="S18" i="301"/>
  <c r="R18" i="301"/>
  <c r="T8" i="301"/>
  <c r="S8" i="301"/>
  <c r="R8" i="301"/>
  <c r="T84" i="300"/>
  <c r="S84" i="300"/>
  <c r="R84" i="300"/>
  <c r="T77" i="300"/>
  <c r="S77" i="300"/>
  <c r="R77" i="300"/>
  <c r="T72" i="300"/>
  <c r="S72" i="300"/>
  <c r="R72" i="300"/>
  <c r="T65" i="300"/>
  <c r="S65" i="300"/>
  <c r="R65" i="300"/>
  <c r="T57" i="300"/>
  <c r="S57" i="300"/>
  <c r="R57" i="300"/>
  <c r="T54" i="300"/>
  <c r="S54" i="300"/>
  <c r="R54" i="300"/>
  <c r="T49" i="300"/>
  <c r="S49" i="300"/>
  <c r="R49" i="300"/>
  <c r="T47" i="300"/>
  <c r="S47" i="300"/>
  <c r="R47" i="300"/>
  <c r="T42" i="300"/>
  <c r="S42" i="300"/>
  <c r="R42" i="300"/>
  <c r="T36" i="300"/>
  <c r="S36" i="300"/>
  <c r="R36" i="300"/>
  <c r="T28" i="300"/>
  <c r="S28" i="300"/>
  <c r="R28" i="300"/>
  <c r="T20" i="300"/>
  <c r="S20" i="300"/>
  <c r="R20" i="300"/>
  <c r="T18" i="300"/>
  <c r="S18" i="300"/>
  <c r="R18" i="300"/>
  <c r="T8" i="300"/>
  <c r="S8" i="300"/>
  <c r="R8" i="300"/>
  <c r="U8" i="313"/>
  <c r="T7" i="313"/>
  <c r="S7" i="313"/>
  <c r="R7" i="313"/>
  <c r="U8" i="312"/>
  <c r="T7" i="312"/>
  <c r="S7" i="312"/>
  <c r="R7" i="312"/>
  <c r="U8" i="311"/>
  <c r="T7" i="311"/>
  <c r="S7" i="311"/>
  <c r="R7" i="311"/>
  <c r="U8" i="310"/>
  <c r="T7" i="310"/>
  <c r="S7" i="310"/>
  <c r="R7" i="310"/>
  <c r="T8" i="308"/>
  <c r="S7" i="308"/>
  <c r="R7" i="308"/>
  <c r="Q7" i="308"/>
  <c r="T8" i="307"/>
  <c r="A96" i="307" s="1"/>
  <c r="S7" i="307"/>
  <c r="R7" i="307"/>
  <c r="Q7" i="307"/>
  <c r="U8" i="306"/>
  <c r="T7" i="306"/>
  <c r="S7" i="306"/>
  <c r="R7" i="306"/>
  <c r="U8" i="305"/>
  <c r="T7" i="305"/>
  <c r="S7" i="305"/>
  <c r="R7" i="305"/>
  <c r="U8" i="304"/>
  <c r="T7" i="304"/>
  <c r="S7" i="304"/>
  <c r="R7" i="304"/>
  <c r="U8" i="303"/>
  <c r="T7" i="303"/>
  <c r="S7" i="303"/>
  <c r="R7" i="303"/>
  <c r="U8" i="302"/>
  <c r="T7" i="302"/>
  <c r="S7" i="302"/>
  <c r="R7" i="302"/>
  <c r="U8" i="301"/>
  <c r="T7" i="301"/>
  <c r="S7" i="301"/>
  <c r="R7" i="301"/>
  <c r="U8" i="300"/>
  <c r="T7" i="300"/>
  <c r="S7" i="300"/>
  <c r="R7" i="300"/>
  <c r="B61" i="314" a="1"/>
  <c r="B88" i="314" a="1"/>
  <c r="B24" i="314" a="1"/>
  <c r="B69" i="314" a="1"/>
  <c r="B4" i="314" a="1"/>
  <c r="B63" i="314" a="1"/>
  <c r="B96" i="314" a="1"/>
  <c r="B7" i="314" a="1"/>
  <c r="B21" i="314" a="1"/>
  <c r="B62" i="314" a="1"/>
  <c r="B30" i="314" a="1"/>
  <c r="B46" i="314" a="1"/>
  <c r="B57" i="314" a="1"/>
  <c r="B32" i="314" a="1"/>
  <c r="B51" i="314" a="1"/>
  <c r="B75" i="314" a="1"/>
  <c r="B77" i="314" a="1"/>
  <c r="B60" i="314" a="1"/>
  <c r="B79" i="314" a="1"/>
  <c r="B85" i="314" a="1"/>
  <c r="B35" i="314" a="1"/>
  <c r="B86" i="314" a="1"/>
  <c r="B91" i="314" a="1"/>
  <c r="B71" i="314" a="1"/>
  <c r="B47" i="314" a="1"/>
  <c r="B27" i="314" a="1"/>
  <c r="B58" i="314" a="1"/>
  <c r="B53" i="314" a="1"/>
  <c r="B66" i="314" a="1"/>
  <c r="B33" i="314" a="1"/>
  <c r="B36" i="314" a="1"/>
  <c r="B84" i="314" a="1"/>
  <c r="B59" i="314" a="1"/>
  <c r="B49" i="314" a="1"/>
  <c r="B83" i="314" a="1"/>
  <c r="B81" i="314" a="1"/>
  <c r="B92" i="314" a="1"/>
  <c r="B29" i="314" a="1"/>
  <c r="B23" i="314" a="1"/>
  <c r="B28" i="314" a="1"/>
  <c r="B2" i="314" a="1"/>
  <c r="B19" i="314" a="1"/>
  <c r="B17" i="314" a="1"/>
  <c r="B74" i="314" a="1"/>
  <c r="B55" i="314" a="1"/>
  <c r="B5" i="314" a="1"/>
  <c r="B8" i="314" a="1"/>
  <c r="B90" i="314" a="1"/>
  <c r="B39" i="314" a="1"/>
  <c r="B52" i="314" a="1"/>
  <c r="B44" i="314" a="1"/>
  <c r="B101" i="314" a="1"/>
  <c r="B87" i="314" a="1"/>
  <c r="B98" i="314" a="1"/>
  <c r="B48" i="314" a="1"/>
  <c r="B54" i="314" a="1"/>
  <c r="B20" i="314" a="1"/>
  <c r="B14" i="314" a="1"/>
  <c r="B73" i="314" a="1"/>
  <c r="B12" i="314" a="1"/>
  <c r="B38" i="314" a="1"/>
  <c r="B82" i="314" a="1"/>
  <c r="B72" i="314" a="1"/>
  <c r="B6" i="314" a="1"/>
  <c r="B15" i="314" a="1"/>
  <c r="B16" i="314" a="1"/>
  <c r="B95" i="314" a="1"/>
  <c r="B37" i="314" a="1"/>
  <c r="B99" i="314" a="1"/>
  <c r="B9" i="314" a="1"/>
  <c r="B67" i="314" a="1"/>
  <c r="B40" i="314" a="1"/>
  <c r="B11" i="314" a="1"/>
  <c r="B100" i="314" a="1"/>
  <c r="B78" i="314" a="1"/>
  <c r="B31" i="314" a="1"/>
  <c r="B3" i="314" a="1"/>
  <c r="B45" i="314" a="1"/>
  <c r="B76" i="314" a="1"/>
  <c r="B65" i="314" a="1"/>
  <c r="B56" i="314" a="1"/>
  <c r="B64" i="314" a="1"/>
  <c r="B22" i="314" a="1"/>
  <c r="B80" i="314" a="1"/>
  <c r="B13" i="314" a="1"/>
  <c r="B70" i="314" a="1"/>
  <c r="B41" i="314" a="1"/>
  <c r="B93" i="314" a="1"/>
  <c r="B25" i="314" a="1"/>
  <c r="B43" i="314" a="1"/>
  <c r="B34" i="314" a="1"/>
  <c r="B1" i="314" a="1"/>
  <c r="B68" i="314" a="1"/>
  <c r="B97" i="314" a="1"/>
  <c r="B18" i="314" a="1"/>
  <c r="B26" i="314" a="1"/>
  <c r="B89" i="314" a="1"/>
  <c r="B50" i="314" a="1"/>
  <c r="B42" i="314" a="1"/>
  <c r="B94" i="314" a="1"/>
  <c r="B10" i="314" a="1"/>
  <c r="D33" i="2" a="1"/>
  <c r="K33" i="2" a="1"/>
  <c r="E30" i="2" a="1"/>
  <c r="L31" i="2" a="1"/>
  <c r="P29" i="2" a="1"/>
  <c r="L29" i="2" a="1"/>
  <c r="I31" i="2" a="1"/>
  <c r="C33" i="2" a="1"/>
  <c r="H30" i="2" a="1"/>
  <c r="E29" i="2" a="1"/>
  <c r="D29" i="2" a="1"/>
  <c r="N31" i="2" a="1"/>
  <c r="M30" i="2" a="1"/>
  <c r="N30" i="2" a="1"/>
  <c r="G29" i="2" a="1"/>
  <c r="E31" i="2" a="1"/>
  <c r="C73" i="2" a="1"/>
  <c r="D31" i="2" a="1"/>
  <c r="K29" i="2" a="1"/>
  <c r="M31" i="2" a="1"/>
  <c r="C31" i="2" a="1"/>
  <c r="K30" i="2" a="1"/>
  <c r="H31" i="2" a="1"/>
  <c r="G31" i="2" a="1"/>
  <c r="O31" i="2" a="1"/>
  <c r="O30" i="2" a="1"/>
  <c r="P30" i="2" a="1"/>
  <c r="O33" i="2" a="1"/>
  <c r="L30" i="2" a="1"/>
  <c r="I33" i="2" a="1"/>
  <c r="G30" i="2" a="1"/>
  <c r="C30" i="2" a="1"/>
  <c r="H29" i="2" a="1"/>
  <c r="P33" i="2" a="1"/>
  <c r="J30" i="2" a="1"/>
  <c r="N29" i="2" a="1"/>
  <c r="F33" i="2" a="1"/>
  <c r="H33" i="2" a="1"/>
  <c r="F31" i="2" a="1"/>
  <c r="F30" i="2" a="1"/>
  <c r="F29" i="2" a="1"/>
  <c r="E33" i="2" a="1"/>
  <c r="I29" i="2" a="1"/>
  <c r="J29" i="2" a="1"/>
  <c r="G33" i="2" a="1"/>
  <c r="I30" i="2" a="1"/>
  <c r="J31" i="2" a="1"/>
  <c r="M33" i="2" a="1"/>
  <c r="O29" i="2" a="1"/>
  <c r="L33" i="2" a="1"/>
  <c r="K31" i="2" a="1"/>
  <c r="C29" i="2" a="1"/>
  <c r="M29" i="2" a="1"/>
  <c r="N33" i="2" a="1"/>
  <c r="P31" i="2" a="1"/>
  <c r="D30" i="2" a="1"/>
  <c r="J33" i="2" a="1"/>
  <c r="A96" i="308" l="1"/>
  <c r="A98" i="308"/>
  <c r="A98" i="307"/>
  <c r="A98" i="252"/>
  <c r="A98" i="318"/>
  <c r="A96" i="324"/>
  <c r="A92" i="323"/>
  <c r="A98" i="323"/>
  <c r="A96" i="323"/>
  <c r="A98" i="326"/>
  <c r="A96" i="326"/>
  <c r="A96" i="322"/>
  <c r="A98" i="322"/>
  <c r="A92" i="322"/>
  <c r="A92" i="321"/>
  <c r="A96" i="321"/>
  <c r="A96" i="320"/>
  <c r="A98" i="320"/>
  <c r="A98" i="319"/>
  <c r="A92" i="325"/>
  <c r="A90" i="325"/>
  <c r="A96" i="325"/>
  <c r="H33" i="2"/>
  <c r="Y33" i="2" s="1"/>
  <c r="M33" i="2"/>
  <c r="AD33" i="2" s="1"/>
  <c r="G33" i="2"/>
  <c r="X33" i="2" s="1"/>
  <c r="L33" i="2"/>
  <c r="AC33" i="2" s="1"/>
  <c r="F33" i="2"/>
  <c r="W33" i="2" s="1"/>
  <c r="K33" i="2"/>
  <c r="AB33" i="2" s="1"/>
  <c r="P33" i="2"/>
  <c r="AG33" i="2" s="1"/>
  <c r="E33" i="2"/>
  <c r="V33" i="2" s="1"/>
  <c r="J33" i="2"/>
  <c r="AA33" i="2" s="1"/>
  <c r="O33" i="2"/>
  <c r="AF33" i="2" s="1"/>
  <c r="D33" i="2"/>
  <c r="U33" i="2" s="1"/>
  <c r="I33" i="2"/>
  <c r="Z33" i="2" s="1"/>
  <c r="N33" i="2"/>
  <c r="AE33" i="2" s="1"/>
  <c r="C33" i="2"/>
  <c r="T33" i="2" s="1"/>
  <c r="A92" i="326"/>
  <c r="A90" i="326"/>
  <c r="A92" i="301"/>
  <c r="A98" i="324"/>
  <c r="A90" i="324"/>
  <c r="A92" i="324"/>
  <c r="A90" i="323"/>
  <c r="F31" i="2"/>
  <c r="W31" i="2" s="1"/>
  <c r="N31" i="2"/>
  <c r="AE31" i="2" s="1"/>
  <c r="I31" i="2"/>
  <c r="Z31" i="2" s="1"/>
  <c r="G31" i="2"/>
  <c r="X31" i="2" s="1"/>
  <c r="O31" i="2"/>
  <c r="AF31" i="2" s="1"/>
  <c r="L31" i="2"/>
  <c r="AC31" i="2" s="1"/>
  <c r="J31" i="2"/>
  <c r="AA31" i="2" s="1"/>
  <c r="D31" i="2"/>
  <c r="U31" i="2" s="1"/>
  <c r="E31" i="2"/>
  <c r="V31" i="2" s="1"/>
  <c r="M31" i="2"/>
  <c r="AD31" i="2" s="1"/>
  <c r="H31" i="2"/>
  <c r="Y31" i="2" s="1"/>
  <c r="P31" i="2"/>
  <c r="AG31" i="2" s="1"/>
  <c r="C31" i="2"/>
  <c r="T31" i="2" s="1"/>
  <c r="K31" i="2"/>
  <c r="AB31" i="2" s="1"/>
  <c r="F30" i="2"/>
  <c r="W30" i="2" s="1"/>
  <c r="N30" i="2"/>
  <c r="AE30" i="2" s="1"/>
  <c r="D30" i="2"/>
  <c r="U30" i="2" s="1"/>
  <c r="L30" i="2"/>
  <c r="AC30" i="2" s="1"/>
  <c r="G30" i="2"/>
  <c r="X30" i="2" s="1"/>
  <c r="O30" i="2"/>
  <c r="AF30" i="2" s="1"/>
  <c r="J30" i="2"/>
  <c r="AA30" i="2" s="1"/>
  <c r="E30" i="2"/>
  <c r="V30" i="2" s="1"/>
  <c r="M30" i="2"/>
  <c r="AD30" i="2" s="1"/>
  <c r="H30" i="2"/>
  <c r="Y30" i="2" s="1"/>
  <c r="P30" i="2"/>
  <c r="AG30" i="2" s="1"/>
  <c r="I30" i="2"/>
  <c r="Z30" i="2" s="1"/>
  <c r="C30" i="2"/>
  <c r="T30" i="2" s="1"/>
  <c r="K30" i="2"/>
  <c r="AB30" i="2" s="1"/>
  <c r="N29" i="2"/>
  <c r="AE29" i="2" s="1"/>
  <c r="I29" i="2"/>
  <c r="Z29" i="2" s="1"/>
  <c r="D29" i="2"/>
  <c r="U29" i="2" s="1"/>
  <c r="L29" i="2"/>
  <c r="AC29" i="2" s="1"/>
  <c r="G29" i="2"/>
  <c r="X29" i="2" s="1"/>
  <c r="O29" i="2"/>
  <c r="AF29" i="2" s="1"/>
  <c r="F29" i="2"/>
  <c r="W29" i="2" s="1"/>
  <c r="J29" i="2"/>
  <c r="AA29" i="2" s="1"/>
  <c r="E29" i="2"/>
  <c r="V29" i="2" s="1"/>
  <c r="M29" i="2"/>
  <c r="AD29" i="2" s="1"/>
  <c r="H29" i="2"/>
  <c r="Y29" i="2" s="1"/>
  <c r="P29" i="2"/>
  <c r="AG29" i="2" s="1"/>
  <c r="C29" i="2"/>
  <c r="T29" i="2" s="1"/>
  <c r="K29" i="2"/>
  <c r="AB29" i="2" s="1"/>
  <c r="A90" i="322"/>
  <c r="A98" i="321"/>
  <c r="A90" i="321"/>
  <c r="A90" i="320"/>
  <c r="A92" i="320"/>
  <c r="A96" i="319"/>
  <c r="A90" i="319"/>
  <c r="A92" i="319"/>
  <c r="A96" i="259"/>
  <c r="A96" i="318"/>
  <c r="A92" i="318"/>
  <c r="A90" i="318"/>
  <c r="A92" i="300"/>
  <c r="A90" i="301"/>
  <c r="A92" i="302"/>
  <c r="A92" i="303"/>
  <c r="A90" i="303"/>
  <c r="A90" i="306"/>
  <c r="A92" i="311"/>
  <c r="A90" i="311"/>
  <c r="A92" i="312"/>
  <c r="A90" i="312"/>
  <c r="A92" i="310"/>
  <c r="A92" i="313"/>
  <c r="A90" i="313"/>
  <c r="A90" i="310"/>
  <c r="A92" i="306"/>
  <c r="A90" i="304"/>
  <c r="A92" i="304"/>
  <c r="A90" i="300"/>
  <c r="B101" i="314"/>
  <c r="B97" i="314"/>
  <c r="B93" i="314"/>
  <c r="B89" i="314"/>
  <c r="B85" i="314"/>
  <c r="B81" i="314"/>
  <c r="B77" i="314"/>
  <c r="B73" i="314"/>
  <c r="B69" i="314"/>
  <c r="B65" i="314"/>
  <c r="B61" i="314"/>
  <c r="B57" i="314"/>
  <c r="B53" i="314"/>
  <c r="B49" i="314"/>
  <c r="B45" i="314"/>
  <c r="B41" i="314"/>
  <c r="B37" i="314"/>
  <c r="B33" i="314"/>
  <c r="B29" i="314"/>
  <c r="B25" i="314"/>
  <c r="B21" i="314"/>
  <c r="B17" i="314"/>
  <c r="B13" i="314"/>
  <c r="B9" i="314"/>
  <c r="B5" i="314"/>
  <c r="B100" i="314"/>
  <c r="B96" i="314"/>
  <c r="B92" i="314"/>
  <c r="B88" i="314"/>
  <c r="B84" i="314"/>
  <c r="B80" i="314"/>
  <c r="B76" i="314"/>
  <c r="B72" i="314"/>
  <c r="B68" i="314"/>
  <c r="B64" i="314"/>
  <c r="B60" i="314"/>
  <c r="B56" i="314"/>
  <c r="B52" i="314"/>
  <c r="B48" i="314"/>
  <c r="B44" i="314"/>
  <c r="B40" i="314"/>
  <c r="B36" i="314"/>
  <c r="B32" i="314"/>
  <c r="B28" i="314"/>
  <c r="B24" i="314"/>
  <c r="B20" i="314"/>
  <c r="B16" i="314"/>
  <c r="B12" i="314"/>
  <c r="B8" i="314"/>
  <c r="B4" i="314"/>
  <c r="B99" i="314"/>
  <c r="B95" i="314"/>
  <c r="B91" i="314"/>
  <c r="B87" i="314"/>
  <c r="B83" i="314"/>
  <c r="B79" i="314"/>
  <c r="B75" i="314"/>
  <c r="B71" i="314"/>
  <c r="B67" i="314"/>
  <c r="B63" i="314"/>
  <c r="B59" i="314"/>
  <c r="B55" i="314"/>
  <c r="B51" i="314"/>
  <c r="B47" i="314"/>
  <c r="B43" i="314"/>
  <c r="B39" i="314"/>
  <c r="B35" i="314"/>
  <c r="B31" i="314"/>
  <c r="B27" i="314"/>
  <c r="B23" i="314"/>
  <c r="B19" i="314"/>
  <c r="B15" i="314"/>
  <c r="B11" i="314"/>
  <c r="B7" i="314"/>
  <c r="B3" i="314"/>
  <c r="B98" i="314"/>
  <c r="B94" i="314"/>
  <c r="B90" i="314"/>
  <c r="B86" i="314"/>
  <c r="B82" i="314"/>
  <c r="B78" i="314"/>
  <c r="B74" i="314"/>
  <c r="B70" i="314"/>
  <c r="B66" i="314"/>
  <c r="B62" i="314"/>
  <c r="B58" i="314"/>
  <c r="B54" i="314"/>
  <c r="B50" i="314"/>
  <c r="B46" i="314"/>
  <c r="B42" i="314"/>
  <c r="B38" i="314"/>
  <c r="B34" i="314"/>
  <c r="B30" i="314"/>
  <c r="B26" i="314"/>
  <c r="B22" i="314"/>
  <c r="B18" i="314"/>
  <c r="B14" i="314"/>
  <c r="B10" i="314"/>
  <c r="B6" i="314"/>
  <c r="B2" i="314"/>
  <c r="B1" i="314"/>
  <c r="C73" i="2"/>
  <c r="A92" i="307"/>
  <c r="A90" i="307"/>
  <c r="A90" i="308"/>
  <c r="A92" i="308"/>
  <c r="A90" i="305"/>
  <c r="A92" i="305"/>
  <c r="U84" i="299"/>
  <c r="T84" i="299"/>
  <c r="U77" i="299"/>
  <c r="T77" i="299"/>
  <c r="U72" i="299"/>
  <c r="T72" i="299"/>
  <c r="U65" i="299"/>
  <c r="T65" i="299"/>
  <c r="U57" i="299"/>
  <c r="T57" i="299"/>
  <c r="U54" i="299"/>
  <c r="T54" i="299"/>
  <c r="U49" i="299"/>
  <c r="T49" i="299"/>
  <c r="U47" i="299"/>
  <c r="T47" i="299"/>
  <c r="U42" i="299"/>
  <c r="T42" i="299"/>
  <c r="U36" i="299"/>
  <c r="T36" i="299"/>
  <c r="U28" i="299"/>
  <c r="T28" i="299"/>
  <c r="U20" i="299"/>
  <c r="T20" i="299"/>
  <c r="U18" i="299"/>
  <c r="T18" i="299"/>
  <c r="U8" i="299"/>
  <c r="T8" i="299"/>
  <c r="A92" i="299"/>
  <c r="A90" i="299"/>
  <c r="S7" i="299"/>
  <c r="R7" i="299"/>
  <c r="Q7" i="299"/>
  <c r="V84" i="297"/>
  <c r="U84" i="297"/>
  <c r="V77" i="297"/>
  <c r="U77" i="297"/>
  <c r="V72" i="297"/>
  <c r="U72" i="297"/>
  <c r="V65" i="297"/>
  <c r="U65" i="297"/>
  <c r="V57" i="297"/>
  <c r="U57" i="297"/>
  <c r="V54" i="297"/>
  <c r="U54" i="297"/>
  <c r="V49" i="297"/>
  <c r="U49" i="297"/>
  <c r="V47" i="297"/>
  <c r="U47" i="297"/>
  <c r="A90" i="297"/>
  <c r="V42" i="297"/>
  <c r="U42" i="297"/>
  <c r="V36" i="297"/>
  <c r="U36" i="297"/>
  <c r="V28" i="297"/>
  <c r="U28" i="297"/>
  <c r="V20" i="297"/>
  <c r="U20" i="297"/>
  <c r="V18" i="297"/>
  <c r="U18" i="297"/>
  <c r="A92" i="297"/>
  <c r="V8" i="297"/>
  <c r="U8" i="297"/>
  <c r="T7" i="297"/>
  <c r="S7" i="297"/>
  <c r="R7" i="297"/>
  <c r="U84" i="296"/>
  <c r="T84" i="296"/>
  <c r="U77" i="296"/>
  <c r="T77" i="296"/>
  <c r="U72" i="296"/>
  <c r="T72" i="296"/>
  <c r="U65" i="296"/>
  <c r="T65" i="296"/>
  <c r="U57" i="296"/>
  <c r="T57" i="296"/>
  <c r="U54" i="296"/>
  <c r="T54" i="296"/>
  <c r="U49" i="296"/>
  <c r="T49" i="296"/>
  <c r="U47" i="296"/>
  <c r="T47" i="296"/>
  <c r="U42" i="296"/>
  <c r="T42" i="296"/>
  <c r="U36" i="296"/>
  <c r="T36" i="296"/>
  <c r="U28" i="296"/>
  <c r="T28" i="296"/>
  <c r="U20" i="296"/>
  <c r="T20" i="296"/>
  <c r="U18" i="296"/>
  <c r="T18" i="296"/>
  <c r="A90" i="296"/>
  <c r="U8" i="296"/>
  <c r="T8" i="296"/>
  <c r="A92" i="296"/>
  <c r="S7" i="296"/>
  <c r="R7" i="296"/>
  <c r="Q7" i="296"/>
  <c r="V84" i="295"/>
  <c r="U84" i="295"/>
  <c r="V77" i="295"/>
  <c r="U77" i="295"/>
  <c r="V72" i="295"/>
  <c r="U72" i="295"/>
  <c r="V65" i="295"/>
  <c r="U65" i="295"/>
  <c r="V57" i="295"/>
  <c r="U57" i="295"/>
  <c r="V54" i="295"/>
  <c r="U54" i="295"/>
  <c r="V49" i="295"/>
  <c r="U49" i="295"/>
  <c r="V47" i="295"/>
  <c r="U47" i="295"/>
  <c r="V42" i="295"/>
  <c r="U42" i="295"/>
  <c r="V36" i="295"/>
  <c r="U36" i="295"/>
  <c r="V28" i="295"/>
  <c r="U28" i="295"/>
  <c r="V20" i="295"/>
  <c r="U20" i="295"/>
  <c r="V18" i="295"/>
  <c r="U18" i="295"/>
  <c r="A96" i="295" s="1"/>
  <c r="V8" i="295"/>
  <c r="U8" i="295"/>
  <c r="A92" i="295"/>
  <c r="A90" i="295"/>
  <c r="T7" i="295"/>
  <c r="S7" i="295"/>
  <c r="R7" i="295"/>
  <c r="U84" i="294"/>
  <c r="T84" i="294"/>
  <c r="U77" i="294"/>
  <c r="T77" i="294"/>
  <c r="U72" i="294"/>
  <c r="T72" i="294"/>
  <c r="U65" i="294"/>
  <c r="T65" i="294"/>
  <c r="U57" i="294"/>
  <c r="T57" i="294"/>
  <c r="U54" i="294"/>
  <c r="T54" i="294"/>
  <c r="U49" i="294"/>
  <c r="T49" i="294"/>
  <c r="U47" i="294"/>
  <c r="T47" i="294"/>
  <c r="U42" i="294"/>
  <c r="T42" i="294"/>
  <c r="U36" i="294"/>
  <c r="T36" i="294"/>
  <c r="U28" i="294"/>
  <c r="T28" i="294"/>
  <c r="U20" i="294"/>
  <c r="T20" i="294"/>
  <c r="U18" i="294"/>
  <c r="T18" i="294"/>
  <c r="A90" i="294"/>
  <c r="U8" i="294"/>
  <c r="T8" i="294"/>
  <c r="A96" i="294" s="1"/>
  <c r="A92" i="294"/>
  <c r="S7" i="294"/>
  <c r="R7" i="294"/>
  <c r="Q7" i="294"/>
  <c r="U84" i="293"/>
  <c r="T84" i="293"/>
  <c r="U77" i="293"/>
  <c r="T77" i="293"/>
  <c r="U72" i="293"/>
  <c r="T72" i="293"/>
  <c r="U65" i="293"/>
  <c r="T65" i="293"/>
  <c r="U57" i="293"/>
  <c r="T57" i="293"/>
  <c r="U54" i="293"/>
  <c r="T54" i="293"/>
  <c r="U49" i="293"/>
  <c r="T49" i="293"/>
  <c r="U47" i="293"/>
  <c r="T47" i="293"/>
  <c r="U42" i="293"/>
  <c r="T42" i="293"/>
  <c r="U36" i="293"/>
  <c r="T36" i="293"/>
  <c r="U28" i="293"/>
  <c r="T28" i="293"/>
  <c r="U20" i="293"/>
  <c r="T20" i="293"/>
  <c r="U18" i="293"/>
  <c r="T18" i="293"/>
  <c r="U8" i="293"/>
  <c r="T8" i="293"/>
  <c r="A96" i="293" s="1"/>
  <c r="A92" i="293"/>
  <c r="A90" i="293"/>
  <c r="S7" i="293"/>
  <c r="R7" i="293"/>
  <c r="Q7" i="293"/>
  <c r="U84" i="292"/>
  <c r="T84" i="292"/>
  <c r="U77" i="292"/>
  <c r="T77" i="292"/>
  <c r="U72" i="292"/>
  <c r="T72" i="292"/>
  <c r="U65" i="292"/>
  <c r="T65" i="292"/>
  <c r="U57" i="292"/>
  <c r="T57" i="292"/>
  <c r="U54" i="292"/>
  <c r="T54" i="292"/>
  <c r="U49" i="292"/>
  <c r="T49" i="292"/>
  <c r="U47" i="292"/>
  <c r="T47" i="292"/>
  <c r="A92" i="292"/>
  <c r="U42" i="292"/>
  <c r="T42" i="292"/>
  <c r="U36" i="292"/>
  <c r="T36" i="292"/>
  <c r="U28" i="292"/>
  <c r="T28" i="292"/>
  <c r="U20" i="292"/>
  <c r="T20" i="292"/>
  <c r="U18" i="292"/>
  <c r="T18" i="292"/>
  <c r="U8" i="292"/>
  <c r="T8" i="292"/>
  <c r="A90" i="292"/>
  <c r="S7" i="292"/>
  <c r="R7" i="292"/>
  <c r="Q7" i="292"/>
  <c r="V84" i="291"/>
  <c r="U84" i="291"/>
  <c r="V77" i="291"/>
  <c r="U77" i="291"/>
  <c r="V72" i="291"/>
  <c r="U72" i="291"/>
  <c r="V65" i="291"/>
  <c r="U65" i="291"/>
  <c r="V57" i="291"/>
  <c r="U57" i="291"/>
  <c r="V54" i="291"/>
  <c r="U54" i="291"/>
  <c r="V49" i="291"/>
  <c r="U49" i="291"/>
  <c r="V47" i="291"/>
  <c r="U47" i="291"/>
  <c r="V42" i="291"/>
  <c r="U42" i="291"/>
  <c r="V36" i="291"/>
  <c r="U36" i="291"/>
  <c r="A90" i="291"/>
  <c r="V28" i="291"/>
  <c r="U28" i="291"/>
  <c r="V20" i="291"/>
  <c r="U20" i="291"/>
  <c r="V18" i="291"/>
  <c r="U18" i="291"/>
  <c r="A96" i="291" s="1"/>
  <c r="A92" i="291"/>
  <c r="V8" i="291"/>
  <c r="U8" i="291"/>
  <c r="T7" i="291"/>
  <c r="S7" i="291"/>
  <c r="R7" i="291"/>
  <c r="U84" i="290"/>
  <c r="T84" i="290"/>
  <c r="U77" i="290"/>
  <c r="T77" i="290"/>
  <c r="U72" i="290"/>
  <c r="T72" i="290"/>
  <c r="U65" i="290"/>
  <c r="T65" i="290"/>
  <c r="U57" i="290"/>
  <c r="T57" i="290"/>
  <c r="U54" i="290"/>
  <c r="T54" i="290"/>
  <c r="U49" i="290"/>
  <c r="T49" i="290"/>
  <c r="U47" i="290"/>
  <c r="T47" i="290"/>
  <c r="U42" i="290"/>
  <c r="T42" i="290"/>
  <c r="U36" i="290"/>
  <c r="T36" i="290"/>
  <c r="U28" i="290"/>
  <c r="T28" i="290"/>
  <c r="U20" i="290"/>
  <c r="T20" i="290"/>
  <c r="U18" i="290"/>
  <c r="T18" i="290"/>
  <c r="U8" i="290"/>
  <c r="T8" i="290"/>
  <c r="A92" i="290"/>
  <c r="A90" i="290"/>
  <c r="S7" i="290"/>
  <c r="R7" i="290"/>
  <c r="Q7" i="290"/>
  <c r="V84" i="288"/>
  <c r="U84" i="288"/>
  <c r="V77" i="288"/>
  <c r="U77" i="288"/>
  <c r="V72" i="288"/>
  <c r="U72" i="288"/>
  <c r="V65" i="288"/>
  <c r="U65" i="288"/>
  <c r="V57" i="288"/>
  <c r="U57" i="288"/>
  <c r="V54" i="288"/>
  <c r="U54" i="288"/>
  <c r="V49" i="288"/>
  <c r="U49" i="288"/>
  <c r="V47" i="288"/>
  <c r="U47" i="288"/>
  <c r="A90" i="288"/>
  <c r="V42" i="288"/>
  <c r="U42" i="288"/>
  <c r="V36" i="288"/>
  <c r="U36" i="288"/>
  <c r="V28" i="288"/>
  <c r="U28" i="288"/>
  <c r="V20" i="288"/>
  <c r="U20" i="288"/>
  <c r="V18" i="288"/>
  <c r="U18" i="288"/>
  <c r="V8" i="288"/>
  <c r="U8" i="288"/>
  <c r="A92" i="288"/>
  <c r="T7" i="288"/>
  <c r="S7" i="288"/>
  <c r="R7" i="288"/>
  <c r="V84" i="286"/>
  <c r="U84" i="286"/>
  <c r="V77" i="286"/>
  <c r="U77" i="286"/>
  <c r="V72" i="286"/>
  <c r="U72" i="286"/>
  <c r="V65" i="286"/>
  <c r="U65" i="286"/>
  <c r="V57" i="286"/>
  <c r="U57" i="286"/>
  <c r="V54" i="286"/>
  <c r="U54" i="286"/>
  <c r="V49" i="286"/>
  <c r="U49" i="286"/>
  <c r="V47" i="286"/>
  <c r="U47" i="286"/>
  <c r="V42" i="286"/>
  <c r="U42" i="286"/>
  <c r="V36" i="286"/>
  <c r="U36" i="286"/>
  <c r="V28" i="286"/>
  <c r="U28" i="286"/>
  <c r="V20" i="286"/>
  <c r="U20" i="286"/>
  <c r="V18" i="286"/>
  <c r="U18" i="286"/>
  <c r="A90" i="286"/>
  <c r="V8" i="286"/>
  <c r="U8" i="286"/>
  <c r="A92" i="286"/>
  <c r="T7" i="286"/>
  <c r="S7" i="286"/>
  <c r="R7" i="286"/>
  <c r="V84" i="285"/>
  <c r="U84" i="285"/>
  <c r="V77" i="285"/>
  <c r="U77" i="285"/>
  <c r="V72" i="285"/>
  <c r="U72" i="285"/>
  <c r="V65" i="285"/>
  <c r="U65" i="285"/>
  <c r="V57" i="285"/>
  <c r="U57" i="285"/>
  <c r="V54" i="285"/>
  <c r="U54" i="285"/>
  <c r="V49" i="285"/>
  <c r="U49" i="285"/>
  <c r="V47" i="285"/>
  <c r="U47" i="285"/>
  <c r="V42" i="285"/>
  <c r="U42" i="285"/>
  <c r="V36" i="285"/>
  <c r="U36" i="285"/>
  <c r="V28" i="285"/>
  <c r="U28" i="285"/>
  <c r="V20" i="285"/>
  <c r="U20" i="285"/>
  <c r="V18" i="285"/>
  <c r="U18" i="285"/>
  <c r="A96" i="285" s="1"/>
  <c r="V8" i="285"/>
  <c r="U8" i="285"/>
  <c r="A92" i="285"/>
  <c r="A90" i="285"/>
  <c r="T7" i="285"/>
  <c r="S7" i="285"/>
  <c r="R7" i="285"/>
  <c r="U84" i="284"/>
  <c r="T84" i="284"/>
  <c r="U77" i="284"/>
  <c r="T77" i="284"/>
  <c r="U72" i="284"/>
  <c r="T72" i="284"/>
  <c r="U65" i="284"/>
  <c r="T65" i="284"/>
  <c r="U57" i="284"/>
  <c r="T57" i="284"/>
  <c r="U54" i="284"/>
  <c r="T54" i="284"/>
  <c r="U49" i="284"/>
  <c r="T49" i="284"/>
  <c r="U47" i="284"/>
  <c r="T47" i="284"/>
  <c r="U42" i="284"/>
  <c r="T42" i="284"/>
  <c r="U36" i="284"/>
  <c r="T36" i="284"/>
  <c r="A92" i="284"/>
  <c r="U28" i="284"/>
  <c r="T28" i="284"/>
  <c r="U20" i="284"/>
  <c r="T20" i="284"/>
  <c r="U18" i="284"/>
  <c r="T18" i="284"/>
  <c r="A90" i="284"/>
  <c r="U8" i="284"/>
  <c r="T8" i="284"/>
  <c r="S7" i="284"/>
  <c r="R7" i="284"/>
  <c r="Q7" i="284"/>
  <c r="U84" i="283"/>
  <c r="T84" i="283"/>
  <c r="U77" i="283"/>
  <c r="T77" i="283"/>
  <c r="U72" i="283"/>
  <c r="T72" i="283"/>
  <c r="U65" i="283"/>
  <c r="T65" i="283"/>
  <c r="U57" i="283"/>
  <c r="T57" i="283"/>
  <c r="U54" i="283"/>
  <c r="T54" i="283"/>
  <c r="U49" i="283"/>
  <c r="T49" i="283"/>
  <c r="U47" i="283"/>
  <c r="T47" i="283"/>
  <c r="U42" i="283"/>
  <c r="T42" i="283"/>
  <c r="U36" i="283"/>
  <c r="T36" i="283"/>
  <c r="U28" i="283"/>
  <c r="T28" i="283"/>
  <c r="U20" i="283"/>
  <c r="T20" i="283"/>
  <c r="U18" i="283"/>
  <c r="T18" i="283"/>
  <c r="U8" i="283"/>
  <c r="T8" i="283"/>
  <c r="A92" i="283"/>
  <c r="A90" i="283"/>
  <c r="S7" i="283"/>
  <c r="R7" i="283"/>
  <c r="Q7" i="283"/>
  <c r="U84" i="282"/>
  <c r="T84" i="282"/>
  <c r="U77" i="282"/>
  <c r="T77" i="282"/>
  <c r="U72" i="282"/>
  <c r="T72" i="282"/>
  <c r="U65" i="282"/>
  <c r="T65" i="282"/>
  <c r="U57" i="282"/>
  <c r="T57" i="282"/>
  <c r="U54" i="282"/>
  <c r="T54" i="282"/>
  <c r="U49" i="282"/>
  <c r="T49" i="282"/>
  <c r="U47" i="282"/>
  <c r="T47" i="282"/>
  <c r="A92" i="282"/>
  <c r="U42" i="282"/>
  <c r="T42" i="282"/>
  <c r="U36" i="282"/>
  <c r="T36" i="282"/>
  <c r="U28" i="282"/>
  <c r="T28" i="282"/>
  <c r="U20" i="282"/>
  <c r="T20" i="282"/>
  <c r="U18" i="282"/>
  <c r="T18" i="282"/>
  <c r="U8" i="282"/>
  <c r="T8" i="282"/>
  <c r="A90" i="282"/>
  <c r="S7" i="282"/>
  <c r="R7" i="282"/>
  <c r="Q7" i="282"/>
  <c r="U84" i="281"/>
  <c r="T84" i="281"/>
  <c r="U77" i="281"/>
  <c r="T77" i="281"/>
  <c r="U72" i="281"/>
  <c r="T72" i="281"/>
  <c r="U65" i="281"/>
  <c r="T65" i="281"/>
  <c r="U57" i="281"/>
  <c r="T57" i="281"/>
  <c r="U54" i="281"/>
  <c r="T54" i="281"/>
  <c r="U49" i="281"/>
  <c r="T49" i="281"/>
  <c r="U47" i="281"/>
  <c r="T47" i="281"/>
  <c r="U42" i="281"/>
  <c r="T42" i="281"/>
  <c r="U36" i="281"/>
  <c r="T36" i="281"/>
  <c r="A90" i="281"/>
  <c r="U28" i="281"/>
  <c r="T28" i="281"/>
  <c r="U20" i="281"/>
  <c r="T20" i="281"/>
  <c r="U18" i="281"/>
  <c r="T18" i="281"/>
  <c r="U8" i="281"/>
  <c r="T8" i="281"/>
  <c r="A92" i="281"/>
  <c r="S7" i="281"/>
  <c r="R7" i="281"/>
  <c r="Q7" i="281"/>
  <c r="U84" i="280"/>
  <c r="T84" i="280"/>
  <c r="U77" i="280"/>
  <c r="T77" i="280"/>
  <c r="U72" i="280"/>
  <c r="T72" i="280"/>
  <c r="U65" i="280"/>
  <c r="T65" i="280"/>
  <c r="U57" i="280"/>
  <c r="T57" i="280"/>
  <c r="U54" i="280"/>
  <c r="T54" i="280"/>
  <c r="U49" i="280"/>
  <c r="T49" i="280"/>
  <c r="U47" i="280"/>
  <c r="T47" i="280"/>
  <c r="U42" i="280"/>
  <c r="T42" i="280"/>
  <c r="U36" i="280"/>
  <c r="T36" i="280"/>
  <c r="U28" i="280"/>
  <c r="T28" i="280"/>
  <c r="U20" i="280"/>
  <c r="T20" i="280"/>
  <c r="U18" i="280"/>
  <c r="T18" i="280"/>
  <c r="U8" i="280"/>
  <c r="T8" i="280"/>
  <c r="A92" i="280"/>
  <c r="A90" i="280"/>
  <c r="S7" i="280"/>
  <c r="R7" i="280"/>
  <c r="Q7" i="280"/>
  <c r="U84" i="279"/>
  <c r="T84" i="279"/>
  <c r="U77" i="279"/>
  <c r="T77" i="279"/>
  <c r="U72" i="279"/>
  <c r="T72" i="279"/>
  <c r="U65" i="279"/>
  <c r="T65" i="279"/>
  <c r="U57" i="279"/>
  <c r="T57" i="279"/>
  <c r="U54" i="279"/>
  <c r="T54" i="279"/>
  <c r="U49" i="279"/>
  <c r="T49" i="279"/>
  <c r="U47" i="279"/>
  <c r="T47" i="279"/>
  <c r="A90" i="279"/>
  <c r="U42" i="279"/>
  <c r="T42" i="279"/>
  <c r="U36" i="279"/>
  <c r="T36" i="279"/>
  <c r="U28" i="279"/>
  <c r="T28" i="279"/>
  <c r="U20" i="279"/>
  <c r="T20" i="279"/>
  <c r="U18" i="279"/>
  <c r="T18" i="279"/>
  <c r="A92" i="279"/>
  <c r="U8" i="279"/>
  <c r="T8" i="279"/>
  <c r="S7" i="279"/>
  <c r="R7" i="279"/>
  <c r="Q7" i="279"/>
  <c r="V84" i="278"/>
  <c r="U84" i="278"/>
  <c r="V77" i="278"/>
  <c r="U77" i="278"/>
  <c r="V72" i="278"/>
  <c r="U72" i="278"/>
  <c r="V65" i="278"/>
  <c r="U65" i="278"/>
  <c r="V57" i="278"/>
  <c r="U57" i="278"/>
  <c r="V54" i="278"/>
  <c r="U54" i="278"/>
  <c r="V49" i="278"/>
  <c r="U49" i="278"/>
  <c r="V47" i="278"/>
  <c r="U47" i="278"/>
  <c r="V42" i="278"/>
  <c r="U42" i="278"/>
  <c r="V36" i="278"/>
  <c r="U36" i="278"/>
  <c r="V28" i="278"/>
  <c r="U28" i="278"/>
  <c r="V20" i="278"/>
  <c r="U20" i="278"/>
  <c r="V18" i="278"/>
  <c r="U18" i="278"/>
  <c r="A90" i="278"/>
  <c r="V8" i="278"/>
  <c r="U8" i="278"/>
  <c r="A96" i="278" s="1"/>
  <c r="A92" i="278"/>
  <c r="T7" i="278"/>
  <c r="S7" i="278"/>
  <c r="R7" i="278"/>
  <c r="V84" i="276"/>
  <c r="U84" i="276"/>
  <c r="V77" i="276"/>
  <c r="U77" i="276"/>
  <c r="V72" i="276"/>
  <c r="U72" i="276"/>
  <c r="V65" i="276"/>
  <c r="U65" i="276"/>
  <c r="V57" i="276"/>
  <c r="U57" i="276"/>
  <c r="V54" i="276"/>
  <c r="U54" i="276"/>
  <c r="V49" i="276"/>
  <c r="U49" i="276"/>
  <c r="V47" i="276"/>
  <c r="U47" i="276"/>
  <c r="V42" i="276"/>
  <c r="U42" i="276"/>
  <c r="V36" i="276"/>
  <c r="U36" i="276"/>
  <c r="V28" i="276"/>
  <c r="U28" i="276"/>
  <c r="V20" i="276"/>
  <c r="U20" i="276"/>
  <c r="V18" i="276"/>
  <c r="U18" i="276"/>
  <c r="A96" i="276" s="1"/>
  <c r="V8" i="276"/>
  <c r="U8" i="276"/>
  <c r="A92" i="276"/>
  <c r="A90" i="276"/>
  <c r="T7" i="276"/>
  <c r="S7" i="276"/>
  <c r="R7" i="276"/>
  <c r="U84" i="275"/>
  <c r="T84" i="275"/>
  <c r="U77" i="275"/>
  <c r="T77" i="275"/>
  <c r="U72" i="275"/>
  <c r="T72" i="275"/>
  <c r="U65" i="275"/>
  <c r="T65" i="275"/>
  <c r="U57" i="275"/>
  <c r="T57" i="275"/>
  <c r="U54" i="275"/>
  <c r="T54" i="275"/>
  <c r="U49" i="275"/>
  <c r="T49" i="275"/>
  <c r="U47" i="275"/>
  <c r="T47" i="275"/>
  <c r="U42" i="275"/>
  <c r="T42" i="275"/>
  <c r="U36" i="275"/>
  <c r="T36" i="275"/>
  <c r="A92" i="275"/>
  <c r="U28" i="275"/>
  <c r="T28" i="275"/>
  <c r="U20" i="275"/>
  <c r="T20" i="275"/>
  <c r="U18" i="275"/>
  <c r="T18" i="275"/>
  <c r="U8" i="275"/>
  <c r="T8" i="275"/>
  <c r="A90" i="275"/>
  <c r="S7" i="275"/>
  <c r="R7" i="275"/>
  <c r="Q7" i="275"/>
  <c r="U84" i="274"/>
  <c r="T84" i="274"/>
  <c r="U77" i="274"/>
  <c r="T77" i="274"/>
  <c r="U72" i="274"/>
  <c r="T72" i="274"/>
  <c r="U65" i="274"/>
  <c r="T65" i="274"/>
  <c r="U57" i="274"/>
  <c r="T57" i="274"/>
  <c r="U54" i="274"/>
  <c r="T54" i="274"/>
  <c r="U49" i="274"/>
  <c r="T49" i="274"/>
  <c r="U47" i="274"/>
  <c r="T47" i="274"/>
  <c r="U42" i="274"/>
  <c r="T42" i="274"/>
  <c r="U36" i="274"/>
  <c r="T36" i="274"/>
  <c r="U28" i="274"/>
  <c r="T28" i="274"/>
  <c r="U20" i="274"/>
  <c r="T20" i="274"/>
  <c r="U18" i="274"/>
  <c r="T18" i="274"/>
  <c r="U8" i="274"/>
  <c r="T8" i="274"/>
  <c r="A92" i="274"/>
  <c r="A90" i="274"/>
  <c r="S7" i="274"/>
  <c r="R7" i="274"/>
  <c r="Q7" i="274"/>
  <c r="V84" i="273"/>
  <c r="U84" i="273"/>
  <c r="V77" i="273"/>
  <c r="U77" i="273"/>
  <c r="V72" i="273"/>
  <c r="U72" i="273"/>
  <c r="V65" i="273"/>
  <c r="U65" i="273"/>
  <c r="V57" i="273"/>
  <c r="U57" i="273"/>
  <c r="V54" i="273"/>
  <c r="U54" i="273"/>
  <c r="V49" i="273"/>
  <c r="U49" i="273"/>
  <c r="V47" i="273"/>
  <c r="U47" i="273"/>
  <c r="A92" i="273"/>
  <c r="V42" i="273"/>
  <c r="U42" i="273"/>
  <c r="V36" i="273"/>
  <c r="U36" i="273"/>
  <c r="V28" i="273"/>
  <c r="U28" i="273"/>
  <c r="V20" i="273"/>
  <c r="U20" i="273"/>
  <c r="V18" i="273"/>
  <c r="U18" i="273"/>
  <c r="V8" i="273"/>
  <c r="U8" i="273"/>
  <c r="A90" i="273"/>
  <c r="T7" i="273"/>
  <c r="S7" i="273"/>
  <c r="R7" i="273"/>
  <c r="A96" i="299" l="1"/>
  <c r="A98" i="299"/>
  <c r="A96" i="296"/>
  <c r="A98" i="294"/>
  <c r="A98" i="292"/>
  <c r="A96" i="292"/>
  <c r="A96" i="282"/>
  <c r="A98" i="282"/>
  <c r="A98" i="281"/>
  <c r="A96" i="281"/>
  <c r="A98" i="280"/>
  <c r="A96" i="274"/>
  <c r="A98" i="274"/>
  <c r="A98" i="288"/>
  <c r="A98" i="297"/>
  <c r="A96" i="297"/>
  <c r="A96" i="279"/>
  <c r="A98" i="286"/>
  <c r="A98" i="284"/>
  <c r="A98" i="283"/>
  <c r="A96" i="283"/>
  <c r="A96" i="273"/>
  <c r="A98" i="296"/>
  <c r="A98" i="295"/>
  <c r="A96" i="280"/>
  <c r="A98" i="290"/>
  <c r="A96" i="290"/>
  <c r="A98" i="293"/>
  <c r="A98" i="291"/>
  <c r="A96" i="286"/>
  <c r="A98" i="285"/>
  <c r="A96" i="284"/>
  <c r="A98" i="278"/>
  <c r="A98" i="279"/>
  <c r="A98" i="276"/>
  <c r="A98" i="275"/>
  <c r="A96" i="275"/>
  <c r="A96" i="288"/>
  <c r="T73" i="2"/>
  <c r="A98" i="273"/>
  <c r="T87" i="272"/>
  <c r="T84" i="272"/>
  <c r="T77" i="272"/>
  <c r="T72" i="272"/>
  <c r="T65" i="272"/>
  <c r="T57" i="272"/>
  <c r="T54" i="272"/>
  <c r="T49" i="272"/>
  <c r="T48" i="272"/>
  <c r="T47" i="272"/>
  <c r="T42" i="272"/>
  <c r="T36" i="272"/>
  <c r="T28" i="272"/>
  <c r="T20" i="272"/>
  <c r="T18" i="272"/>
  <c r="T8" i="272"/>
  <c r="S87" i="271"/>
  <c r="Q87" i="271"/>
  <c r="S42" i="271"/>
  <c r="S36" i="271"/>
  <c r="S28" i="271"/>
  <c r="S20" i="271"/>
  <c r="R20" i="271"/>
  <c r="A92" i="271" s="1"/>
  <c r="S18" i="271"/>
  <c r="S8" i="271"/>
  <c r="T87" i="270"/>
  <c r="T84" i="270"/>
  <c r="T77" i="270"/>
  <c r="T72" i="270"/>
  <c r="T65" i="270"/>
  <c r="T57" i="270"/>
  <c r="T54" i="270"/>
  <c r="T49" i="270"/>
  <c r="T48" i="270"/>
  <c r="S48" i="270"/>
  <c r="R48" i="270"/>
  <c r="A90" i="270" s="1"/>
  <c r="T47" i="270"/>
  <c r="T42" i="270"/>
  <c r="T36" i="270"/>
  <c r="T28" i="270"/>
  <c r="T20" i="270"/>
  <c r="T18" i="270"/>
  <c r="T8" i="270"/>
  <c r="T87" i="269"/>
  <c r="T84" i="269"/>
  <c r="T77" i="269"/>
  <c r="T72" i="269"/>
  <c r="T65" i="269"/>
  <c r="T57" i="269"/>
  <c r="T54" i="269"/>
  <c r="T49" i="269"/>
  <c r="T48" i="269"/>
  <c r="S48" i="269"/>
  <c r="A92" i="269" s="1"/>
  <c r="R48" i="269"/>
  <c r="A90" i="269" s="1"/>
  <c r="T47" i="269"/>
  <c r="T42" i="269"/>
  <c r="T36" i="269"/>
  <c r="T28" i="269"/>
  <c r="T20" i="269"/>
  <c r="T18" i="269"/>
  <c r="T8" i="269"/>
  <c r="V84" i="272"/>
  <c r="U84" i="272"/>
  <c r="V77" i="272"/>
  <c r="U77" i="272"/>
  <c r="V72" i="272"/>
  <c r="U72" i="272"/>
  <c r="V65" i="272"/>
  <c r="U65" i="272"/>
  <c r="V57" i="272"/>
  <c r="U57" i="272"/>
  <c r="V54" i="272"/>
  <c r="U54" i="272"/>
  <c r="V49" i="272"/>
  <c r="U49" i="272"/>
  <c r="V47" i="272"/>
  <c r="U47" i="272"/>
  <c r="V42" i="272"/>
  <c r="U42" i="272"/>
  <c r="V36" i="272"/>
  <c r="U36" i="272"/>
  <c r="V28" i="272"/>
  <c r="U28" i="272"/>
  <c r="V20" i="272"/>
  <c r="A98" i="272" s="1"/>
  <c r="U20" i="272"/>
  <c r="V18" i="272"/>
  <c r="U18" i="272"/>
  <c r="V8" i="272"/>
  <c r="U8" i="272"/>
  <c r="A96" i="272" s="1"/>
  <c r="A92" i="272"/>
  <c r="A90" i="272"/>
  <c r="T7" i="272"/>
  <c r="S7" i="272"/>
  <c r="R7" i="272"/>
  <c r="U84" i="271"/>
  <c r="T84" i="271"/>
  <c r="U77" i="271"/>
  <c r="T77" i="271"/>
  <c r="U72" i="271"/>
  <c r="T72" i="271"/>
  <c r="U65" i="271"/>
  <c r="T65" i="271"/>
  <c r="U57" i="271"/>
  <c r="T57" i="271"/>
  <c r="U54" i="271"/>
  <c r="T54" i="271"/>
  <c r="U49" i="271"/>
  <c r="T49" i="271"/>
  <c r="U47" i="271"/>
  <c r="T47" i="271"/>
  <c r="U42" i="271"/>
  <c r="T42" i="271"/>
  <c r="U36" i="271"/>
  <c r="T36" i="271"/>
  <c r="U28" i="271"/>
  <c r="T28" i="271"/>
  <c r="U20" i="271"/>
  <c r="T20" i="271"/>
  <c r="U18" i="271"/>
  <c r="T18" i="271"/>
  <c r="U8" i="271"/>
  <c r="T8" i="271"/>
  <c r="S7" i="271"/>
  <c r="R7" i="271"/>
  <c r="Q7" i="271"/>
  <c r="V84" i="270"/>
  <c r="U84" i="270"/>
  <c r="V77" i="270"/>
  <c r="U77" i="270"/>
  <c r="V72" i="270"/>
  <c r="U72" i="270"/>
  <c r="V65" i="270"/>
  <c r="U65" i="270"/>
  <c r="V57" i="270"/>
  <c r="U57" i="270"/>
  <c r="V54" i="270"/>
  <c r="U54" i="270"/>
  <c r="V49" i="270"/>
  <c r="U49" i="270"/>
  <c r="V47" i="270"/>
  <c r="U47" i="270"/>
  <c r="V42" i="270"/>
  <c r="U42" i="270"/>
  <c r="V36" i="270"/>
  <c r="U36" i="270"/>
  <c r="V28" i="270"/>
  <c r="U28" i="270"/>
  <c r="V20" i="270"/>
  <c r="U20" i="270"/>
  <c r="V18" i="270"/>
  <c r="U18" i="270"/>
  <c r="V8" i="270"/>
  <c r="U8" i="270"/>
  <c r="A92" i="270"/>
  <c r="T7" i="270"/>
  <c r="S7" i="270"/>
  <c r="R7" i="270"/>
  <c r="V84" i="269"/>
  <c r="U84" i="269"/>
  <c r="V77" i="269"/>
  <c r="U77" i="269"/>
  <c r="V72" i="269"/>
  <c r="U72" i="269"/>
  <c r="V65" i="269"/>
  <c r="U65" i="269"/>
  <c r="V57" i="269"/>
  <c r="U57" i="269"/>
  <c r="V54" i="269"/>
  <c r="U54" i="269"/>
  <c r="V49" i="269"/>
  <c r="U49" i="269"/>
  <c r="V47" i="269"/>
  <c r="U47" i="269"/>
  <c r="V42" i="269"/>
  <c r="U42" i="269"/>
  <c r="V36" i="269"/>
  <c r="U36" i="269"/>
  <c r="V28" i="269"/>
  <c r="U28" i="269"/>
  <c r="V20" i="269"/>
  <c r="U20" i="269"/>
  <c r="V18" i="269"/>
  <c r="U18" i="269"/>
  <c r="V8" i="269"/>
  <c r="U8" i="269"/>
  <c r="T7" i="269"/>
  <c r="S7" i="269"/>
  <c r="R7" i="269"/>
  <c r="R87" i="268"/>
  <c r="Q87" i="268"/>
  <c r="S84" i="268"/>
  <c r="R84" i="268"/>
  <c r="Q84" i="268"/>
  <c r="S77" i="268"/>
  <c r="R77" i="268"/>
  <c r="Q77" i="268"/>
  <c r="S72" i="268"/>
  <c r="R72" i="268"/>
  <c r="Q72" i="268"/>
  <c r="S65" i="268"/>
  <c r="R65" i="268"/>
  <c r="Q65" i="268"/>
  <c r="S57" i="268"/>
  <c r="R57" i="268"/>
  <c r="Q57" i="268"/>
  <c r="S54" i="268"/>
  <c r="R54" i="268"/>
  <c r="Q54" i="268"/>
  <c r="S49" i="268"/>
  <c r="R49" i="268"/>
  <c r="Q49" i="268"/>
  <c r="S48" i="268"/>
  <c r="R48" i="268"/>
  <c r="Q48" i="268"/>
  <c r="S47" i="268"/>
  <c r="R47" i="268"/>
  <c r="Q47" i="268"/>
  <c r="S42" i="268"/>
  <c r="R42" i="268"/>
  <c r="Q42" i="268"/>
  <c r="S36" i="268"/>
  <c r="R36" i="268"/>
  <c r="Q36" i="268"/>
  <c r="S28" i="268"/>
  <c r="R28" i="268"/>
  <c r="Q28" i="268"/>
  <c r="S20" i="268"/>
  <c r="R20" i="268"/>
  <c r="Q20" i="268"/>
  <c r="S18" i="268"/>
  <c r="R18" i="268"/>
  <c r="Q18" i="268"/>
  <c r="T8" i="268"/>
  <c r="A96" i="268" s="1"/>
  <c r="S8" i="268"/>
  <c r="R8" i="268"/>
  <c r="Q8" i="268"/>
  <c r="S7" i="268"/>
  <c r="R7" i="268"/>
  <c r="Q7" i="268"/>
  <c r="R87" i="266"/>
  <c r="Q87" i="266"/>
  <c r="P87" i="266"/>
  <c r="S84" i="266"/>
  <c r="R84" i="266"/>
  <c r="Q84" i="266"/>
  <c r="P84" i="266"/>
  <c r="S77" i="266"/>
  <c r="R77" i="266"/>
  <c r="Q77" i="266"/>
  <c r="P77" i="266"/>
  <c r="S72" i="266"/>
  <c r="R72" i="266"/>
  <c r="Q72" i="266"/>
  <c r="P72" i="266"/>
  <c r="S65" i="266"/>
  <c r="R65" i="266"/>
  <c r="Q65" i="266"/>
  <c r="P65" i="266"/>
  <c r="S57" i="266"/>
  <c r="R57" i="266"/>
  <c r="Q57" i="266"/>
  <c r="P57" i="266"/>
  <c r="S54" i="266"/>
  <c r="R54" i="266"/>
  <c r="Q54" i="266"/>
  <c r="P54" i="266"/>
  <c r="S49" i="266"/>
  <c r="R49" i="266"/>
  <c r="Q49" i="266"/>
  <c r="P49" i="266"/>
  <c r="R48" i="266"/>
  <c r="Q48" i="266"/>
  <c r="P48" i="266"/>
  <c r="S47" i="266"/>
  <c r="R47" i="266"/>
  <c r="Q47" i="266"/>
  <c r="P47" i="266"/>
  <c r="S42" i="266"/>
  <c r="R42" i="266"/>
  <c r="Q42" i="266"/>
  <c r="P42" i="266"/>
  <c r="S36" i="266"/>
  <c r="R36" i="266"/>
  <c r="Q36" i="266"/>
  <c r="P36" i="266"/>
  <c r="S28" i="266"/>
  <c r="R28" i="266"/>
  <c r="Q28" i="266"/>
  <c r="P28" i="266"/>
  <c r="S20" i="266"/>
  <c r="R20" i="266"/>
  <c r="Q20" i="266"/>
  <c r="P20" i="266"/>
  <c r="S18" i="266"/>
  <c r="R18" i="266"/>
  <c r="Q18" i="266"/>
  <c r="P18" i="266"/>
  <c r="S8" i="266"/>
  <c r="R8" i="266"/>
  <c r="Q8" i="266"/>
  <c r="P8" i="266"/>
  <c r="R7" i="266"/>
  <c r="Q7" i="266"/>
  <c r="P7" i="266"/>
  <c r="A96" i="270" l="1"/>
  <c r="A98" i="269"/>
  <c r="A96" i="269"/>
  <c r="A98" i="271"/>
  <c r="A98" i="270" s="1"/>
  <c r="A96" i="271"/>
  <c r="A90" i="271"/>
  <c r="A92" i="268"/>
  <c r="A90" i="268"/>
  <c r="R87" i="265"/>
  <c r="Q87" i="265"/>
  <c r="P87" i="265"/>
  <c r="S84" i="265"/>
  <c r="R84" i="265"/>
  <c r="Q84" i="265"/>
  <c r="P84" i="265"/>
  <c r="S77" i="265"/>
  <c r="R77" i="265"/>
  <c r="Q77" i="265"/>
  <c r="P77" i="265"/>
  <c r="S72" i="265"/>
  <c r="R72" i="265"/>
  <c r="Q72" i="265"/>
  <c r="P72" i="265"/>
  <c r="S65" i="265"/>
  <c r="R65" i="265"/>
  <c r="Q65" i="265"/>
  <c r="P65" i="265"/>
  <c r="S57" i="265"/>
  <c r="R57" i="265"/>
  <c r="Q57" i="265"/>
  <c r="P57" i="265"/>
  <c r="S54" i="265"/>
  <c r="R54" i="265"/>
  <c r="Q54" i="265"/>
  <c r="P54" i="265"/>
  <c r="S49" i="265"/>
  <c r="R49" i="265"/>
  <c r="Q49" i="265"/>
  <c r="P49" i="265"/>
  <c r="R48" i="265"/>
  <c r="Q48" i="265"/>
  <c r="P48" i="265"/>
  <c r="S47" i="265"/>
  <c r="R47" i="265"/>
  <c r="Q47" i="265"/>
  <c r="P47" i="265"/>
  <c r="S42" i="265"/>
  <c r="R42" i="265"/>
  <c r="Q42" i="265"/>
  <c r="P42" i="265"/>
  <c r="S36" i="265"/>
  <c r="R36" i="265"/>
  <c r="Q36" i="265"/>
  <c r="P36" i="265"/>
  <c r="S28" i="265"/>
  <c r="R28" i="265"/>
  <c r="Q28" i="265"/>
  <c r="P28" i="265"/>
  <c r="S20" i="265"/>
  <c r="R20" i="265"/>
  <c r="Q20" i="265"/>
  <c r="P20" i="265"/>
  <c r="S18" i="265"/>
  <c r="R18" i="265"/>
  <c r="Q18" i="265"/>
  <c r="P18" i="265"/>
  <c r="S8" i="265"/>
  <c r="R8" i="265"/>
  <c r="Q8" i="265"/>
  <c r="P8" i="265"/>
  <c r="R7" i="265"/>
  <c r="Q7" i="265"/>
  <c r="P7" i="265"/>
  <c r="R87" i="264"/>
  <c r="Q87" i="264"/>
  <c r="S84" i="264"/>
  <c r="R84" i="264"/>
  <c r="Q84" i="264"/>
  <c r="S77" i="264"/>
  <c r="R77" i="264"/>
  <c r="Q77" i="264"/>
  <c r="S72" i="264"/>
  <c r="R72" i="264"/>
  <c r="Q72" i="264"/>
  <c r="S65" i="264"/>
  <c r="R65" i="264"/>
  <c r="Q65" i="264"/>
  <c r="S57" i="264"/>
  <c r="R57" i="264"/>
  <c r="Q57" i="264"/>
  <c r="S54" i="264"/>
  <c r="R54" i="264"/>
  <c r="Q54" i="264"/>
  <c r="S49" i="264"/>
  <c r="R49" i="264"/>
  <c r="Q49" i="264"/>
  <c r="S48" i="264"/>
  <c r="R48" i="264"/>
  <c r="Q48" i="264"/>
  <c r="S47" i="264"/>
  <c r="R47" i="264"/>
  <c r="Q47" i="264"/>
  <c r="S42" i="264"/>
  <c r="R42" i="264"/>
  <c r="Q42" i="264"/>
  <c r="S36" i="264"/>
  <c r="R36" i="264"/>
  <c r="Q36" i="264"/>
  <c r="S28" i="264"/>
  <c r="R28" i="264"/>
  <c r="Q28" i="264"/>
  <c r="S20" i="264"/>
  <c r="R20" i="264"/>
  <c r="Q20" i="264"/>
  <c r="S18" i="264"/>
  <c r="R18" i="264"/>
  <c r="Q18" i="264"/>
  <c r="T8" i="264"/>
  <c r="A96" i="264" s="1"/>
  <c r="S8" i="264"/>
  <c r="R8" i="264"/>
  <c r="Q8" i="264"/>
  <c r="S7" i="264"/>
  <c r="R7" i="264"/>
  <c r="Q7" i="264"/>
  <c r="R87" i="263"/>
  <c r="Q87" i="263"/>
  <c r="S84" i="263"/>
  <c r="R84" i="263"/>
  <c r="Q84" i="263"/>
  <c r="S77" i="263"/>
  <c r="R77" i="263"/>
  <c r="Q77" i="263"/>
  <c r="S72" i="263"/>
  <c r="R72" i="263"/>
  <c r="Q72" i="263"/>
  <c r="S65" i="263"/>
  <c r="R65" i="263"/>
  <c r="Q65" i="263"/>
  <c r="S57" i="263"/>
  <c r="R57" i="263"/>
  <c r="Q57" i="263"/>
  <c r="S54" i="263"/>
  <c r="R54" i="263"/>
  <c r="Q54" i="263"/>
  <c r="S49" i="263"/>
  <c r="R49" i="263"/>
  <c r="Q49" i="263"/>
  <c r="S48" i="263"/>
  <c r="R48" i="263"/>
  <c r="Q48" i="263"/>
  <c r="S47" i="263"/>
  <c r="R47" i="263"/>
  <c r="Q47" i="263"/>
  <c r="S42" i="263"/>
  <c r="R42" i="263"/>
  <c r="Q42" i="263"/>
  <c r="S36" i="263"/>
  <c r="R36" i="263"/>
  <c r="Q36" i="263"/>
  <c r="S28" i="263"/>
  <c r="R28" i="263"/>
  <c r="Q28" i="263"/>
  <c r="S20" i="263"/>
  <c r="R20" i="263"/>
  <c r="Q20" i="263"/>
  <c r="S18" i="263"/>
  <c r="R18" i="263"/>
  <c r="Q18" i="263"/>
  <c r="T8" i="263"/>
  <c r="A96" i="263" s="1"/>
  <c r="S8" i="263"/>
  <c r="R8" i="263"/>
  <c r="Q8" i="263"/>
  <c r="S7" i="263"/>
  <c r="R7" i="263"/>
  <c r="Q7" i="263"/>
  <c r="R87" i="261"/>
  <c r="Q87" i="261"/>
  <c r="S84" i="261"/>
  <c r="R84" i="261"/>
  <c r="Q84" i="261"/>
  <c r="S77" i="261"/>
  <c r="R77" i="261"/>
  <c r="Q77" i="261"/>
  <c r="S72" i="261"/>
  <c r="R72" i="261"/>
  <c r="Q72" i="261"/>
  <c r="S65" i="261"/>
  <c r="R65" i="261"/>
  <c r="Q65" i="261"/>
  <c r="S57" i="261"/>
  <c r="R57" i="261"/>
  <c r="Q57" i="261"/>
  <c r="S54" i="261"/>
  <c r="R54" i="261"/>
  <c r="Q54" i="261"/>
  <c r="S49" i="261"/>
  <c r="R49" i="261"/>
  <c r="Q49" i="261"/>
  <c r="S48" i="261"/>
  <c r="R48" i="261"/>
  <c r="Q48" i="261"/>
  <c r="S47" i="261"/>
  <c r="R47" i="261"/>
  <c r="Q47" i="261"/>
  <c r="S42" i="261"/>
  <c r="R42" i="261"/>
  <c r="Q42" i="261"/>
  <c r="S36" i="261"/>
  <c r="R36" i="261"/>
  <c r="Q36" i="261"/>
  <c r="S28" i="261"/>
  <c r="R28" i="261"/>
  <c r="Q28" i="261"/>
  <c r="S20" i="261"/>
  <c r="R20" i="261"/>
  <c r="Q20" i="261"/>
  <c r="S18" i="261"/>
  <c r="R18" i="261"/>
  <c r="Q18" i="261"/>
  <c r="T8" i="261"/>
  <c r="A96" i="261" s="1"/>
  <c r="S8" i="261"/>
  <c r="R8" i="261"/>
  <c r="Q8" i="261"/>
  <c r="S7" i="261"/>
  <c r="R7" i="261"/>
  <c r="Q7" i="261"/>
  <c r="S87" i="259"/>
  <c r="R87" i="259"/>
  <c r="T84" i="259"/>
  <c r="S84" i="259"/>
  <c r="R84" i="259"/>
  <c r="T77" i="259"/>
  <c r="S77" i="259"/>
  <c r="R77" i="259"/>
  <c r="T72" i="259"/>
  <c r="S72" i="259"/>
  <c r="R72" i="259"/>
  <c r="T65" i="259"/>
  <c r="S65" i="259"/>
  <c r="R65" i="259"/>
  <c r="T57" i="259"/>
  <c r="S57" i="259"/>
  <c r="R57" i="259"/>
  <c r="T54" i="259"/>
  <c r="S54" i="259"/>
  <c r="R54" i="259"/>
  <c r="T49" i="259"/>
  <c r="S49" i="259"/>
  <c r="R49" i="259"/>
  <c r="T48" i="259"/>
  <c r="S48" i="259"/>
  <c r="R48" i="259"/>
  <c r="T47" i="259"/>
  <c r="S47" i="259"/>
  <c r="R47" i="259"/>
  <c r="T42" i="259"/>
  <c r="S42" i="259"/>
  <c r="R42" i="259"/>
  <c r="T36" i="259"/>
  <c r="S36" i="259"/>
  <c r="R36" i="259"/>
  <c r="T28" i="259"/>
  <c r="S28" i="259"/>
  <c r="R28" i="259"/>
  <c r="T20" i="259"/>
  <c r="S20" i="259"/>
  <c r="R20" i="259"/>
  <c r="T18" i="259"/>
  <c r="S18" i="259"/>
  <c r="R18" i="259"/>
  <c r="U8" i="259"/>
  <c r="T8" i="259"/>
  <c r="S8" i="259"/>
  <c r="R8" i="259"/>
  <c r="T7" i="259"/>
  <c r="S7" i="259"/>
  <c r="R7" i="259"/>
  <c r="R87" i="258"/>
  <c r="Q87" i="258"/>
  <c r="S84" i="258"/>
  <c r="R84" i="258"/>
  <c r="Q84" i="258"/>
  <c r="S77" i="258"/>
  <c r="R77" i="258"/>
  <c r="Q77" i="258"/>
  <c r="S72" i="258"/>
  <c r="R72" i="258"/>
  <c r="Q72" i="258"/>
  <c r="S65" i="258"/>
  <c r="R65" i="258"/>
  <c r="Q65" i="258"/>
  <c r="S57" i="258"/>
  <c r="R57" i="258"/>
  <c r="Q57" i="258"/>
  <c r="S54" i="258"/>
  <c r="R54" i="258"/>
  <c r="Q54" i="258"/>
  <c r="S49" i="258"/>
  <c r="R49" i="258"/>
  <c r="Q49" i="258"/>
  <c r="S48" i="258"/>
  <c r="R48" i="258"/>
  <c r="Q48" i="258"/>
  <c r="S47" i="258"/>
  <c r="R47" i="258"/>
  <c r="Q47" i="258"/>
  <c r="S42" i="258"/>
  <c r="R42" i="258"/>
  <c r="Q42" i="258"/>
  <c r="S36" i="258"/>
  <c r="R36" i="258"/>
  <c r="Q36" i="258"/>
  <c r="S28" i="258"/>
  <c r="R28" i="258"/>
  <c r="Q28" i="258"/>
  <c r="S20" i="258"/>
  <c r="R20" i="258"/>
  <c r="Q20" i="258"/>
  <c r="S18" i="258"/>
  <c r="R18" i="258"/>
  <c r="Q18" i="258"/>
  <c r="T8" i="258"/>
  <c r="A96" i="258" s="1"/>
  <c r="S8" i="258"/>
  <c r="R8" i="258"/>
  <c r="Q8" i="258"/>
  <c r="S7" i="258"/>
  <c r="R7" i="258"/>
  <c r="Q7" i="258"/>
  <c r="R87" i="257"/>
  <c r="Q87" i="257"/>
  <c r="S84" i="257"/>
  <c r="R84" i="257"/>
  <c r="Q84" i="257"/>
  <c r="S77" i="257"/>
  <c r="R77" i="257"/>
  <c r="Q77" i="257"/>
  <c r="S72" i="257"/>
  <c r="R72" i="257"/>
  <c r="Q72" i="257"/>
  <c r="S65" i="257"/>
  <c r="R65" i="257"/>
  <c r="Q65" i="257"/>
  <c r="S57" i="257"/>
  <c r="R57" i="257"/>
  <c r="Q57" i="257"/>
  <c r="S54" i="257"/>
  <c r="R54" i="257"/>
  <c r="Q54" i="257"/>
  <c r="S49" i="257"/>
  <c r="R49" i="257"/>
  <c r="Q49" i="257"/>
  <c r="S48" i="257"/>
  <c r="R48" i="257"/>
  <c r="Q48" i="257"/>
  <c r="S47" i="257"/>
  <c r="R47" i="257"/>
  <c r="Q47" i="257"/>
  <c r="S42" i="257"/>
  <c r="R42" i="257"/>
  <c r="Q42" i="257"/>
  <c r="S36" i="257"/>
  <c r="R36" i="257"/>
  <c r="Q36" i="257"/>
  <c r="S28" i="257"/>
  <c r="R28" i="257"/>
  <c r="Q28" i="257"/>
  <c r="S20" i="257"/>
  <c r="R20" i="257"/>
  <c r="Q20" i="257"/>
  <c r="S18" i="257"/>
  <c r="R18" i="257"/>
  <c r="Q18" i="257"/>
  <c r="T8" i="257"/>
  <c r="A96" i="257" s="1"/>
  <c r="S8" i="257"/>
  <c r="R8" i="257"/>
  <c r="Q8" i="257"/>
  <c r="S7" i="257"/>
  <c r="R7" i="257"/>
  <c r="Q7" i="257"/>
  <c r="S87" i="256"/>
  <c r="R87" i="256"/>
  <c r="T84" i="256"/>
  <c r="S84" i="256"/>
  <c r="R84" i="256"/>
  <c r="T77" i="256"/>
  <c r="S77" i="256"/>
  <c r="R77" i="256"/>
  <c r="T72" i="256"/>
  <c r="S72" i="256"/>
  <c r="R72" i="256"/>
  <c r="T65" i="256"/>
  <c r="S65" i="256"/>
  <c r="R65" i="256"/>
  <c r="T57" i="256"/>
  <c r="S57" i="256"/>
  <c r="R57" i="256"/>
  <c r="T54" i="256"/>
  <c r="S54" i="256"/>
  <c r="R54" i="256"/>
  <c r="T49" i="256"/>
  <c r="S49" i="256"/>
  <c r="R49" i="256"/>
  <c r="T48" i="256"/>
  <c r="S48" i="256"/>
  <c r="R48" i="256"/>
  <c r="T47" i="256"/>
  <c r="S47" i="256"/>
  <c r="R47" i="256"/>
  <c r="T42" i="256"/>
  <c r="S42" i="256"/>
  <c r="R42" i="256"/>
  <c r="T36" i="256"/>
  <c r="S36" i="256"/>
  <c r="R36" i="256"/>
  <c r="T28" i="256"/>
  <c r="S28" i="256"/>
  <c r="R28" i="256"/>
  <c r="T20" i="256"/>
  <c r="S20" i="256"/>
  <c r="R20" i="256"/>
  <c r="T18" i="256"/>
  <c r="S18" i="256"/>
  <c r="R18" i="256"/>
  <c r="U8" i="256"/>
  <c r="T8" i="256"/>
  <c r="S8" i="256"/>
  <c r="R8" i="256"/>
  <c r="T7" i="256"/>
  <c r="S7" i="256"/>
  <c r="R7" i="256"/>
  <c r="S87" i="255"/>
  <c r="R87" i="255"/>
  <c r="T84" i="255"/>
  <c r="S84" i="255"/>
  <c r="R84" i="255"/>
  <c r="T77" i="255"/>
  <c r="S77" i="255"/>
  <c r="R77" i="255"/>
  <c r="T72" i="255"/>
  <c r="S72" i="255"/>
  <c r="R72" i="255"/>
  <c r="T65" i="255"/>
  <c r="S65" i="255"/>
  <c r="R65" i="255"/>
  <c r="T57" i="255"/>
  <c r="S57" i="255"/>
  <c r="R57" i="255"/>
  <c r="T54" i="255"/>
  <c r="S54" i="255"/>
  <c r="R54" i="255"/>
  <c r="T49" i="255"/>
  <c r="S49" i="255"/>
  <c r="R49" i="255"/>
  <c r="T48" i="255"/>
  <c r="S48" i="255"/>
  <c r="R48" i="255"/>
  <c r="T47" i="255"/>
  <c r="S47" i="255"/>
  <c r="R47" i="255"/>
  <c r="T42" i="255"/>
  <c r="S42" i="255"/>
  <c r="R42" i="255"/>
  <c r="T36" i="255"/>
  <c r="S36" i="255"/>
  <c r="R36" i="255"/>
  <c r="T28" i="255"/>
  <c r="S28" i="255"/>
  <c r="R28" i="255"/>
  <c r="T20" i="255"/>
  <c r="S20" i="255"/>
  <c r="R20" i="255"/>
  <c r="T18" i="255"/>
  <c r="S18" i="255"/>
  <c r="R18" i="255"/>
  <c r="U8" i="255"/>
  <c r="T8" i="255"/>
  <c r="S8" i="255"/>
  <c r="R8" i="255"/>
  <c r="T7" i="255"/>
  <c r="S7" i="255"/>
  <c r="R7" i="255"/>
  <c r="R87" i="254"/>
  <c r="Q87" i="254"/>
  <c r="S84" i="254"/>
  <c r="R84" i="254"/>
  <c r="Q84" i="254"/>
  <c r="S77" i="254"/>
  <c r="R77" i="254"/>
  <c r="Q77" i="254"/>
  <c r="S72" i="254"/>
  <c r="R72" i="254"/>
  <c r="Q72" i="254"/>
  <c r="S65" i="254"/>
  <c r="R65" i="254"/>
  <c r="Q65" i="254"/>
  <c r="S57" i="254"/>
  <c r="R57" i="254"/>
  <c r="Q57" i="254"/>
  <c r="S54" i="254"/>
  <c r="R54" i="254"/>
  <c r="Q54" i="254"/>
  <c r="S49" i="254"/>
  <c r="R49" i="254"/>
  <c r="Q49" i="254"/>
  <c r="S48" i="254"/>
  <c r="R48" i="254"/>
  <c r="Q48" i="254"/>
  <c r="S47" i="254"/>
  <c r="R47" i="254"/>
  <c r="Q47" i="254"/>
  <c r="S42" i="254"/>
  <c r="R42" i="254"/>
  <c r="Q42" i="254"/>
  <c r="S36" i="254"/>
  <c r="R36" i="254"/>
  <c r="Q36" i="254"/>
  <c r="S28" i="254"/>
  <c r="R28" i="254"/>
  <c r="Q28" i="254"/>
  <c r="S20" i="254"/>
  <c r="R20" i="254"/>
  <c r="Q20" i="254"/>
  <c r="S18" i="254"/>
  <c r="R18" i="254"/>
  <c r="Q18" i="254"/>
  <c r="T8" i="254"/>
  <c r="A96" i="254" s="1"/>
  <c r="S8" i="254"/>
  <c r="R8" i="254"/>
  <c r="Q8" i="254"/>
  <c r="S7" i="254"/>
  <c r="R7" i="254"/>
  <c r="Q7" i="254"/>
  <c r="R87" i="253"/>
  <c r="Q87" i="253"/>
  <c r="S84" i="253"/>
  <c r="R84" i="253"/>
  <c r="Q84" i="253"/>
  <c r="S77" i="253"/>
  <c r="R77" i="253"/>
  <c r="Q77" i="253"/>
  <c r="S72" i="253"/>
  <c r="R72" i="253"/>
  <c r="Q72" i="253"/>
  <c r="S65" i="253"/>
  <c r="R65" i="253"/>
  <c r="Q65" i="253"/>
  <c r="S57" i="253"/>
  <c r="R57" i="253"/>
  <c r="Q57" i="253"/>
  <c r="S54" i="253"/>
  <c r="R54" i="253"/>
  <c r="Q54" i="253"/>
  <c r="S49" i="253"/>
  <c r="R49" i="253"/>
  <c r="Q49" i="253"/>
  <c r="S48" i="253"/>
  <c r="R48" i="253"/>
  <c r="Q48" i="253"/>
  <c r="S47" i="253"/>
  <c r="R47" i="253"/>
  <c r="Q47" i="253"/>
  <c r="S42" i="253"/>
  <c r="R42" i="253"/>
  <c r="Q42" i="253"/>
  <c r="S36" i="253"/>
  <c r="R36" i="253"/>
  <c r="Q36" i="253"/>
  <c r="S28" i="253"/>
  <c r="R28" i="253"/>
  <c r="Q28" i="253"/>
  <c r="S20" i="253"/>
  <c r="R20" i="253"/>
  <c r="Q20" i="253"/>
  <c r="S18" i="253"/>
  <c r="R18" i="253"/>
  <c r="Q18" i="253"/>
  <c r="T8" i="253"/>
  <c r="A96" i="253" s="1"/>
  <c r="S8" i="253"/>
  <c r="R8" i="253"/>
  <c r="Q8" i="253"/>
  <c r="S7" i="253"/>
  <c r="R7" i="253"/>
  <c r="Q7" i="253"/>
  <c r="R87" i="252"/>
  <c r="Q87" i="252"/>
  <c r="S84" i="252"/>
  <c r="R84" i="252"/>
  <c r="Q84" i="252"/>
  <c r="S77" i="252"/>
  <c r="R77" i="252"/>
  <c r="Q77" i="252"/>
  <c r="S72" i="252"/>
  <c r="R72" i="252"/>
  <c r="Q72" i="252"/>
  <c r="S65" i="252"/>
  <c r="R65" i="252"/>
  <c r="Q65" i="252"/>
  <c r="S57" i="252"/>
  <c r="R57" i="252"/>
  <c r="Q57" i="252"/>
  <c r="S54" i="252"/>
  <c r="R54" i="252"/>
  <c r="Q54" i="252"/>
  <c r="S49" i="252"/>
  <c r="R49" i="252"/>
  <c r="Q49" i="252"/>
  <c r="S48" i="252"/>
  <c r="R48" i="252"/>
  <c r="Q48" i="252"/>
  <c r="S47" i="252"/>
  <c r="R47" i="252"/>
  <c r="Q47" i="252"/>
  <c r="S42" i="252"/>
  <c r="R42" i="252"/>
  <c r="Q42" i="252"/>
  <c r="S36" i="252"/>
  <c r="R36" i="252"/>
  <c r="Q36" i="252"/>
  <c r="S28" i="252"/>
  <c r="R28" i="252"/>
  <c r="Q28" i="252"/>
  <c r="S20" i="252"/>
  <c r="R20" i="252"/>
  <c r="Q20" i="252"/>
  <c r="S18" i="252"/>
  <c r="R18" i="252"/>
  <c r="Q18" i="252"/>
  <c r="T8" i="252"/>
  <c r="A96" i="252" s="1"/>
  <c r="S8" i="252"/>
  <c r="R8" i="252"/>
  <c r="Q8" i="252"/>
  <c r="S7" i="252"/>
  <c r="R7" i="252"/>
  <c r="Q7" i="252"/>
  <c r="R87" i="251"/>
  <c r="Q87" i="251"/>
  <c r="S84" i="251"/>
  <c r="R84" i="251"/>
  <c r="Q84" i="251"/>
  <c r="S77" i="251"/>
  <c r="R77" i="251"/>
  <c r="Q77" i="251"/>
  <c r="S72" i="251"/>
  <c r="R72" i="251"/>
  <c r="Q72" i="251"/>
  <c r="S65" i="251"/>
  <c r="R65" i="251"/>
  <c r="Q65" i="251"/>
  <c r="S57" i="251"/>
  <c r="R57" i="251"/>
  <c r="Q57" i="251"/>
  <c r="S54" i="251"/>
  <c r="R54" i="251"/>
  <c r="Q54" i="251"/>
  <c r="S49" i="251"/>
  <c r="R49" i="251"/>
  <c r="Q49" i="251"/>
  <c r="S48" i="251"/>
  <c r="R48" i="251"/>
  <c r="Q48" i="251"/>
  <c r="S47" i="251"/>
  <c r="R47" i="251"/>
  <c r="Q47" i="251"/>
  <c r="S42" i="251"/>
  <c r="R42" i="251"/>
  <c r="Q42" i="251"/>
  <c r="S36" i="251"/>
  <c r="R36" i="251"/>
  <c r="Q36" i="251"/>
  <c r="S28" i="251"/>
  <c r="R28" i="251"/>
  <c r="Q28" i="251"/>
  <c r="S20" i="251"/>
  <c r="R20" i="251"/>
  <c r="Q20" i="251"/>
  <c r="S18" i="251"/>
  <c r="R18" i="251"/>
  <c r="Q18" i="251"/>
  <c r="T8" i="251"/>
  <c r="A96" i="251" s="1"/>
  <c r="S8" i="251"/>
  <c r="R8" i="251"/>
  <c r="Q8" i="251"/>
  <c r="S7" i="251"/>
  <c r="R7" i="251"/>
  <c r="Q7" i="251"/>
  <c r="S87" i="250"/>
  <c r="R87" i="250"/>
  <c r="T84" i="250"/>
  <c r="S84" i="250"/>
  <c r="R84" i="250"/>
  <c r="T77" i="250"/>
  <c r="S77" i="250"/>
  <c r="R77" i="250"/>
  <c r="T72" i="250"/>
  <c r="S72" i="250"/>
  <c r="R72" i="250"/>
  <c r="T65" i="250"/>
  <c r="S65" i="250"/>
  <c r="R65" i="250"/>
  <c r="T57" i="250"/>
  <c r="S57" i="250"/>
  <c r="R57" i="250"/>
  <c r="T54" i="250"/>
  <c r="S54" i="250"/>
  <c r="R54" i="250"/>
  <c r="T49" i="250"/>
  <c r="S49" i="250"/>
  <c r="R49" i="250"/>
  <c r="T48" i="250"/>
  <c r="S48" i="250"/>
  <c r="R48" i="250"/>
  <c r="T47" i="250"/>
  <c r="S47" i="250"/>
  <c r="R47" i="250"/>
  <c r="T42" i="250"/>
  <c r="S42" i="250"/>
  <c r="R42" i="250"/>
  <c r="T36" i="250"/>
  <c r="S36" i="250"/>
  <c r="R36" i="250"/>
  <c r="T28" i="250"/>
  <c r="S28" i="250"/>
  <c r="R28" i="250"/>
  <c r="T20" i="250"/>
  <c r="S20" i="250"/>
  <c r="R20" i="250"/>
  <c r="T18" i="250"/>
  <c r="S18" i="250"/>
  <c r="R18" i="250"/>
  <c r="U8" i="250"/>
  <c r="T8" i="250"/>
  <c r="S8" i="250"/>
  <c r="R8" i="250"/>
  <c r="T7" i="250"/>
  <c r="S7" i="250"/>
  <c r="R7" i="250"/>
  <c r="Q7" i="249"/>
  <c r="R7" i="249"/>
  <c r="S7" i="249"/>
  <c r="Q8" i="249"/>
  <c r="R8" i="249"/>
  <c r="S8" i="249"/>
  <c r="T8" i="249"/>
  <c r="A96" i="249" s="1"/>
  <c r="Q18" i="249"/>
  <c r="R18" i="249"/>
  <c r="S18" i="249"/>
  <c r="Q20" i="249"/>
  <c r="R20" i="249"/>
  <c r="S20" i="249"/>
  <c r="Q28" i="249"/>
  <c r="R28" i="249"/>
  <c r="S28" i="249"/>
  <c r="Q36" i="249"/>
  <c r="R36" i="249"/>
  <c r="S36" i="249"/>
  <c r="Q42" i="249"/>
  <c r="R42" i="249"/>
  <c r="S42" i="249"/>
  <c r="Q47" i="249"/>
  <c r="R47" i="249"/>
  <c r="S47" i="249"/>
  <c r="Q48" i="249"/>
  <c r="R48" i="249"/>
  <c r="S48" i="249"/>
  <c r="Q49" i="249"/>
  <c r="R49" i="249"/>
  <c r="S49" i="249"/>
  <c r="Q54" i="249"/>
  <c r="R54" i="249"/>
  <c r="S54" i="249"/>
  <c r="Q57" i="249"/>
  <c r="R57" i="249"/>
  <c r="S57" i="249"/>
  <c r="Q65" i="249"/>
  <c r="R65" i="249"/>
  <c r="S65" i="249"/>
  <c r="Q72" i="249"/>
  <c r="R72" i="249"/>
  <c r="S72" i="249"/>
  <c r="Q77" i="249"/>
  <c r="R77" i="249"/>
  <c r="S77" i="249"/>
  <c r="Q84" i="249"/>
  <c r="R84" i="249"/>
  <c r="S84" i="249"/>
  <c r="Q87" i="249"/>
  <c r="R87" i="249"/>
  <c r="Q7" i="248"/>
  <c r="R7" i="248"/>
  <c r="S7" i="248"/>
  <c r="Q8" i="248"/>
  <c r="R8" i="248"/>
  <c r="S8" i="248"/>
  <c r="T8" i="248"/>
  <c r="A96" i="248" s="1"/>
  <c r="Q18" i="248"/>
  <c r="R18" i="248"/>
  <c r="S18" i="248"/>
  <c r="Q20" i="248"/>
  <c r="R20" i="248"/>
  <c r="S20" i="248"/>
  <c r="Q28" i="248"/>
  <c r="R28" i="248"/>
  <c r="S28" i="248"/>
  <c r="Q36" i="248"/>
  <c r="R36" i="248"/>
  <c r="S36" i="248"/>
  <c r="Q42" i="248"/>
  <c r="R42" i="248"/>
  <c r="S42" i="248"/>
  <c r="Q47" i="248"/>
  <c r="R47" i="248"/>
  <c r="S47" i="248"/>
  <c r="Q48" i="248"/>
  <c r="R48" i="248"/>
  <c r="S48" i="248"/>
  <c r="Q49" i="248"/>
  <c r="R49" i="248"/>
  <c r="S49" i="248"/>
  <c r="Q54" i="248"/>
  <c r="R54" i="248"/>
  <c r="S54" i="248"/>
  <c r="Q57" i="248"/>
  <c r="R57" i="248"/>
  <c r="S57" i="248"/>
  <c r="Q65" i="248"/>
  <c r="R65" i="248"/>
  <c r="S65" i="248"/>
  <c r="Q72" i="248"/>
  <c r="R72" i="248"/>
  <c r="S72" i="248"/>
  <c r="Q77" i="248"/>
  <c r="R77" i="248"/>
  <c r="S77" i="248"/>
  <c r="Q84" i="248"/>
  <c r="R84" i="248"/>
  <c r="S84" i="248"/>
  <c r="Q87" i="248"/>
  <c r="R87" i="248"/>
  <c r="Q7" i="247"/>
  <c r="R7" i="247"/>
  <c r="S7" i="247"/>
  <c r="Q8" i="247"/>
  <c r="R8" i="247"/>
  <c r="S8" i="247"/>
  <c r="T8" i="247"/>
  <c r="A96" i="247" s="1"/>
  <c r="Q18" i="247"/>
  <c r="R18" i="247"/>
  <c r="S18" i="247"/>
  <c r="Q20" i="247"/>
  <c r="R20" i="247"/>
  <c r="S20" i="247"/>
  <c r="Q28" i="247"/>
  <c r="R28" i="247"/>
  <c r="S28" i="247"/>
  <c r="Q36" i="247"/>
  <c r="R36" i="247"/>
  <c r="S36" i="247"/>
  <c r="Q42" i="247"/>
  <c r="R42" i="247"/>
  <c r="S42" i="247"/>
  <c r="Q47" i="247"/>
  <c r="R47" i="247"/>
  <c r="S47" i="247"/>
  <c r="Q48" i="247"/>
  <c r="R48" i="247"/>
  <c r="S48" i="247"/>
  <c r="Q49" i="247"/>
  <c r="R49" i="247"/>
  <c r="S49" i="247"/>
  <c r="Q54" i="247"/>
  <c r="R54" i="247"/>
  <c r="S54" i="247"/>
  <c r="Q57" i="247"/>
  <c r="R57" i="247"/>
  <c r="S57" i="247"/>
  <c r="Q65" i="247"/>
  <c r="R65" i="247"/>
  <c r="S65" i="247"/>
  <c r="Q72" i="247"/>
  <c r="R72" i="247"/>
  <c r="S72" i="247"/>
  <c r="Q77" i="247"/>
  <c r="R77" i="247"/>
  <c r="S77" i="247"/>
  <c r="Q84" i="247"/>
  <c r="R84" i="247"/>
  <c r="S84" i="247"/>
  <c r="Q87" i="247"/>
  <c r="R87" i="247"/>
  <c r="Q7" i="246"/>
  <c r="R7" i="246"/>
  <c r="S7" i="246"/>
  <c r="Q8" i="246"/>
  <c r="R8" i="246"/>
  <c r="S8" i="246"/>
  <c r="T8" i="246"/>
  <c r="A96" i="246" s="1"/>
  <c r="Q18" i="246"/>
  <c r="R18" i="246"/>
  <c r="S18" i="246"/>
  <c r="Q20" i="246"/>
  <c r="R20" i="246"/>
  <c r="S20" i="246"/>
  <c r="Q28" i="246"/>
  <c r="R28" i="246"/>
  <c r="S28" i="246"/>
  <c r="Q36" i="246"/>
  <c r="R36" i="246"/>
  <c r="S36" i="246"/>
  <c r="Q42" i="246"/>
  <c r="R42" i="246"/>
  <c r="S42" i="246"/>
  <c r="Q47" i="246"/>
  <c r="R47" i="246"/>
  <c r="S47" i="246"/>
  <c r="Q48" i="246"/>
  <c r="R48" i="246"/>
  <c r="S48" i="246"/>
  <c r="Q49" i="246"/>
  <c r="R49" i="246"/>
  <c r="S49" i="246"/>
  <c r="Q54" i="246"/>
  <c r="R54" i="246"/>
  <c r="S54" i="246"/>
  <c r="Q57" i="246"/>
  <c r="R57" i="246"/>
  <c r="S57" i="246"/>
  <c r="Q65" i="246"/>
  <c r="R65" i="246"/>
  <c r="S65" i="246"/>
  <c r="Q72" i="246"/>
  <c r="R72" i="246"/>
  <c r="S72" i="246"/>
  <c r="Q77" i="246"/>
  <c r="R77" i="246"/>
  <c r="S77" i="246"/>
  <c r="Q84" i="246"/>
  <c r="R84" i="246"/>
  <c r="S84" i="246"/>
  <c r="Q87" i="246"/>
  <c r="R87" i="246"/>
  <c r="A90" i="256" l="1"/>
  <c r="A92" i="256"/>
  <c r="A92" i="258"/>
  <c r="A90" i="258"/>
  <c r="A92" i="249"/>
  <c r="A90" i="249"/>
  <c r="A92" i="248"/>
  <c r="A90" i="248"/>
  <c r="A90" i="247"/>
  <c r="A92" i="247"/>
  <c r="A92" i="254"/>
  <c r="A90" i="254"/>
  <c r="A92" i="252"/>
  <c r="A90" i="252"/>
  <c r="A92" i="261"/>
  <c r="A90" i="261"/>
  <c r="A90" i="251"/>
  <c r="A92" i="251"/>
  <c r="A92" i="253"/>
  <c r="A90" i="253"/>
  <c r="A92" i="246"/>
  <c r="A90" i="263"/>
  <c r="A92" i="263"/>
  <c r="A90" i="264"/>
  <c r="A92" i="264"/>
  <c r="A90" i="257"/>
  <c r="A90" i="259"/>
  <c r="A92" i="259"/>
  <c r="A90" i="255"/>
  <c r="A92" i="257"/>
  <c r="A92" i="255"/>
  <c r="A90" i="250"/>
  <c r="A92" i="250"/>
  <c r="A90" i="246"/>
  <c r="U8" i="215" l="1"/>
  <c r="U8" i="230"/>
  <c r="U8" i="232"/>
  <c r="U8" i="235"/>
  <c r="T8" i="237"/>
  <c r="A96" i="237" s="1"/>
  <c r="U8" i="236"/>
  <c r="U8" i="238"/>
  <c r="U8" i="239"/>
  <c r="U8" i="240"/>
  <c r="T8" i="242"/>
  <c r="A96" i="242" s="1"/>
  <c r="U8" i="241"/>
  <c r="U8" i="243"/>
  <c r="U8" i="245"/>
  <c r="U8" i="208"/>
  <c r="U8" i="209"/>
  <c r="U8" i="210"/>
  <c r="U8" i="211"/>
  <c r="U8" i="212"/>
  <c r="U8" i="213"/>
  <c r="U8" i="214"/>
  <c r="U8" i="203"/>
  <c r="U8" i="195"/>
  <c r="A96" i="195" s="1"/>
  <c r="U8" i="194"/>
  <c r="T8" i="228"/>
  <c r="A96" i="228" s="1"/>
  <c r="U8" i="193"/>
  <c r="U8" i="192"/>
  <c r="U8" i="196"/>
  <c r="U8" i="201"/>
  <c r="U8" i="188"/>
  <c r="U8" i="190"/>
  <c r="U8" i="204"/>
  <c r="U8" i="205"/>
  <c r="U8" i="206"/>
  <c r="U8" i="207"/>
  <c r="T8" i="207"/>
  <c r="R8" i="207"/>
  <c r="S8" i="244" l="1"/>
  <c r="S87" i="245"/>
  <c r="R87" i="245"/>
  <c r="T84" i="245"/>
  <c r="S84" i="245"/>
  <c r="R84" i="245"/>
  <c r="T77" i="245"/>
  <c r="S77" i="245"/>
  <c r="R77" i="245"/>
  <c r="T72" i="245"/>
  <c r="S72" i="245"/>
  <c r="R72" i="245"/>
  <c r="T65" i="245"/>
  <c r="S65" i="245"/>
  <c r="R65" i="245"/>
  <c r="T57" i="245"/>
  <c r="S57" i="245"/>
  <c r="R57" i="245"/>
  <c r="T54" i="245"/>
  <c r="S54" i="245"/>
  <c r="R54" i="245"/>
  <c r="T49" i="245"/>
  <c r="S49" i="245"/>
  <c r="R49" i="245"/>
  <c r="T48" i="245"/>
  <c r="S48" i="245"/>
  <c r="R48" i="245"/>
  <c r="T47" i="245"/>
  <c r="S47" i="245"/>
  <c r="R47" i="245"/>
  <c r="T42" i="245"/>
  <c r="S42" i="245"/>
  <c r="R42" i="245"/>
  <c r="T36" i="245"/>
  <c r="S36" i="245"/>
  <c r="R36" i="245"/>
  <c r="T28" i="245"/>
  <c r="S28" i="245"/>
  <c r="R28" i="245"/>
  <c r="T20" i="245"/>
  <c r="S20" i="245"/>
  <c r="R20" i="245"/>
  <c r="T18" i="245"/>
  <c r="S18" i="245"/>
  <c r="R18" i="245"/>
  <c r="T8" i="245"/>
  <c r="S8" i="245"/>
  <c r="R8" i="245"/>
  <c r="T7" i="245"/>
  <c r="S7" i="245"/>
  <c r="R7" i="245"/>
  <c r="U87" i="244"/>
  <c r="S87" i="244"/>
  <c r="T84" i="244"/>
  <c r="S84" i="244"/>
  <c r="T77" i="244"/>
  <c r="S77" i="244"/>
  <c r="T72" i="244"/>
  <c r="S72" i="244"/>
  <c r="T65" i="244"/>
  <c r="S65" i="244"/>
  <c r="T57" i="244"/>
  <c r="S57" i="244"/>
  <c r="T54" i="244"/>
  <c r="S54" i="244"/>
  <c r="T49" i="244"/>
  <c r="S49" i="244"/>
  <c r="T48" i="244"/>
  <c r="S48" i="244"/>
  <c r="T47" i="244"/>
  <c r="S47" i="244"/>
  <c r="T42" i="244"/>
  <c r="S42" i="244"/>
  <c r="T36" i="244"/>
  <c r="S36" i="244"/>
  <c r="T28" i="244"/>
  <c r="S28" i="244"/>
  <c r="T20" i="244"/>
  <c r="S20" i="244"/>
  <c r="T18" i="244"/>
  <c r="S18" i="244"/>
  <c r="U8" i="244"/>
  <c r="T8" i="244"/>
  <c r="U7" i="244"/>
  <c r="T7" i="244"/>
  <c r="S7" i="244"/>
  <c r="S87" i="243"/>
  <c r="R87" i="243"/>
  <c r="T84" i="243"/>
  <c r="S84" i="243"/>
  <c r="R84" i="243"/>
  <c r="T77" i="243"/>
  <c r="S77" i="243"/>
  <c r="R77" i="243"/>
  <c r="T72" i="243"/>
  <c r="S72" i="243"/>
  <c r="R72" i="243"/>
  <c r="T65" i="243"/>
  <c r="S65" i="243"/>
  <c r="R65" i="243"/>
  <c r="T57" i="243"/>
  <c r="S57" i="243"/>
  <c r="R57" i="243"/>
  <c r="T54" i="243"/>
  <c r="S54" i="243"/>
  <c r="R54" i="243"/>
  <c r="T49" i="243"/>
  <c r="S49" i="243"/>
  <c r="R49" i="243"/>
  <c r="T48" i="243"/>
  <c r="S48" i="243"/>
  <c r="R48" i="243"/>
  <c r="T47" i="243"/>
  <c r="S47" i="243"/>
  <c r="R47" i="243"/>
  <c r="T42" i="243"/>
  <c r="S42" i="243"/>
  <c r="R42" i="243"/>
  <c r="T36" i="243"/>
  <c r="S36" i="243"/>
  <c r="R36" i="243"/>
  <c r="T28" i="243"/>
  <c r="S28" i="243"/>
  <c r="R28" i="243"/>
  <c r="T20" i="243"/>
  <c r="S20" i="243"/>
  <c r="R20" i="243"/>
  <c r="T18" i="243"/>
  <c r="S18" i="243"/>
  <c r="R18" i="243"/>
  <c r="T8" i="243"/>
  <c r="S8" i="243"/>
  <c r="R8" i="243"/>
  <c r="T7" i="243"/>
  <c r="S7" i="243"/>
  <c r="R7" i="243"/>
  <c r="R87" i="242"/>
  <c r="Q87" i="242"/>
  <c r="S84" i="242"/>
  <c r="R84" i="242"/>
  <c r="Q84" i="242"/>
  <c r="S77" i="242"/>
  <c r="R77" i="242"/>
  <c r="Q77" i="242"/>
  <c r="S72" i="242"/>
  <c r="R72" i="242"/>
  <c r="Q72" i="242"/>
  <c r="S65" i="242"/>
  <c r="R65" i="242"/>
  <c r="Q65" i="242"/>
  <c r="S57" i="242"/>
  <c r="R57" i="242"/>
  <c r="Q57" i="242"/>
  <c r="S54" i="242"/>
  <c r="R54" i="242"/>
  <c r="Q54" i="242"/>
  <c r="S49" i="242"/>
  <c r="R49" i="242"/>
  <c r="Q49" i="242"/>
  <c r="S48" i="242"/>
  <c r="R48" i="242"/>
  <c r="Q48" i="242"/>
  <c r="S47" i="242"/>
  <c r="R47" i="242"/>
  <c r="Q47" i="242"/>
  <c r="S42" i="242"/>
  <c r="R42" i="242"/>
  <c r="Q42" i="242"/>
  <c r="S36" i="242"/>
  <c r="R36" i="242"/>
  <c r="Q36" i="242"/>
  <c r="S28" i="242"/>
  <c r="R28" i="242"/>
  <c r="Q28" i="242"/>
  <c r="S20" i="242"/>
  <c r="R20" i="242"/>
  <c r="Q20" i="242"/>
  <c r="S18" i="242"/>
  <c r="R18" i="242"/>
  <c r="Q18" i="242"/>
  <c r="S8" i="242"/>
  <c r="R8" i="242"/>
  <c r="Q8" i="242"/>
  <c r="S7" i="242"/>
  <c r="R7" i="242"/>
  <c r="Q7" i="242"/>
  <c r="S87" i="241"/>
  <c r="R87" i="241"/>
  <c r="T84" i="241"/>
  <c r="S84" i="241"/>
  <c r="R84" i="241"/>
  <c r="T77" i="241"/>
  <c r="S77" i="241"/>
  <c r="R77" i="241"/>
  <c r="T72" i="241"/>
  <c r="S72" i="241"/>
  <c r="R72" i="241"/>
  <c r="T65" i="241"/>
  <c r="S65" i="241"/>
  <c r="R65" i="241"/>
  <c r="T57" i="241"/>
  <c r="S57" i="241"/>
  <c r="R57" i="241"/>
  <c r="T54" i="241"/>
  <c r="S54" i="241"/>
  <c r="R54" i="241"/>
  <c r="T49" i="241"/>
  <c r="S49" i="241"/>
  <c r="R49" i="241"/>
  <c r="T48" i="241"/>
  <c r="S48" i="241"/>
  <c r="R48" i="241"/>
  <c r="T47" i="241"/>
  <c r="S47" i="241"/>
  <c r="R47" i="241"/>
  <c r="T42" i="241"/>
  <c r="S42" i="241"/>
  <c r="R42" i="241"/>
  <c r="T36" i="241"/>
  <c r="S36" i="241"/>
  <c r="R36" i="241"/>
  <c r="T28" i="241"/>
  <c r="S28" i="241"/>
  <c r="R28" i="241"/>
  <c r="T20" i="241"/>
  <c r="S20" i="241"/>
  <c r="R20" i="241"/>
  <c r="T18" i="241"/>
  <c r="S18" i="241"/>
  <c r="R18" i="241"/>
  <c r="T8" i="241"/>
  <c r="S8" i="241"/>
  <c r="R8" i="241"/>
  <c r="T7" i="241"/>
  <c r="S7" i="241"/>
  <c r="R7" i="241"/>
  <c r="S87" i="240"/>
  <c r="R87" i="240"/>
  <c r="T84" i="240"/>
  <c r="S84" i="240"/>
  <c r="R84" i="240"/>
  <c r="T77" i="240"/>
  <c r="S77" i="240"/>
  <c r="R77" i="240"/>
  <c r="T72" i="240"/>
  <c r="S72" i="240"/>
  <c r="R72" i="240"/>
  <c r="T65" i="240"/>
  <c r="S65" i="240"/>
  <c r="R65" i="240"/>
  <c r="T57" i="240"/>
  <c r="S57" i="240"/>
  <c r="R57" i="240"/>
  <c r="T54" i="240"/>
  <c r="S54" i="240"/>
  <c r="R54" i="240"/>
  <c r="T49" i="240"/>
  <c r="S49" i="240"/>
  <c r="R49" i="240"/>
  <c r="T48" i="240"/>
  <c r="S48" i="240"/>
  <c r="R48" i="240"/>
  <c r="T47" i="240"/>
  <c r="S47" i="240"/>
  <c r="R47" i="240"/>
  <c r="T42" i="240"/>
  <c r="S42" i="240"/>
  <c r="R42" i="240"/>
  <c r="T36" i="240"/>
  <c r="S36" i="240"/>
  <c r="R36" i="240"/>
  <c r="T28" i="240"/>
  <c r="S28" i="240"/>
  <c r="R28" i="240"/>
  <c r="T20" i="240"/>
  <c r="S20" i="240"/>
  <c r="R20" i="240"/>
  <c r="T18" i="240"/>
  <c r="S18" i="240"/>
  <c r="R18" i="240"/>
  <c r="T8" i="240"/>
  <c r="S8" i="240"/>
  <c r="R8" i="240"/>
  <c r="T7" i="240"/>
  <c r="S7" i="240"/>
  <c r="R7" i="240"/>
  <c r="S87" i="239"/>
  <c r="R87" i="239"/>
  <c r="T84" i="239"/>
  <c r="S84" i="239"/>
  <c r="R84" i="239"/>
  <c r="T77" i="239"/>
  <c r="S77" i="239"/>
  <c r="R77" i="239"/>
  <c r="T72" i="239"/>
  <c r="S72" i="239"/>
  <c r="R72" i="239"/>
  <c r="T65" i="239"/>
  <c r="S65" i="239"/>
  <c r="R65" i="239"/>
  <c r="T57" i="239"/>
  <c r="S57" i="239"/>
  <c r="R57" i="239"/>
  <c r="T54" i="239"/>
  <c r="S54" i="239"/>
  <c r="R54" i="239"/>
  <c r="T49" i="239"/>
  <c r="S49" i="239"/>
  <c r="R49" i="239"/>
  <c r="T48" i="239"/>
  <c r="S48" i="239"/>
  <c r="R48" i="239"/>
  <c r="T47" i="239"/>
  <c r="S47" i="239"/>
  <c r="R47" i="239"/>
  <c r="T42" i="239"/>
  <c r="S42" i="239"/>
  <c r="R42" i="239"/>
  <c r="T36" i="239"/>
  <c r="S36" i="239"/>
  <c r="R36" i="239"/>
  <c r="T28" i="239"/>
  <c r="S28" i="239"/>
  <c r="R28" i="239"/>
  <c r="T20" i="239"/>
  <c r="S20" i="239"/>
  <c r="R20" i="239"/>
  <c r="T18" i="239"/>
  <c r="S18" i="239"/>
  <c r="R18" i="239"/>
  <c r="T8" i="239"/>
  <c r="S8" i="239"/>
  <c r="R8" i="239"/>
  <c r="T7" i="239"/>
  <c r="S7" i="239"/>
  <c r="R7" i="239"/>
  <c r="S87" i="238"/>
  <c r="R87" i="238"/>
  <c r="T84" i="238"/>
  <c r="S84" i="238"/>
  <c r="R84" i="238"/>
  <c r="T77" i="238"/>
  <c r="S77" i="238"/>
  <c r="R77" i="238"/>
  <c r="T72" i="238"/>
  <c r="S72" i="238"/>
  <c r="R72" i="238"/>
  <c r="T65" i="238"/>
  <c r="S65" i="238"/>
  <c r="R65" i="238"/>
  <c r="T57" i="238"/>
  <c r="S57" i="238"/>
  <c r="R57" i="238"/>
  <c r="T54" i="238"/>
  <c r="S54" i="238"/>
  <c r="R54" i="238"/>
  <c r="T49" i="238"/>
  <c r="S49" i="238"/>
  <c r="R49" i="238"/>
  <c r="T48" i="238"/>
  <c r="S48" i="238"/>
  <c r="R48" i="238"/>
  <c r="T47" i="238"/>
  <c r="S47" i="238"/>
  <c r="R47" i="238"/>
  <c r="T42" i="238"/>
  <c r="S42" i="238"/>
  <c r="R42" i="238"/>
  <c r="T36" i="238"/>
  <c r="S36" i="238"/>
  <c r="R36" i="238"/>
  <c r="T28" i="238"/>
  <c r="S28" i="238"/>
  <c r="R28" i="238"/>
  <c r="T20" i="238"/>
  <c r="S20" i="238"/>
  <c r="R20" i="238"/>
  <c r="T18" i="238"/>
  <c r="S18" i="238"/>
  <c r="R18" i="238"/>
  <c r="T8" i="238"/>
  <c r="S8" i="238"/>
  <c r="R8" i="238"/>
  <c r="T7" i="238"/>
  <c r="S7" i="238"/>
  <c r="R7" i="238"/>
  <c r="R87" i="237"/>
  <c r="Q87" i="237"/>
  <c r="S84" i="237"/>
  <c r="R84" i="237"/>
  <c r="Q84" i="237"/>
  <c r="S77" i="237"/>
  <c r="R77" i="237"/>
  <c r="Q77" i="237"/>
  <c r="S72" i="237"/>
  <c r="R72" i="237"/>
  <c r="Q72" i="237"/>
  <c r="S65" i="237"/>
  <c r="R65" i="237"/>
  <c r="Q65" i="237"/>
  <c r="S57" i="237"/>
  <c r="R57" i="237"/>
  <c r="Q57" i="237"/>
  <c r="S54" i="237"/>
  <c r="R54" i="237"/>
  <c r="Q54" i="237"/>
  <c r="S49" i="237"/>
  <c r="R49" i="237"/>
  <c r="Q49" i="237"/>
  <c r="S48" i="237"/>
  <c r="R48" i="237"/>
  <c r="Q48" i="237"/>
  <c r="S47" i="237"/>
  <c r="R47" i="237"/>
  <c r="Q47" i="237"/>
  <c r="S42" i="237"/>
  <c r="R42" i="237"/>
  <c r="Q42" i="237"/>
  <c r="S36" i="237"/>
  <c r="R36" i="237"/>
  <c r="Q36" i="237"/>
  <c r="S28" i="237"/>
  <c r="R28" i="237"/>
  <c r="Q28" i="237"/>
  <c r="S20" i="237"/>
  <c r="R20" i="237"/>
  <c r="Q20" i="237"/>
  <c r="S18" i="237"/>
  <c r="R18" i="237"/>
  <c r="Q18" i="237"/>
  <c r="S8" i="237"/>
  <c r="R8" i="237"/>
  <c r="Q8" i="237"/>
  <c r="S7" i="237"/>
  <c r="R7" i="237"/>
  <c r="Q7" i="237"/>
  <c r="S87" i="236"/>
  <c r="R87" i="236"/>
  <c r="T84" i="236"/>
  <c r="S84" i="236"/>
  <c r="R84" i="236"/>
  <c r="T77" i="236"/>
  <c r="S77" i="236"/>
  <c r="R77" i="236"/>
  <c r="T72" i="236"/>
  <c r="S72" i="236"/>
  <c r="R72" i="236"/>
  <c r="T65" i="236"/>
  <c r="S65" i="236"/>
  <c r="R65" i="236"/>
  <c r="T57" i="236"/>
  <c r="S57" i="236"/>
  <c r="R57" i="236"/>
  <c r="T54" i="236"/>
  <c r="S54" i="236"/>
  <c r="R54" i="236"/>
  <c r="T49" i="236"/>
  <c r="S49" i="236"/>
  <c r="R49" i="236"/>
  <c r="T48" i="236"/>
  <c r="S48" i="236"/>
  <c r="R48" i="236"/>
  <c r="T47" i="236"/>
  <c r="S47" i="236"/>
  <c r="R47" i="236"/>
  <c r="T42" i="236"/>
  <c r="S42" i="236"/>
  <c r="R42" i="236"/>
  <c r="T36" i="236"/>
  <c r="S36" i="236"/>
  <c r="R36" i="236"/>
  <c r="T28" i="236"/>
  <c r="S28" i="236"/>
  <c r="R28" i="236"/>
  <c r="T20" i="236"/>
  <c r="S20" i="236"/>
  <c r="R20" i="236"/>
  <c r="T18" i="236"/>
  <c r="S18" i="236"/>
  <c r="R18" i="236"/>
  <c r="T8" i="236"/>
  <c r="S8" i="236"/>
  <c r="R8" i="236"/>
  <c r="T7" i="236"/>
  <c r="S7" i="236"/>
  <c r="R7" i="236"/>
  <c r="S87" i="235"/>
  <c r="R87" i="235"/>
  <c r="T84" i="235"/>
  <c r="S84" i="235"/>
  <c r="R84" i="235"/>
  <c r="T77" i="235"/>
  <c r="S77" i="235"/>
  <c r="R77" i="235"/>
  <c r="T72" i="235"/>
  <c r="S72" i="235"/>
  <c r="R72" i="235"/>
  <c r="T65" i="235"/>
  <c r="S65" i="235"/>
  <c r="R65" i="235"/>
  <c r="T57" i="235"/>
  <c r="S57" i="235"/>
  <c r="R57" i="235"/>
  <c r="T54" i="235"/>
  <c r="S54" i="235"/>
  <c r="R54" i="235"/>
  <c r="T49" i="235"/>
  <c r="S49" i="235"/>
  <c r="R49" i="235"/>
  <c r="T48" i="235"/>
  <c r="S48" i="235"/>
  <c r="R48" i="235"/>
  <c r="T47" i="235"/>
  <c r="S47" i="235"/>
  <c r="R47" i="235"/>
  <c r="T42" i="235"/>
  <c r="S42" i="235"/>
  <c r="R42" i="235"/>
  <c r="T36" i="235"/>
  <c r="S36" i="235"/>
  <c r="R36" i="235"/>
  <c r="T28" i="235"/>
  <c r="S28" i="235"/>
  <c r="R28" i="235"/>
  <c r="T20" i="235"/>
  <c r="S20" i="235"/>
  <c r="R20" i="235"/>
  <c r="T18" i="235"/>
  <c r="S18" i="235"/>
  <c r="R18" i="235"/>
  <c r="T8" i="235"/>
  <c r="S8" i="235"/>
  <c r="R8" i="235"/>
  <c r="T7" i="235"/>
  <c r="S7" i="235"/>
  <c r="R7" i="235"/>
  <c r="S87" i="232"/>
  <c r="R87" i="232"/>
  <c r="T84" i="232"/>
  <c r="S84" i="232"/>
  <c r="R84" i="232"/>
  <c r="T77" i="232"/>
  <c r="S77" i="232"/>
  <c r="R77" i="232"/>
  <c r="T72" i="232"/>
  <c r="S72" i="232"/>
  <c r="R72" i="232"/>
  <c r="T65" i="232"/>
  <c r="S65" i="232"/>
  <c r="R65" i="232"/>
  <c r="T57" i="232"/>
  <c r="S57" i="232"/>
  <c r="R57" i="232"/>
  <c r="T54" i="232"/>
  <c r="S54" i="232"/>
  <c r="R54" i="232"/>
  <c r="T49" i="232"/>
  <c r="S49" i="232"/>
  <c r="R49" i="232"/>
  <c r="T48" i="232"/>
  <c r="S48" i="232"/>
  <c r="R48" i="232"/>
  <c r="T47" i="232"/>
  <c r="S47" i="232"/>
  <c r="R47" i="232"/>
  <c r="T42" i="232"/>
  <c r="S42" i="232"/>
  <c r="R42" i="232"/>
  <c r="T36" i="232"/>
  <c r="S36" i="232"/>
  <c r="R36" i="232"/>
  <c r="T28" i="232"/>
  <c r="S28" i="232"/>
  <c r="R28" i="232"/>
  <c r="T20" i="232"/>
  <c r="S20" i="232"/>
  <c r="R20" i="232"/>
  <c r="T18" i="232"/>
  <c r="S18" i="232"/>
  <c r="R18" i="232"/>
  <c r="T8" i="232"/>
  <c r="S8" i="232"/>
  <c r="R8" i="232"/>
  <c r="T7" i="232"/>
  <c r="S7" i="232"/>
  <c r="R7" i="232"/>
  <c r="S87" i="230"/>
  <c r="R87" i="230"/>
  <c r="T84" i="230"/>
  <c r="S84" i="230"/>
  <c r="R84" i="230"/>
  <c r="T77" i="230"/>
  <c r="S77" i="230"/>
  <c r="R77" i="230"/>
  <c r="T72" i="230"/>
  <c r="S72" i="230"/>
  <c r="R72" i="230"/>
  <c r="T65" i="230"/>
  <c r="S65" i="230"/>
  <c r="R65" i="230"/>
  <c r="T57" i="230"/>
  <c r="S57" i="230"/>
  <c r="R57" i="230"/>
  <c r="T54" i="230"/>
  <c r="S54" i="230"/>
  <c r="R54" i="230"/>
  <c r="T49" i="230"/>
  <c r="S49" i="230"/>
  <c r="R49" i="230"/>
  <c r="T48" i="230"/>
  <c r="S48" i="230"/>
  <c r="R48" i="230"/>
  <c r="T47" i="230"/>
  <c r="S47" i="230"/>
  <c r="R47" i="230"/>
  <c r="T42" i="230"/>
  <c r="S42" i="230"/>
  <c r="R42" i="230"/>
  <c r="T36" i="230"/>
  <c r="S36" i="230"/>
  <c r="R36" i="230"/>
  <c r="T28" i="230"/>
  <c r="S28" i="230"/>
  <c r="R28" i="230"/>
  <c r="T20" i="230"/>
  <c r="S20" i="230"/>
  <c r="R20" i="230"/>
  <c r="T18" i="230"/>
  <c r="S18" i="230"/>
  <c r="R18" i="230"/>
  <c r="T8" i="230"/>
  <c r="S8" i="230"/>
  <c r="R8" i="230"/>
  <c r="T7" i="230"/>
  <c r="S7" i="230"/>
  <c r="R7" i="230"/>
  <c r="R87" i="228"/>
  <c r="Q87" i="228"/>
  <c r="S84" i="228"/>
  <c r="R84" i="228"/>
  <c r="Q84" i="228"/>
  <c r="S77" i="228"/>
  <c r="R77" i="228"/>
  <c r="Q77" i="228"/>
  <c r="S72" i="228"/>
  <c r="R72" i="228"/>
  <c r="Q72" i="228"/>
  <c r="S65" i="228"/>
  <c r="R65" i="228"/>
  <c r="Q65" i="228"/>
  <c r="S57" i="228"/>
  <c r="R57" i="228"/>
  <c r="Q57" i="228"/>
  <c r="S54" i="228"/>
  <c r="R54" i="228"/>
  <c r="Q54" i="228"/>
  <c r="S49" i="228"/>
  <c r="R49" i="228"/>
  <c r="Q49" i="228"/>
  <c r="S48" i="228"/>
  <c r="R48" i="228"/>
  <c r="Q48" i="228"/>
  <c r="S47" i="228"/>
  <c r="R47" i="228"/>
  <c r="Q47" i="228"/>
  <c r="S42" i="228"/>
  <c r="R42" i="228"/>
  <c r="Q42" i="228"/>
  <c r="S36" i="228"/>
  <c r="R36" i="228"/>
  <c r="Q36" i="228"/>
  <c r="S28" i="228"/>
  <c r="R28" i="228"/>
  <c r="Q28" i="228"/>
  <c r="S20" i="228"/>
  <c r="R20" i="228"/>
  <c r="Q20" i="228"/>
  <c r="S18" i="228"/>
  <c r="R18" i="228"/>
  <c r="Q18" i="228"/>
  <c r="S8" i="228"/>
  <c r="R8" i="228"/>
  <c r="Q8" i="228"/>
  <c r="S7" i="228"/>
  <c r="R7" i="228"/>
  <c r="Q7" i="228"/>
  <c r="T48" i="207"/>
  <c r="A92" i="237" l="1"/>
  <c r="A90" i="245"/>
  <c r="A92" i="245"/>
  <c r="A92" i="235"/>
  <c r="A90" i="242"/>
  <c r="A92" i="240"/>
  <c r="A90" i="230"/>
  <c r="A90" i="237"/>
  <c r="A90" i="235"/>
  <c r="A90" i="236"/>
  <c r="A92" i="238"/>
  <c r="A90" i="240"/>
  <c r="A92" i="228"/>
  <c r="A92" i="230"/>
  <c r="A92" i="236"/>
  <c r="A92" i="242"/>
  <c r="A92" i="243"/>
  <c r="A90" i="238"/>
  <c r="A90" i="232"/>
  <c r="A92" i="232"/>
  <c r="A90" i="239"/>
  <c r="A90" i="228"/>
  <c r="A90" i="243"/>
  <c r="A90" i="241"/>
  <c r="A90" i="244"/>
  <c r="A92" i="244"/>
  <c r="A92" i="241"/>
  <c r="A92" i="239"/>
  <c r="S87" i="215" l="1"/>
  <c r="R87" i="215"/>
  <c r="T84" i="215"/>
  <c r="S84" i="215"/>
  <c r="R84" i="215"/>
  <c r="T77" i="215"/>
  <c r="S77" i="215"/>
  <c r="R77" i="215"/>
  <c r="T72" i="215"/>
  <c r="S72" i="215"/>
  <c r="R72" i="215"/>
  <c r="T65" i="215"/>
  <c r="S65" i="215"/>
  <c r="R65" i="215"/>
  <c r="T57" i="215"/>
  <c r="S57" i="215"/>
  <c r="R57" i="215"/>
  <c r="T54" i="215"/>
  <c r="S54" i="215"/>
  <c r="R54" i="215"/>
  <c r="T49" i="215"/>
  <c r="S49" i="215"/>
  <c r="R49" i="215"/>
  <c r="T48" i="215"/>
  <c r="S48" i="215"/>
  <c r="R48" i="215"/>
  <c r="T47" i="215"/>
  <c r="S47" i="215"/>
  <c r="R47" i="215"/>
  <c r="T42" i="215"/>
  <c r="S42" i="215"/>
  <c r="R42" i="215"/>
  <c r="T36" i="215"/>
  <c r="S36" i="215"/>
  <c r="R36" i="215"/>
  <c r="T28" i="215"/>
  <c r="S28" i="215"/>
  <c r="R28" i="215"/>
  <c r="T20" i="215"/>
  <c r="S20" i="215"/>
  <c r="R20" i="215"/>
  <c r="T18" i="215"/>
  <c r="S18" i="215"/>
  <c r="R18" i="215"/>
  <c r="T8" i="215"/>
  <c r="S8" i="215"/>
  <c r="R8" i="215"/>
  <c r="T7" i="215"/>
  <c r="S7" i="215"/>
  <c r="R7" i="215"/>
  <c r="S87" i="214"/>
  <c r="R87" i="214"/>
  <c r="T84" i="214"/>
  <c r="S84" i="214"/>
  <c r="R84" i="214"/>
  <c r="T77" i="214"/>
  <c r="S77" i="214"/>
  <c r="R77" i="214"/>
  <c r="T72" i="214"/>
  <c r="S72" i="214"/>
  <c r="R72" i="214"/>
  <c r="T65" i="214"/>
  <c r="S65" i="214"/>
  <c r="R65" i="214"/>
  <c r="T57" i="214"/>
  <c r="S57" i="214"/>
  <c r="R57" i="214"/>
  <c r="T54" i="214"/>
  <c r="S54" i="214"/>
  <c r="R54" i="214"/>
  <c r="T49" i="214"/>
  <c r="S49" i="214"/>
  <c r="R49" i="214"/>
  <c r="T48" i="214"/>
  <c r="S48" i="214"/>
  <c r="R48" i="214"/>
  <c r="T47" i="214"/>
  <c r="S47" i="214"/>
  <c r="R47" i="214"/>
  <c r="T42" i="214"/>
  <c r="S42" i="214"/>
  <c r="R42" i="214"/>
  <c r="T36" i="214"/>
  <c r="S36" i="214"/>
  <c r="R36" i="214"/>
  <c r="T28" i="214"/>
  <c r="S28" i="214"/>
  <c r="R28" i="214"/>
  <c r="T20" i="214"/>
  <c r="S20" i="214"/>
  <c r="R20" i="214"/>
  <c r="T18" i="214"/>
  <c r="S18" i="214"/>
  <c r="R18" i="214"/>
  <c r="T8" i="214"/>
  <c r="S8" i="214"/>
  <c r="R8" i="214"/>
  <c r="T7" i="214"/>
  <c r="S7" i="214"/>
  <c r="R7" i="214"/>
  <c r="S87" i="213"/>
  <c r="R87" i="213"/>
  <c r="T84" i="213"/>
  <c r="S84" i="213"/>
  <c r="R84" i="213"/>
  <c r="T77" i="213"/>
  <c r="S77" i="213"/>
  <c r="R77" i="213"/>
  <c r="T72" i="213"/>
  <c r="S72" i="213"/>
  <c r="R72" i="213"/>
  <c r="T65" i="213"/>
  <c r="S65" i="213"/>
  <c r="R65" i="213"/>
  <c r="T57" i="213"/>
  <c r="S57" i="213"/>
  <c r="R57" i="213"/>
  <c r="T54" i="213"/>
  <c r="S54" i="213"/>
  <c r="R54" i="213"/>
  <c r="T49" i="213"/>
  <c r="S49" i="213"/>
  <c r="R49" i="213"/>
  <c r="T48" i="213"/>
  <c r="S48" i="213"/>
  <c r="R48" i="213"/>
  <c r="T47" i="213"/>
  <c r="S47" i="213"/>
  <c r="R47" i="213"/>
  <c r="T42" i="213"/>
  <c r="S42" i="213"/>
  <c r="R42" i="213"/>
  <c r="T36" i="213"/>
  <c r="S36" i="213"/>
  <c r="R36" i="213"/>
  <c r="T28" i="213"/>
  <c r="S28" i="213"/>
  <c r="R28" i="213"/>
  <c r="T20" i="213"/>
  <c r="S20" i="213"/>
  <c r="R20" i="213"/>
  <c r="T18" i="213"/>
  <c r="S18" i="213"/>
  <c r="R18" i="213"/>
  <c r="T8" i="213"/>
  <c r="S8" i="213"/>
  <c r="R8" i="213"/>
  <c r="T7" i="213"/>
  <c r="S7" i="213"/>
  <c r="R7" i="213"/>
  <c r="S87" i="212"/>
  <c r="R87" i="212"/>
  <c r="T84" i="212"/>
  <c r="S84" i="212"/>
  <c r="R84" i="212"/>
  <c r="T77" i="212"/>
  <c r="S77" i="212"/>
  <c r="R77" i="212"/>
  <c r="T72" i="212"/>
  <c r="S72" i="212"/>
  <c r="R72" i="212"/>
  <c r="T65" i="212"/>
  <c r="S65" i="212"/>
  <c r="R65" i="212"/>
  <c r="T57" i="212"/>
  <c r="S57" i="212"/>
  <c r="R57" i="212"/>
  <c r="T54" i="212"/>
  <c r="S54" i="212"/>
  <c r="R54" i="212"/>
  <c r="T49" i="212"/>
  <c r="S49" i="212"/>
  <c r="R49" i="212"/>
  <c r="T48" i="212"/>
  <c r="S48" i="212"/>
  <c r="R48" i="212"/>
  <c r="T47" i="212"/>
  <c r="S47" i="212"/>
  <c r="R47" i="212"/>
  <c r="T42" i="212"/>
  <c r="S42" i="212"/>
  <c r="R42" i="212"/>
  <c r="T36" i="212"/>
  <c r="S36" i="212"/>
  <c r="R36" i="212"/>
  <c r="T28" i="212"/>
  <c r="S28" i="212"/>
  <c r="R28" i="212"/>
  <c r="T20" i="212"/>
  <c r="S20" i="212"/>
  <c r="R20" i="212"/>
  <c r="T18" i="212"/>
  <c r="S18" i="212"/>
  <c r="R18" i="212"/>
  <c r="T8" i="212"/>
  <c r="S8" i="212"/>
  <c r="R8" i="212"/>
  <c r="T7" i="212"/>
  <c r="S7" i="212"/>
  <c r="R7" i="212"/>
  <c r="S87" i="211"/>
  <c r="R87" i="211"/>
  <c r="T84" i="211"/>
  <c r="S84" i="211"/>
  <c r="R84" i="211"/>
  <c r="T77" i="211"/>
  <c r="S77" i="211"/>
  <c r="R77" i="211"/>
  <c r="T72" i="211"/>
  <c r="S72" i="211"/>
  <c r="R72" i="211"/>
  <c r="T65" i="211"/>
  <c r="S65" i="211"/>
  <c r="R65" i="211"/>
  <c r="T57" i="211"/>
  <c r="S57" i="211"/>
  <c r="R57" i="211"/>
  <c r="T54" i="211"/>
  <c r="S54" i="211"/>
  <c r="R54" i="211"/>
  <c r="T49" i="211"/>
  <c r="S49" i="211"/>
  <c r="R49" i="211"/>
  <c r="T48" i="211"/>
  <c r="S48" i="211"/>
  <c r="R48" i="211"/>
  <c r="T47" i="211"/>
  <c r="S47" i="211"/>
  <c r="R47" i="211"/>
  <c r="T42" i="211"/>
  <c r="S42" i="211"/>
  <c r="R42" i="211"/>
  <c r="T36" i="211"/>
  <c r="S36" i="211"/>
  <c r="R36" i="211"/>
  <c r="T28" i="211"/>
  <c r="S28" i="211"/>
  <c r="R28" i="211"/>
  <c r="T20" i="211"/>
  <c r="S20" i="211"/>
  <c r="R20" i="211"/>
  <c r="T18" i="211"/>
  <c r="S18" i="211"/>
  <c r="R18" i="211"/>
  <c r="T8" i="211"/>
  <c r="S8" i="211"/>
  <c r="R8" i="211"/>
  <c r="T7" i="211"/>
  <c r="S7" i="211"/>
  <c r="R7" i="211"/>
  <c r="S87" i="210"/>
  <c r="R87" i="210"/>
  <c r="T84" i="210"/>
  <c r="S84" i="210"/>
  <c r="R84" i="210"/>
  <c r="T77" i="210"/>
  <c r="S77" i="210"/>
  <c r="R77" i="210"/>
  <c r="T72" i="210"/>
  <c r="S72" i="210"/>
  <c r="R72" i="210"/>
  <c r="T65" i="210"/>
  <c r="S65" i="210"/>
  <c r="R65" i="210"/>
  <c r="T57" i="210"/>
  <c r="S57" i="210"/>
  <c r="R57" i="210"/>
  <c r="T54" i="210"/>
  <c r="S54" i="210"/>
  <c r="R54" i="210"/>
  <c r="T49" i="210"/>
  <c r="S49" i="210"/>
  <c r="R49" i="210"/>
  <c r="T48" i="210"/>
  <c r="S48" i="210"/>
  <c r="R48" i="210"/>
  <c r="T47" i="210"/>
  <c r="S47" i="210"/>
  <c r="R47" i="210"/>
  <c r="T42" i="210"/>
  <c r="S42" i="210"/>
  <c r="R42" i="210"/>
  <c r="T36" i="210"/>
  <c r="S36" i="210"/>
  <c r="R36" i="210"/>
  <c r="T28" i="210"/>
  <c r="S28" i="210"/>
  <c r="R28" i="210"/>
  <c r="T20" i="210"/>
  <c r="S20" i="210"/>
  <c r="R20" i="210"/>
  <c r="T18" i="210"/>
  <c r="S18" i="210"/>
  <c r="R18" i="210"/>
  <c r="T8" i="210"/>
  <c r="S8" i="210"/>
  <c r="R8" i="210"/>
  <c r="T7" i="210"/>
  <c r="S7" i="210"/>
  <c r="R7" i="210"/>
  <c r="S87" i="209"/>
  <c r="R87" i="209"/>
  <c r="T84" i="209"/>
  <c r="S84" i="209"/>
  <c r="R84" i="209"/>
  <c r="T77" i="209"/>
  <c r="S77" i="209"/>
  <c r="R77" i="209"/>
  <c r="T72" i="209"/>
  <c r="S72" i="209"/>
  <c r="R72" i="209"/>
  <c r="T65" i="209"/>
  <c r="S65" i="209"/>
  <c r="R65" i="209"/>
  <c r="T57" i="209"/>
  <c r="S57" i="209"/>
  <c r="R57" i="209"/>
  <c r="T54" i="209"/>
  <c r="S54" i="209"/>
  <c r="R54" i="209"/>
  <c r="T49" i="209"/>
  <c r="S49" i="209"/>
  <c r="R49" i="209"/>
  <c r="T48" i="209"/>
  <c r="S48" i="209"/>
  <c r="R48" i="209"/>
  <c r="T47" i="209"/>
  <c r="S47" i="209"/>
  <c r="R47" i="209"/>
  <c r="T42" i="209"/>
  <c r="S42" i="209"/>
  <c r="R42" i="209"/>
  <c r="T36" i="209"/>
  <c r="S36" i="209"/>
  <c r="R36" i="209"/>
  <c r="T28" i="209"/>
  <c r="S28" i="209"/>
  <c r="R28" i="209"/>
  <c r="T20" i="209"/>
  <c r="S20" i="209"/>
  <c r="R20" i="209"/>
  <c r="T18" i="209"/>
  <c r="S18" i="209"/>
  <c r="R18" i="209"/>
  <c r="T8" i="209"/>
  <c r="S8" i="209"/>
  <c r="R8" i="209"/>
  <c r="T7" i="209"/>
  <c r="S7" i="209"/>
  <c r="R7" i="209"/>
  <c r="S87" i="208"/>
  <c r="R87" i="208"/>
  <c r="T84" i="208"/>
  <c r="S84" i="208"/>
  <c r="R84" i="208"/>
  <c r="T77" i="208"/>
  <c r="S77" i="208"/>
  <c r="R77" i="208"/>
  <c r="T72" i="208"/>
  <c r="S72" i="208"/>
  <c r="R72" i="208"/>
  <c r="T65" i="208"/>
  <c r="S65" i="208"/>
  <c r="R65" i="208"/>
  <c r="T57" i="208"/>
  <c r="S57" i="208"/>
  <c r="R57" i="208"/>
  <c r="T54" i="208"/>
  <c r="S54" i="208"/>
  <c r="R54" i="208"/>
  <c r="T49" i="208"/>
  <c r="S49" i="208"/>
  <c r="R49" i="208"/>
  <c r="T48" i="208"/>
  <c r="S48" i="208"/>
  <c r="R48" i="208"/>
  <c r="T47" i="208"/>
  <c r="S47" i="208"/>
  <c r="R47" i="208"/>
  <c r="T42" i="208"/>
  <c r="S42" i="208"/>
  <c r="R42" i="208"/>
  <c r="T36" i="208"/>
  <c r="S36" i="208"/>
  <c r="R36" i="208"/>
  <c r="T28" i="208"/>
  <c r="S28" i="208"/>
  <c r="R28" i="208"/>
  <c r="T20" i="208"/>
  <c r="S20" i="208"/>
  <c r="R20" i="208"/>
  <c r="T18" i="208"/>
  <c r="S18" i="208"/>
  <c r="R18" i="208"/>
  <c r="T8" i="208"/>
  <c r="S8" i="208"/>
  <c r="R8" i="208"/>
  <c r="T7" i="208"/>
  <c r="S7" i="208"/>
  <c r="R7" i="208"/>
  <c r="S87" i="207"/>
  <c r="R87" i="207"/>
  <c r="T84" i="207"/>
  <c r="S84" i="207"/>
  <c r="R84" i="207"/>
  <c r="T77" i="207"/>
  <c r="S77" i="207"/>
  <c r="R77" i="207"/>
  <c r="T72" i="207"/>
  <c r="S72" i="207"/>
  <c r="R72" i="207"/>
  <c r="T65" i="207"/>
  <c r="S65" i="207"/>
  <c r="R65" i="207"/>
  <c r="T57" i="207"/>
  <c r="S57" i="207"/>
  <c r="R57" i="207"/>
  <c r="T54" i="207"/>
  <c r="S54" i="207"/>
  <c r="R54" i="207"/>
  <c r="T49" i="207"/>
  <c r="S49" i="207"/>
  <c r="R49" i="207"/>
  <c r="S48" i="207"/>
  <c r="R48" i="207"/>
  <c r="T47" i="207"/>
  <c r="S47" i="207"/>
  <c r="R47" i="207"/>
  <c r="T42" i="207"/>
  <c r="S42" i="207"/>
  <c r="R42" i="207"/>
  <c r="T36" i="207"/>
  <c r="S36" i="207"/>
  <c r="R36" i="207"/>
  <c r="T28" i="207"/>
  <c r="S28" i="207"/>
  <c r="R28" i="207"/>
  <c r="T20" i="207"/>
  <c r="S20" i="207"/>
  <c r="R20" i="207"/>
  <c r="T18" i="207"/>
  <c r="S18" i="207"/>
  <c r="R18" i="207"/>
  <c r="S8" i="207"/>
  <c r="T7" i="207"/>
  <c r="S7" i="207"/>
  <c r="R7" i="207"/>
  <c r="S87" i="206"/>
  <c r="R87" i="206"/>
  <c r="T84" i="206"/>
  <c r="S84" i="206"/>
  <c r="R84" i="206"/>
  <c r="T77" i="206"/>
  <c r="S77" i="206"/>
  <c r="R77" i="206"/>
  <c r="T72" i="206"/>
  <c r="S72" i="206"/>
  <c r="R72" i="206"/>
  <c r="T65" i="206"/>
  <c r="S65" i="206"/>
  <c r="R65" i="206"/>
  <c r="T57" i="206"/>
  <c r="S57" i="206"/>
  <c r="R57" i="206"/>
  <c r="T54" i="206"/>
  <c r="S54" i="206"/>
  <c r="R54" i="206"/>
  <c r="T49" i="206"/>
  <c r="S49" i="206"/>
  <c r="R49" i="206"/>
  <c r="T48" i="206"/>
  <c r="S48" i="206"/>
  <c r="R48" i="206"/>
  <c r="T47" i="206"/>
  <c r="S47" i="206"/>
  <c r="R47" i="206"/>
  <c r="T42" i="206"/>
  <c r="S42" i="206"/>
  <c r="R42" i="206"/>
  <c r="T36" i="206"/>
  <c r="S36" i="206"/>
  <c r="R36" i="206"/>
  <c r="T28" i="206"/>
  <c r="S28" i="206"/>
  <c r="R28" i="206"/>
  <c r="T20" i="206"/>
  <c r="S20" i="206"/>
  <c r="R20" i="206"/>
  <c r="T18" i="206"/>
  <c r="S18" i="206"/>
  <c r="R18" i="206"/>
  <c r="T8" i="206"/>
  <c r="S8" i="206"/>
  <c r="R8" i="206"/>
  <c r="T7" i="206"/>
  <c r="S7" i="206"/>
  <c r="R7" i="206"/>
  <c r="S87" i="205"/>
  <c r="R87" i="205"/>
  <c r="T84" i="205"/>
  <c r="S84" i="205"/>
  <c r="R84" i="205"/>
  <c r="T77" i="205"/>
  <c r="S77" i="205"/>
  <c r="R77" i="205"/>
  <c r="T72" i="205"/>
  <c r="S72" i="205"/>
  <c r="R72" i="205"/>
  <c r="T65" i="205"/>
  <c r="S65" i="205"/>
  <c r="R65" i="205"/>
  <c r="T57" i="205"/>
  <c r="S57" i="205"/>
  <c r="R57" i="205"/>
  <c r="T54" i="205"/>
  <c r="S54" i="205"/>
  <c r="R54" i="205"/>
  <c r="T49" i="205"/>
  <c r="S49" i="205"/>
  <c r="R49" i="205"/>
  <c r="T48" i="205"/>
  <c r="S48" i="205"/>
  <c r="R48" i="205"/>
  <c r="T47" i="205"/>
  <c r="S47" i="205"/>
  <c r="R47" i="205"/>
  <c r="T42" i="205"/>
  <c r="S42" i="205"/>
  <c r="R42" i="205"/>
  <c r="T36" i="205"/>
  <c r="S36" i="205"/>
  <c r="R36" i="205"/>
  <c r="T28" i="205"/>
  <c r="S28" i="205"/>
  <c r="R28" i="205"/>
  <c r="T20" i="205"/>
  <c r="S20" i="205"/>
  <c r="R20" i="205"/>
  <c r="T18" i="205"/>
  <c r="S18" i="205"/>
  <c r="R18" i="205"/>
  <c r="T8" i="205"/>
  <c r="S8" i="205"/>
  <c r="R8" i="205"/>
  <c r="T7" i="205"/>
  <c r="S7" i="205"/>
  <c r="R7" i="205"/>
  <c r="S87" i="204"/>
  <c r="R87" i="204"/>
  <c r="T84" i="204"/>
  <c r="S84" i="204"/>
  <c r="R84" i="204"/>
  <c r="T77" i="204"/>
  <c r="S77" i="204"/>
  <c r="R77" i="204"/>
  <c r="T72" i="204"/>
  <c r="S72" i="204"/>
  <c r="R72" i="204"/>
  <c r="T65" i="204"/>
  <c r="S65" i="204"/>
  <c r="R65" i="204"/>
  <c r="T57" i="204"/>
  <c r="S57" i="204"/>
  <c r="R57" i="204"/>
  <c r="T54" i="204"/>
  <c r="S54" i="204"/>
  <c r="R54" i="204"/>
  <c r="T49" i="204"/>
  <c r="S49" i="204"/>
  <c r="R49" i="204"/>
  <c r="T48" i="204"/>
  <c r="S48" i="204"/>
  <c r="R48" i="204"/>
  <c r="T47" i="204"/>
  <c r="S47" i="204"/>
  <c r="R47" i="204"/>
  <c r="T42" i="204"/>
  <c r="S42" i="204"/>
  <c r="R42" i="204"/>
  <c r="T36" i="204"/>
  <c r="S36" i="204"/>
  <c r="R36" i="204"/>
  <c r="T28" i="204"/>
  <c r="S28" i="204"/>
  <c r="R28" i="204"/>
  <c r="T20" i="204"/>
  <c r="S20" i="204"/>
  <c r="R20" i="204"/>
  <c r="T18" i="204"/>
  <c r="S18" i="204"/>
  <c r="R18" i="204"/>
  <c r="T8" i="204"/>
  <c r="S8" i="204"/>
  <c r="R8" i="204"/>
  <c r="T7" i="204"/>
  <c r="S7" i="204"/>
  <c r="R7" i="204"/>
  <c r="A90" i="215" l="1"/>
  <c r="A92" i="215"/>
  <c r="A92" i="207"/>
  <c r="A92" i="209"/>
  <c r="A92" i="210"/>
  <c r="A90" i="210"/>
  <c r="A92" i="211"/>
  <c r="A92" i="212"/>
  <c r="A90" i="212"/>
  <c r="A90" i="213"/>
  <c r="A92" i="213"/>
  <c r="A92" i="214"/>
  <c r="A90" i="214"/>
  <c r="A90" i="211"/>
  <c r="A90" i="209"/>
  <c r="A90" i="208"/>
  <c r="A92" i="208"/>
  <c r="A90" i="207"/>
  <c r="A90" i="206"/>
  <c r="A92" i="206"/>
  <c r="A92" i="205"/>
  <c r="A90" i="205"/>
  <c r="A90" i="204"/>
  <c r="A92" i="204"/>
  <c r="S87" i="203"/>
  <c r="R87" i="203"/>
  <c r="T84" i="203"/>
  <c r="S84" i="203"/>
  <c r="R84" i="203"/>
  <c r="T77" i="203"/>
  <c r="S77" i="203"/>
  <c r="R77" i="203"/>
  <c r="T72" i="203"/>
  <c r="S72" i="203"/>
  <c r="R72" i="203"/>
  <c r="T65" i="203"/>
  <c r="S65" i="203"/>
  <c r="R65" i="203"/>
  <c r="T57" i="203"/>
  <c r="S57" i="203"/>
  <c r="R57" i="203"/>
  <c r="T54" i="203"/>
  <c r="S54" i="203"/>
  <c r="R54" i="203"/>
  <c r="T49" i="203"/>
  <c r="S49" i="203"/>
  <c r="R49" i="203"/>
  <c r="T48" i="203"/>
  <c r="S48" i="203"/>
  <c r="R48" i="203"/>
  <c r="T47" i="203"/>
  <c r="S47" i="203"/>
  <c r="R47" i="203"/>
  <c r="T42" i="203"/>
  <c r="S42" i="203"/>
  <c r="R42" i="203"/>
  <c r="T36" i="203"/>
  <c r="S36" i="203"/>
  <c r="R36" i="203"/>
  <c r="T28" i="203"/>
  <c r="S28" i="203"/>
  <c r="R28" i="203"/>
  <c r="T20" i="203"/>
  <c r="S20" i="203"/>
  <c r="R20" i="203"/>
  <c r="T18" i="203"/>
  <c r="S18" i="203"/>
  <c r="R18" i="203"/>
  <c r="T8" i="203"/>
  <c r="S8" i="203"/>
  <c r="R8" i="203"/>
  <c r="T7" i="203"/>
  <c r="S7" i="203"/>
  <c r="R7" i="203"/>
  <c r="S87" i="201"/>
  <c r="R87" i="201"/>
  <c r="T84" i="201"/>
  <c r="S84" i="201"/>
  <c r="R84" i="201"/>
  <c r="T77" i="201"/>
  <c r="S77" i="201"/>
  <c r="R77" i="201"/>
  <c r="T72" i="201"/>
  <c r="S72" i="201"/>
  <c r="R72" i="201"/>
  <c r="T65" i="201"/>
  <c r="S65" i="201"/>
  <c r="R65" i="201"/>
  <c r="T57" i="201"/>
  <c r="S57" i="201"/>
  <c r="R57" i="201"/>
  <c r="T54" i="201"/>
  <c r="S54" i="201"/>
  <c r="R54" i="201"/>
  <c r="T49" i="201"/>
  <c r="S49" i="201"/>
  <c r="R49" i="201"/>
  <c r="T48" i="201"/>
  <c r="S48" i="201"/>
  <c r="R48" i="201"/>
  <c r="T47" i="201"/>
  <c r="S47" i="201"/>
  <c r="R47" i="201"/>
  <c r="T42" i="201"/>
  <c r="S42" i="201"/>
  <c r="R42" i="201"/>
  <c r="T36" i="201"/>
  <c r="S36" i="201"/>
  <c r="R36" i="201"/>
  <c r="T28" i="201"/>
  <c r="S28" i="201"/>
  <c r="R28" i="201"/>
  <c r="T20" i="201"/>
  <c r="S20" i="201"/>
  <c r="R20" i="201"/>
  <c r="T18" i="201"/>
  <c r="S18" i="201"/>
  <c r="R18" i="201"/>
  <c r="T8" i="201"/>
  <c r="S8" i="201"/>
  <c r="R8" i="201"/>
  <c r="T7" i="201"/>
  <c r="S7" i="201"/>
  <c r="R7" i="201"/>
  <c r="S87" i="196"/>
  <c r="R87" i="196"/>
  <c r="T84" i="196"/>
  <c r="S84" i="196"/>
  <c r="R84" i="196"/>
  <c r="T77" i="196"/>
  <c r="S77" i="196"/>
  <c r="R77" i="196"/>
  <c r="T72" i="196"/>
  <c r="S72" i="196"/>
  <c r="R72" i="196"/>
  <c r="T65" i="196"/>
  <c r="S65" i="196"/>
  <c r="R65" i="196"/>
  <c r="T57" i="196"/>
  <c r="S57" i="196"/>
  <c r="R57" i="196"/>
  <c r="T54" i="196"/>
  <c r="S54" i="196"/>
  <c r="R54" i="196"/>
  <c r="T49" i="196"/>
  <c r="S49" i="196"/>
  <c r="R49" i="196"/>
  <c r="T48" i="196"/>
  <c r="S48" i="196"/>
  <c r="R48" i="196"/>
  <c r="T47" i="196"/>
  <c r="S47" i="196"/>
  <c r="R47" i="196"/>
  <c r="T42" i="196"/>
  <c r="S42" i="196"/>
  <c r="R42" i="196"/>
  <c r="T36" i="196"/>
  <c r="S36" i="196"/>
  <c r="R36" i="196"/>
  <c r="T28" i="196"/>
  <c r="S28" i="196"/>
  <c r="R28" i="196"/>
  <c r="T20" i="196"/>
  <c r="S20" i="196"/>
  <c r="R20" i="196"/>
  <c r="T18" i="196"/>
  <c r="S18" i="196"/>
  <c r="R18" i="196"/>
  <c r="T8" i="196"/>
  <c r="S8" i="196"/>
  <c r="R8" i="196"/>
  <c r="T7" i="196"/>
  <c r="S7" i="196"/>
  <c r="R7" i="196"/>
  <c r="S87" i="195"/>
  <c r="R87" i="195"/>
  <c r="T84" i="195"/>
  <c r="S84" i="195"/>
  <c r="R84" i="195"/>
  <c r="T77" i="195"/>
  <c r="S77" i="195"/>
  <c r="R77" i="195"/>
  <c r="T72" i="195"/>
  <c r="S72" i="195"/>
  <c r="R72" i="195"/>
  <c r="T65" i="195"/>
  <c r="S65" i="195"/>
  <c r="R65" i="195"/>
  <c r="T57" i="195"/>
  <c r="S57" i="195"/>
  <c r="R57" i="195"/>
  <c r="T54" i="195"/>
  <c r="S54" i="195"/>
  <c r="R54" i="195"/>
  <c r="T49" i="195"/>
  <c r="S49" i="195"/>
  <c r="R49" i="195"/>
  <c r="T48" i="195"/>
  <c r="S48" i="195"/>
  <c r="R48" i="195"/>
  <c r="T47" i="195"/>
  <c r="S47" i="195"/>
  <c r="R47" i="195"/>
  <c r="T42" i="195"/>
  <c r="S42" i="195"/>
  <c r="R42" i="195"/>
  <c r="T36" i="195"/>
  <c r="S36" i="195"/>
  <c r="R36" i="195"/>
  <c r="T28" i="195"/>
  <c r="S28" i="195"/>
  <c r="R28" i="195"/>
  <c r="T20" i="195"/>
  <c r="S20" i="195"/>
  <c r="R20" i="195"/>
  <c r="T18" i="195"/>
  <c r="S18" i="195"/>
  <c r="R18" i="195"/>
  <c r="T8" i="195"/>
  <c r="S8" i="195"/>
  <c r="R8" i="195"/>
  <c r="T7" i="195"/>
  <c r="S7" i="195"/>
  <c r="R7" i="195"/>
  <c r="S87" i="194"/>
  <c r="R87" i="194"/>
  <c r="T84" i="194"/>
  <c r="S84" i="194"/>
  <c r="R84" i="194"/>
  <c r="T77" i="194"/>
  <c r="S77" i="194"/>
  <c r="R77" i="194"/>
  <c r="T72" i="194"/>
  <c r="S72" i="194"/>
  <c r="R72" i="194"/>
  <c r="T65" i="194"/>
  <c r="S65" i="194"/>
  <c r="R65" i="194"/>
  <c r="T57" i="194"/>
  <c r="S57" i="194"/>
  <c r="R57" i="194"/>
  <c r="T54" i="194"/>
  <c r="S54" i="194"/>
  <c r="R54" i="194"/>
  <c r="T49" i="194"/>
  <c r="S49" i="194"/>
  <c r="R49" i="194"/>
  <c r="T48" i="194"/>
  <c r="S48" i="194"/>
  <c r="R48" i="194"/>
  <c r="T47" i="194"/>
  <c r="S47" i="194"/>
  <c r="R47" i="194"/>
  <c r="T42" i="194"/>
  <c r="S42" i="194"/>
  <c r="R42" i="194"/>
  <c r="T36" i="194"/>
  <c r="S36" i="194"/>
  <c r="R36" i="194"/>
  <c r="T28" i="194"/>
  <c r="S28" i="194"/>
  <c r="R28" i="194"/>
  <c r="T20" i="194"/>
  <c r="S20" i="194"/>
  <c r="R20" i="194"/>
  <c r="T18" i="194"/>
  <c r="S18" i="194"/>
  <c r="R18" i="194"/>
  <c r="T8" i="194"/>
  <c r="S8" i="194"/>
  <c r="R8" i="194"/>
  <c r="T7" i="194"/>
  <c r="S7" i="194"/>
  <c r="R7" i="194"/>
  <c r="S87" i="193"/>
  <c r="R87" i="193"/>
  <c r="T84" i="193"/>
  <c r="S84" i="193"/>
  <c r="R84" i="193"/>
  <c r="T77" i="193"/>
  <c r="S77" i="193"/>
  <c r="R77" i="193"/>
  <c r="T72" i="193"/>
  <c r="S72" i="193"/>
  <c r="R72" i="193"/>
  <c r="T65" i="193"/>
  <c r="S65" i="193"/>
  <c r="R65" i="193"/>
  <c r="T57" i="193"/>
  <c r="S57" i="193"/>
  <c r="R57" i="193"/>
  <c r="T54" i="193"/>
  <c r="S54" i="193"/>
  <c r="R54" i="193"/>
  <c r="T49" i="193"/>
  <c r="S49" i="193"/>
  <c r="R49" i="193"/>
  <c r="T48" i="193"/>
  <c r="S48" i="193"/>
  <c r="R48" i="193"/>
  <c r="T47" i="193"/>
  <c r="S47" i="193"/>
  <c r="R47" i="193"/>
  <c r="T42" i="193"/>
  <c r="S42" i="193"/>
  <c r="R42" i="193"/>
  <c r="T36" i="193"/>
  <c r="S36" i="193"/>
  <c r="R36" i="193"/>
  <c r="T28" i="193"/>
  <c r="S28" i="193"/>
  <c r="R28" i="193"/>
  <c r="T20" i="193"/>
  <c r="S20" i="193"/>
  <c r="R20" i="193"/>
  <c r="T18" i="193"/>
  <c r="S18" i="193"/>
  <c r="R18" i="193"/>
  <c r="T8" i="193"/>
  <c r="S8" i="193"/>
  <c r="R8" i="193"/>
  <c r="T7" i="193"/>
  <c r="S7" i="193"/>
  <c r="R7" i="193"/>
  <c r="S87" i="192"/>
  <c r="R87" i="192"/>
  <c r="T84" i="192"/>
  <c r="S84" i="192"/>
  <c r="R84" i="192"/>
  <c r="T77" i="192"/>
  <c r="S77" i="192"/>
  <c r="R77" i="192"/>
  <c r="T72" i="192"/>
  <c r="S72" i="192"/>
  <c r="R72" i="192"/>
  <c r="T65" i="192"/>
  <c r="S65" i="192"/>
  <c r="R65" i="192"/>
  <c r="T57" i="192"/>
  <c r="S57" i="192"/>
  <c r="R57" i="192"/>
  <c r="T54" i="192"/>
  <c r="S54" i="192"/>
  <c r="R54" i="192"/>
  <c r="T49" i="192"/>
  <c r="S49" i="192"/>
  <c r="R49" i="192"/>
  <c r="T48" i="192"/>
  <c r="S48" i="192"/>
  <c r="R48" i="192"/>
  <c r="T47" i="192"/>
  <c r="S47" i="192"/>
  <c r="R47" i="192"/>
  <c r="T42" i="192"/>
  <c r="S42" i="192"/>
  <c r="R42" i="192"/>
  <c r="T36" i="192"/>
  <c r="S36" i="192"/>
  <c r="R36" i="192"/>
  <c r="T28" i="192"/>
  <c r="S28" i="192"/>
  <c r="R28" i="192"/>
  <c r="T20" i="192"/>
  <c r="S20" i="192"/>
  <c r="R20" i="192"/>
  <c r="T18" i="192"/>
  <c r="S18" i="192"/>
  <c r="R18" i="192"/>
  <c r="T8" i="192"/>
  <c r="S8" i="192"/>
  <c r="R8" i="192"/>
  <c r="T7" i="192"/>
  <c r="S7" i="192"/>
  <c r="R7" i="192"/>
  <c r="S87" i="190"/>
  <c r="R87" i="190"/>
  <c r="T84" i="190"/>
  <c r="S84" i="190"/>
  <c r="R84" i="190"/>
  <c r="T77" i="190"/>
  <c r="S77" i="190"/>
  <c r="R77" i="190"/>
  <c r="T72" i="190"/>
  <c r="S72" i="190"/>
  <c r="R72" i="190"/>
  <c r="T65" i="190"/>
  <c r="S65" i="190"/>
  <c r="R65" i="190"/>
  <c r="T57" i="190"/>
  <c r="S57" i="190"/>
  <c r="R57" i="190"/>
  <c r="T54" i="190"/>
  <c r="S54" i="190"/>
  <c r="R54" i="190"/>
  <c r="T49" i="190"/>
  <c r="S49" i="190"/>
  <c r="R49" i="190"/>
  <c r="T48" i="190"/>
  <c r="S48" i="190"/>
  <c r="R48" i="190"/>
  <c r="T47" i="190"/>
  <c r="S47" i="190"/>
  <c r="R47" i="190"/>
  <c r="T42" i="190"/>
  <c r="S42" i="190"/>
  <c r="R42" i="190"/>
  <c r="T36" i="190"/>
  <c r="S36" i="190"/>
  <c r="R36" i="190"/>
  <c r="T28" i="190"/>
  <c r="S28" i="190"/>
  <c r="R28" i="190"/>
  <c r="T20" i="190"/>
  <c r="S20" i="190"/>
  <c r="R20" i="190"/>
  <c r="T18" i="190"/>
  <c r="S18" i="190"/>
  <c r="R18" i="190"/>
  <c r="T8" i="190"/>
  <c r="S8" i="190"/>
  <c r="R8" i="190"/>
  <c r="T7" i="190"/>
  <c r="S7" i="190"/>
  <c r="R7" i="190"/>
  <c r="A92" i="192" l="1"/>
  <c r="A90" i="192"/>
  <c r="A92" i="203"/>
  <c r="A90" i="203"/>
  <c r="A92" i="195"/>
  <c r="A90" i="195"/>
  <c r="A92" i="194"/>
  <c r="A90" i="194"/>
  <c r="A90" i="193"/>
  <c r="A92" i="193"/>
  <c r="A92" i="196"/>
  <c r="A90" i="196"/>
  <c r="A92" i="201"/>
  <c r="A90" i="201"/>
  <c r="A90" i="190"/>
  <c r="A92" i="190"/>
  <c r="S87" i="188" l="1"/>
  <c r="R87" i="188"/>
  <c r="T84" i="188"/>
  <c r="S84" i="188"/>
  <c r="R84" i="188"/>
  <c r="T77" i="188"/>
  <c r="S77" i="188"/>
  <c r="R77" i="188"/>
  <c r="T72" i="188"/>
  <c r="S72" i="188"/>
  <c r="R72" i="188"/>
  <c r="T65" i="188"/>
  <c r="S65" i="188"/>
  <c r="R65" i="188"/>
  <c r="T57" i="188"/>
  <c r="S57" i="188"/>
  <c r="R57" i="188"/>
  <c r="T54" i="188"/>
  <c r="S54" i="188"/>
  <c r="R54" i="188"/>
  <c r="T49" i="188"/>
  <c r="S49" i="188"/>
  <c r="R49" i="188"/>
  <c r="T48" i="188"/>
  <c r="S48" i="188"/>
  <c r="R48" i="188"/>
  <c r="T47" i="188"/>
  <c r="S47" i="188"/>
  <c r="R47" i="188"/>
  <c r="T42" i="188"/>
  <c r="S42" i="188"/>
  <c r="R42" i="188"/>
  <c r="T36" i="188"/>
  <c r="S36" i="188"/>
  <c r="R36" i="188"/>
  <c r="T28" i="188"/>
  <c r="S28" i="188"/>
  <c r="R28" i="188"/>
  <c r="T20" i="188"/>
  <c r="S20" i="188"/>
  <c r="R20" i="188"/>
  <c r="T18" i="188"/>
  <c r="S18" i="188"/>
  <c r="R18" i="188"/>
  <c r="T8" i="188"/>
  <c r="S8" i="188"/>
  <c r="R8" i="188"/>
  <c r="T7" i="188"/>
  <c r="S7" i="188"/>
  <c r="R7" i="188"/>
  <c r="T3" i="2"/>
  <c r="AI8" i="187"/>
  <c r="AL38" i="187"/>
  <c r="AK38" i="187"/>
  <c r="AJ38" i="187"/>
  <c r="AI38" i="187"/>
  <c r="AL37" i="187"/>
  <c r="AK37" i="187"/>
  <c r="AJ37" i="187"/>
  <c r="AI37" i="187"/>
  <c r="AL36" i="187"/>
  <c r="AK36" i="187"/>
  <c r="AJ36" i="187"/>
  <c r="AI36" i="187"/>
  <c r="AL35" i="187"/>
  <c r="AK35" i="187"/>
  <c r="AJ35" i="187"/>
  <c r="AI35" i="187"/>
  <c r="AL34" i="187"/>
  <c r="AK34" i="187"/>
  <c r="AJ34" i="187"/>
  <c r="AI34" i="187"/>
  <c r="AL33" i="187"/>
  <c r="AK33" i="187"/>
  <c r="AJ33" i="187"/>
  <c r="AI33" i="187"/>
  <c r="AL32" i="187"/>
  <c r="AK32" i="187"/>
  <c r="AJ32" i="187"/>
  <c r="AI32" i="187"/>
  <c r="AL31" i="187"/>
  <c r="AK31" i="187"/>
  <c r="AJ31" i="187"/>
  <c r="AI31" i="187"/>
  <c r="AL30" i="187"/>
  <c r="AK30" i="187"/>
  <c r="AJ30" i="187"/>
  <c r="AI30" i="187"/>
  <c r="AL29" i="187"/>
  <c r="AK29" i="187"/>
  <c r="AJ29" i="187"/>
  <c r="AI29" i="187"/>
  <c r="AL28" i="187"/>
  <c r="AK28" i="187"/>
  <c r="AJ28" i="187"/>
  <c r="AI28" i="187"/>
  <c r="AL27" i="187"/>
  <c r="AK27" i="187"/>
  <c r="AJ27" i="187"/>
  <c r="AI27" i="187"/>
  <c r="AL26" i="187"/>
  <c r="AK26" i="187"/>
  <c r="AJ26" i="187"/>
  <c r="AI26" i="187"/>
  <c r="AL25" i="187"/>
  <c r="AK25" i="187"/>
  <c r="AJ25" i="187"/>
  <c r="AI25" i="187"/>
  <c r="AL24" i="187"/>
  <c r="AK24" i="187"/>
  <c r="AJ24" i="187"/>
  <c r="AI24" i="187"/>
  <c r="AL8" i="187"/>
  <c r="AK8" i="187"/>
  <c r="AJ8" i="187"/>
  <c r="AL7" i="187"/>
  <c r="AK7" i="187"/>
  <c r="AJ7" i="187"/>
  <c r="T32" i="186"/>
  <c r="S32" i="186"/>
  <c r="R32" i="186"/>
  <c r="Q32" i="186"/>
  <c r="T31" i="186"/>
  <c r="S31" i="186"/>
  <c r="R31" i="186"/>
  <c r="Q31" i="186"/>
  <c r="T30" i="186"/>
  <c r="S30" i="186"/>
  <c r="R30" i="186"/>
  <c r="Q30" i="186"/>
  <c r="T29" i="186"/>
  <c r="S29" i="186"/>
  <c r="R29" i="186"/>
  <c r="Q29" i="186"/>
  <c r="T28" i="186"/>
  <c r="S28" i="186"/>
  <c r="R28" i="186"/>
  <c r="Q28" i="186"/>
  <c r="T27" i="186"/>
  <c r="S27" i="186"/>
  <c r="R27" i="186"/>
  <c r="Q27" i="186"/>
  <c r="T26" i="186"/>
  <c r="S26" i="186"/>
  <c r="R26" i="186"/>
  <c r="Q26" i="186"/>
  <c r="T25" i="186"/>
  <c r="S25" i="186"/>
  <c r="R25" i="186"/>
  <c r="Q25" i="186"/>
  <c r="T24" i="186"/>
  <c r="S24" i="186"/>
  <c r="R24" i="186"/>
  <c r="Q24" i="186"/>
  <c r="T23" i="186"/>
  <c r="S23" i="186"/>
  <c r="R23" i="186"/>
  <c r="Q23" i="186"/>
  <c r="T22" i="186"/>
  <c r="S22" i="186"/>
  <c r="R22" i="186"/>
  <c r="Q22" i="186"/>
  <c r="T21" i="186"/>
  <c r="S21" i="186"/>
  <c r="R21" i="186"/>
  <c r="Q21" i="186"/>
  <c r="T20" i="186"/>
  <c r="S20" i="186"/>
  <c r="R20" i="186"/>
  <c r="Q20" i="186"/>
  <c r="T19" i="186"/>
  <c r="S19" i="186"/>
  <c r="R19" i="186"/>
  <c r="Q19" i="186"/>
  <c r="T18" i="186"/>
  <c r="S18" i="186"/>
  <c r="R18" i="186"/>
  <c r="Q18" i="186"/>
  <c r="T8" i="186"/>
  <c r="S8" i="186"/>
  <c r="R8" i="186"/>
  <c r="Q8" i="186"/>
  <c r="T7" i="186"/>
  <c r="S7" i="186"/>
  <c r="R7" i="186"/>
  <c r="R41" i="185"/>
  <c r="Q41" i="185"/>
  <c r="P41" i="185"/>
  <c r="O41" i="185"/>
  <c r="R40" i="185"/>
  <c r="Q40" i="185"/>
  <c r="P40" i="185"/>
  <c r="O40" i="185"/>
  <c r="R39" i="185"/>
  <c r="Q39" i="185"/>
  <c r="P39" i="185"/>
  <c r="O39" i="185"/>
  <c r="R38" i="185"/>
  <c r="Q38" i="185"/>
  <c r="P38" i="185"/>
  <c r="O38" i="185"/>
  <c r="R37" i="185"/>
  <c r="Q37" i="185"/>
  <c r="P37" i="185"/>
  <c r="O37" i="185"/>
  <c r="R36" i="185"/>
  <c r="Q36" i="185"/>
  <c r="P36" i="185"/>
  <c r="O36" i="185"/>
  <c r="R35" i="185"/>
  <c r="Q35" i="185"/>
  <c r="P35" i="185"/>
  <c r="O35" i="185"/>
  <c r="R34" i="185"/>
  <c r="Q34" i="185"/>
  <c r="P34" i="185"/>
  <c r="O34" i="185"/>
  <c r="R33" i="185"/>
  <c r="Q33" i="185"/>
  <c r="P33" i="185"/>
  <c r="O33" i="185"/>
  <c r="R32" i="185"/>
  <c r="Q32" i="185"/>
  <c r="P32" i="185"/>
  <c r="O32" i="185"/>
  <c r="R31" i="185"/>
  <c r="Q31" i="185"/>
  <c r="P31" i="185"/>
  <c r="O31" i="185"/>
  <c r="R30" i="185"/>
  <c r="Q30" i="185"/>
  <c r="P30" i="185"/>
  <c r="O30" i="185"/>
  <c r="R29" i="185"/>
  <c r="Q29" i="185"/>
  <c r="P29" i="185"/>
  <c r="O29" i="185"/>
  <c r="R28" i="185"/>
  <c r="Q28" i="185"/>
  <c r="P28" i="185"/>
  <c r="O28" i="185"/>
  <c r="R27" i="185"/>
  <c r="Q27" i="185"/>
  <c r="P27" i="185"/>
  <c r="O27" i="185"/>
  <c r="R8" i="185"/>
  <c r="Q8" i="185"/>
  <c r="P8" i="185"/>
  <c r="O8" i="185"/>
  <c r="R7" i="185"/>
  <c r="Q7" i="185"/>
  <c r="P7" i="185"/>
  <c r="A92" i="188" l="1"/>
  <c r="A90" i="188"/>
  <c r="A41" i="187"/>
  <c r="A43" i="187"/>
  <c r="C37" i="186"/>
  <c r="C35" i="186"/>
  <c r="A44" i="185"/>
  <c r="A46" i="185"/>
  <c r="T10" i="184" l="1"/>
  <c r="S10" i="184"/>
  <c r="R10" i="184"/>
  <c r="Q10" i="184"/>
  <c r="T9" i="184"/>
  <c r="S9" i="184"/>
  <c r="R9" i="184"/>
  <c r="U3" i="2" l="1"/>
  <c r="V3" i="2"/>
  <c r="W3" i="2"/>
  <c r="X3" i="2"/>
  <c r="Y3" i="2"/>
  <c r="Z3" i="2"/>
  <c r="AA3" i="2"/>
  <c r="AB3" i="2"/>
  <c r="AC3" i="2"/>
  <c r="AD3" i="2"/>
  <c r="AE3" i="2"/>
  <c r="AF3" i="2"/>
  <c r="AG3" i="2"/>
  <c r="D25" i="2" a="1"/>
  <c r="J7" i="2" a="1"/>
  <c r="G7" i="2" a="1"/>
  <c r="H72" i="2" a="1"/>
  <c r="D97" i="2" a="1"/>
  <c r="D69" i="2" a="1"/>
  <c r="L36" i="2" a="1"/>
  <c r="N72" i="2" a="1"/>
  <c r="D5" i="2" a="1"/>
  <c r="N49" i="2" a="1"/>
  <c r="L4" i="2" a="1"/>
  <c r="O4" i="2" a="1"/>
  <c r="J99" i="2" a="1"/>
  <c r="P8" i="2" a="1"/>
  <c r="D23" i="2" a="1"/>
  <c r="N86" i="2" a="1"/>
  <c r="L75" i="2" a="1"/>
  <c r="I68" i="2" a="1"/>
  <c r="G38" i="2" a="1"/>
  <c r="C67" i="2" a="1"/>
  <c r="E60" i="2" a="1"/>
  <c r="N99" i="2" a="1"/>
  <c r="J49" i="2" a="1"/>
  <c r="M51" i="2" a="1"/>
  <c r="K23" i="2" a="1"/>
  <c r="I86" i="2" a="1"/>
  <c r="L105" i="2" a="1"/>
  <c r="K68" i="2" a="1"/>
  <c r="G46" i="2" a="1"/>
  <c r="K105" i="2" a="1"/>
  <c r="M73" i="2" a="1"/>
  <c r="I95" i="2" a="1"/>
  <c r="E34" i="2" a="1"/>
  <c r="P39" i="2" a="1"/>
  <c r="P36" i="2" a="1"/>
  <c r="H79" i="2" a="1"/>
  <c r="O47" i="2" a="1"/>
  <c r="I4" i="2" a="1"/>
  <c r="K24" i="2" a="1"/>
  <c r="H43" i="2" a="1"/>
  <c r="H73" i="2" a="1"/>
  <c r="E12" i="2" a="1"/>
  <c r="K18" i="2" a="1"/>
  <c r="I84" i="2" a="1"/>
  <c r="N92" i="2" a="1"/>
  <c r="G20" i="2" a="1"/>
  <c r="M79" i="2" a="1"/>
  <c r="P60" i="2" a="1"/>
  <c r="E10" i="2" a="1"/>
  <c r="M86" i="2" a="1"/>
  <c r="O106" i="2" a="1"/>
  <c r="N104" i="2" a="1"/>
  <c r="N81" i="2" a="1"/>
  <c r="O62" i="2" a="1"/>
  <c r="I50" i="2" a="1"/>
  <c r="J36" i="2" a="1"/>
  <c r="I73" i="2" a="1"/>
  <c r="O19" i="2" a="1"/>
  <c r="L94" i="2" a="1"/>
  <c r="M87" i="2" a="1"/>
  <c r="N98" i="2" a="1"/>
  <c r="F89" i="2" a="1"/>
  <c r="N62" i="2" a="1"/>
  <c r="P98" i="2" a="1"/>
  <c r="O99" i="2" a="1"/>
  <c r="E98" i="2" a="1"/>
  <c r="K7" i="2" a="1"/>
  <c r="I39" i="2" a="1"/>
  <c r="N15" i="2" a="1"/>
  <c r="K72" i="2" a="1"/>
  <c r="F85" i="2" a="1"/>
  <c r="P68" i="2" a="1"/>
  <c r="H77" i="2" a="1"/>
  <c r="I56" i="2" a="1"/>
  <c r="K44" i="2" a="1"/>
  <c r="E62" i="2" a="1"/>
  <c r="H27" i="2" a="1"/>
  <c r="J80" i="2" a="1"/>
  <c r="K56" i="2" a="1"/>
  <c r="G15" i="2" a="1"/>
  <c r="I82" i="2" a="1"/>
  <c r="N105" i="2" a="1"/>
  <c r="G22" i="2" a="1"/>
  <c r="C20" i="2" a="1"/>
  <c r="N53" i="2" a="1"/>
  <c r="J19" i="2" a="1"/>
  <c r="L35" i="2" a="1"/>
  <c r="E48" i="2" a="1"/>
  <c r="P50" i="2" a="1"/>
  <c r="D18" i="2" a="1"/>
  <c r="D42" i="2" a="1"/>
  <c r="G26" i="2" a="1"/>
  <c r="L88" i="2" a="1"/>
  <c r="M84" i="2" a="1"/>
  <c r="F28" i="2" a="1"/>
  <c r="N42" i="2" a="1"/>
  <c r="L83" i="2" a="1"/>
  <c r="I80" i="2" a="1"/>
  <c r="F87" i="2" a="1"/>
  <c r="G99" i="2" a="1"/>
  <c r="I74" i="2" a="1"/>
  <c r="D101" i="2" a="1"/>
  <c r="G50" i="2" a="1"/>
  <c r="F101" i="2" a="1"/>
  <c r="F17" i="2" a="1"/>
  <c r="J24" i="2" a="1"/>
  <c r="C35" i="2" a="1"/>
  <c r="E104" i="2" a="1"/>
  <c r="N35" i="2" a="1"/>
  <c r="P66" i="2" a="1"/>
  <c r="L78" i="2" a="1"/>
  <c r="I106" i="2" a="1"/>
  <c r="D57" i="2" a="1"/>
  <c r="F94" i="2" a="1"/>
  <c r="L63" i="2" a="1"/>
  <c r="K94" i="2" a="1"/>
  <c r="O46" i="2" a="1"/>
  <c r="M88" i="2" a="1"/>
  <c r="D21" i="2" a="1"/>
  <c r="P95" i="2" a="1"/>
  <c r="O67" i="2" a="1"/>
  <c r="P100" i="2" a="1"/>
  <c r="I107" i="2" a="1"/>
  <c r="C49" i="2" a="1"/>
  <c r="E101" i="2" a="1"/>
  <c r="I37" i="2" a="1"/>
  <c r="K75" i="2" a="1"/>
  <c r="E61" i="2" a="1"/>
  <c r="C96" i="2" a="1"/>
  <c r="J70" i="2" a="1"/>
  <c r="K78" i="2" a="1"/>
  <c r="D36" i="2" a="1"/>
  <c r="H99" i="2" a="1"/>
  <c r="K107" i="2" a="1"/>
  <c r="P34" i="2" a="1"/>
  <c r="K32" i="2" a="1"/>
  <c r="C57" i="2" a="1"/>
  <c r="F25" i="2" a="1"/>
  <c r="H70" i="2" a="1"/>
  <c r="P53" i="2" a="1"/>
  <c r="I49" i="2" a="1"/>
  <c r="M45" i="2" a="1"/>
  <c r="D91" i="2" a="1"/>
  <c r="H23" i="2" a="1"/>
  <c r="K79" i="2" a="1"/>
  <c r="J55" i="2" a="1"/>
  <c r="P17" i="2" a="1"/>
  <c r="C19" i="2" a="1"/>
  <c r="H6" i="2" a="1"/>
  <c r="M90" i="2" a="1"/>
  <c r="D79" i="2" a="1"/>
  <c r="D70" i="2" a="1"/>
  <c r="D87" i="2" a="1"/>
  <c r="M75" i="2" a="1"/>
  <c r="P18" i="2" a="1"/>
  <c r="J26" i="2" a="1"/>
  <c r="K59" i="2" a="1"/>
  <c r="N102" i="2" a="1"/>
  <c r="N32" i="2" a="1"/>
  <c r="P26" i="2" a="1"/>
  <c r="O21" i="2" a="1"/>
  <c r="M65" i="2" a="1"/>
  <c r="L46" i="2" a="1"/>
  <c r="C39" i="2" a="1"/>
  <c r="G59" i="2" a="1"/>
  <c r="C84" i="2" a="1"/>
  <c r="K84" i="2" a="1"/>
  <c r="O58" i="2" a="1"/>
  <c r="F70" i="2" a="1"/>
  <c r="D20" i="2" a="1"/>
  <c r="L22" i="2" a="1"/>
  <c r="N48" i="2" a="1"/>
  <c r="L32" i="2" a="1"/>
  <c r="M24" i="2" a="1"/>
  <c r="I98" i="2" a="1"/>
  <c r="G86" i="2" a="1"/>
  <c r="K17" i="2" a="1"/>
  <c r="K37" i="2" a="1"/>
  <c r="D94" i="2" a="1"/>
  <c r="E32" i="2" a="1"/>
  <c r="P12" i="2" a="1"/>
  <c r="H46" i="2" a="1"/>
  <c r="M40" i="2" a="1"/>
  <c r="G70" i="2" a="1"/>
  <c r="P51" i="2" a="1"/>
  <c r="N97" i="2" a="1"/>
  <c r="G106" i="2" a="1"/>
  <c r="E56" i="2" a="1"/>
  <c r="C25" i="2" a="1"/>
  <c r="O102" i="2" a="1"/>
  <c r="L18" i="2" a="1"/>
  <c r="F58" i="2" a="1"/>
  <c r="C59" i="2" a="1"/>
  <c r="M27" i="2" a="1"/>
  <c r="C58" i="2" a="1"/>
  <c r="H9" i="2" a="1"/>
  <c r="L76" i="2" a="1"/>
  <c r="I66" i="2" a="1"/>
  <c r="P49" i="2" a="1"/>
  <c r="M105" i="2" a="1"/>
  <c r="N46" i="2" a="1"/>
  <c r="H53" i="2" a="1"/>
  <c r="N74" i="2" a="1"/>
  <c r="F76" i="2" a="1"/>
  <c r="I12" i="2" a="1"/>
  <c r="M70" i="2" a="1"/>
  <c r="D95" i="2" a="1"/>
  <c r="H93" i="2" a="1"/>
  <c r="L64" i="2" a="1"/>
  <c r="O44" i="2" a="1"/>
  <c r="J17" i="2" a="1"/>
  <c r="C14" i="2" a="1"/>
  <c r="M74" i="2" a="1"/>
  <c r="I47" i="2" a="1"/>
  <c r="P78" i="2" a="1"/>
  <c r="E96" i="2" a="1"/>
  <c r="C83" i="2" a="1"/>
  <c r="O80" i="2" a="1"/>
  <c r="C89" i="2" a="1"/>
  <c r="G32" i="2" a="1"/>
  <c r="P35" i="2" a="1"/>
  <c r="K71" i="2" a="1"/>
  <c r="G96" i="2" a="1"/>
  <c r="H15" i="2" a="1"/>
  <c r="O54" i="2" a="1"/>
  <c r="N50" i="2" a="1"/>
  <c r="J34" i="2" a="1"/>
  <c r="C90" i="2" a="1"/>
  <c r="J88" i="2" a="1"/>
  <c r="N106" i="2" a="1"/>
  <c r="E42" i="2" a="1"/>
  <c r="J12" i="2" a="1"/>
  <c r="F13" i="2" a="1"/>
  <c r="L98" i="2" a="1"/>
  <c r="M41" i="2" a="1"/>
  <c r="D44" i="2" a="1"/>
  <c r="M83" i="2" a="1"/>
  <c r="G61" i="2" a="1"/>
  <c r="C23" i="2" a="1"/>
  <c r="F11" i="2" a="1"/>
  <c r="J87" i="2" a="1"/>
  <c r="N13" i="2" a="1"/>
  <c r="L67" i="2" a="1"/>
  <c r="L55" i="2" a="1"/>
  <c r="D55" i="2" a="1"/>
  <c r="L39" i="2" a="1"/>
  <c r="E80" i="2" a="1"/>
  <c r="M54" i="2" a="1"/>
  <c r="J81" i="2" a="1"/>
  <c r="K66" i="2" a="1"/>
  <c r="I90" i="2" a="1"/>
  <c r="I17" i="2" a="1"/>
  <c r="P97" i="2" a="1"/>
  <c r="D60" i="2" a="1"/>
  <c r="G81" i="2" a="1"/>
  <c r="L38" i="2" a="1"/>
  <c r="F75" i="2" a="1"/>
  <c r="L20" i="2" a="1"/>
  <c r="K20" i="2" a="1"/>
  <c r="F8" i="2" a="1"/>
  <c r="I13" i="2" a="1"/>
  <c r="K63" i="2" a="1"/>
  <c r="E68" i="2" a="1"/>
  <c r="J83" i="2" a="1"/>
  <c r="D62" i="2" a="1"/>
  <c r="K73" i="2" a="1"/>
  <c r="E43" i="2" a="1"/>
  <c r="E24" i="2" a="1"/>
  <c r="O11" i="2" a="1"/>
  <c r="O32" i="2" a="1"/>
  <c r="F26" i="2" a="1"/>
  <c r="J57" i="2" a="1"/>
  <c r="K104" i="2" a="1"/>
  <c r="H74" i="2" a="1"/>
  <c r="I79" i="2" a="1"/>
  <c r="J67" i="2" a="1"/>
  <c r="H78" i="2" a="1"/>
  <c r="G10" i="2" a="1"/>
  <c r="F105" i="2" a="1"/>
  <c r="H58" i="2" a="1"/>
  <c r="F74" i="2" a="1"/>
  <c r="I71" i="2" a="1"/>
  <c r="G67" i="2" a="1"/>
  <c r="K28" i="2" a="1"/>
  <c r="L80" i="2" a="1"/>
  <c r="E97" i="2" a="1"/>
  <c r="J103" i="2" a="1"/>
  <c r="N7" i="2" a="1"/>
  <c r="G6" i="2" a="1"/>
  <c r="P57" i="2" a="1"/>
  <c r="N84" i="2" a="1"/>
  <c r="F27" i="2" a="1"/>
  <c r="H25" i="2" a="1"/>
  <c r="C107" i="2" a="1"/>
  <c r="O86" i="2" a="1"/>
  <c r="H94" i="2" a="1"/>
  <c r="E39" i="2" a="1"/>
  <c r="D41" i="2" a="1"/>
  <c r="F5" i="2" a="1"/>
  <c r="F51" i="2" a="1"/>
  <c r="G44" i="2" a="1"/>
  <c r="G97" i="2" a="1"/>
  <c r="E40" i="2" a="1"/>
  <c r="G102" i="2" a="1"/>
  <c r="K65" i="2" a="1"/>
  <c r="D52" i="2" a="1"/>
  <c r="P89" i="2" a="1"/>
  <c r="D7" i="2" a="1"/>
  <c r="E89" i="2" a="1"/>
  <c r="F84" i="2" a="1"/>
  <c r="N24" i="2" a="1"/>
  <c r="G71" i="2" a="1"/>
  <c r="J66" i="2" a="1"/>
  <c r="G80" i="2" a="1"/>
  <c r="K8" i="2" a="1"/>
  <c r="J61" i="2" a="1"/>
  <c r="J54" i="2" a="1"/>
  <c r="K103" i="2" a="1"/>
  <c r="K97" i="2" a="1"/>
  <c r="D28" i="2" a="1"/>
  <c r="L56" i="2" a="1"/>
  <c r="K92" i="2" a="1"/>
  <c r="I43" i="2" a="1"/>
  <c r="P28" i="2" a="1"/>
  <c r="P103" i="2" a="1"/>
  <c r="F106" i="2" a="1"/>
  <c r="E25" i="2" a="1"/>
  <c r="M5" i="2" a="1"/>
  <c r="O77" i="2" a="1"/>
  <c r="J86" i="2" a="1"/>
  <c r="P64" i="2" a="1"/>
  <c r="N23" i="2" a="1"/>
  <c r="E87" i="2" a="1"/>
  <c r="P23" i="2" a="1"/>
  <c r="N19" i="2" a="1"/>
  <c r="F69" i="2" a="1"/>
  <c r="G55" i="2" a="1"/>
  <c r="L100" i="2" a="1"/>
  <c r="H12" i="2" a="1"/>
  <c r="E16" i="2" a="1"/>
  <c r="K40" i="2" a="1"/>
  <c r="H26" i="2" a="1"/>
  <c r="L79" i="2" a="1"/>
  <c r="J10" i="2" a="1"/>
  <c r="P58" i="2" a="1"/>
  <c r="H21" i="2" a="1"/>
  <c r="K100" i="2" a="1"/>
  <c r="J76" i="2" a="1"/>
  <c r="P37" i="2" a="1"/>
  <c r="P46" i="2" a="1"/>
  <c r="N78" i="2" a="1"/>
  <c r="N88" i="2" a="1"/>
  <c r="J9" i="2" a="1"/>
  <c r="P38" i="2" a="1"/>
  <c r="E102" i="2" a="1"/>
  <c r="D49" i="2" a="1"/>
  <c r="H24" i="2" a="1"/>
  <c r="M57" i="2" a="1"/>
  <c r="G43" i="2" a="1"/>
  <c r="M35" i="2" a="1"/>
  <c r="N80" i="2" a="1"/>
  <c r="H100" i="2" a="1"/>
  <c r="F61" i="2" a="1"/>
  <c r="D72" i="2" a="1"/>
  <c r="P70" i="2" a="1"/>
  <c r="L50" i="2" a="1"/>
  <c r="G28" i="2" a="1"/>
  <c r="K74" i="2" a="1"/>
  <c r="E50" i="2" a="1"/>
  <c r="I58" i="2" a="1"/>
  <c r="F67" i="2" a="1"/>
  <c r="C102" i="2" a="1"/>
  <c r="N5" i="2" a="1"/>
  <c r="E81" i="2" a="1"/>
  <c r="O25" i="2" a="1"/>
  <c r="N68" i="2" a="1"/>
  <c r="F35" i="2" a="1"/>
  <c r="L57" i="2" a="1"/>
  <c r="M98" i="2" a="1"/>
  <c r="O85" i="2" a="1"/>
  <c r="H66" i="2" a="1"/>
  <c r="K48" i="2" a="1"/>
  <c r="D34" i="2" a="1"/>
  <c r="P87" i="2" a="1"/>
  <c r="P9" i="2" a="1"/>
  <c r="K61" i="2" a="1"/>
  <c r="M76" i="2" a="1"/>
  <c r="N63" i="2" a="1"/>
  <c r="I15" i="2" a="1"/>
  <c r="D74" i="2" a="1"/>
  <c r="C45" i="2" a="1"/>
  <c r="I62" i="2" a="1"/>
  <c r="F57" i="2" a="1"/>
  <c r="D46" i="2" a="1"/>
  <c r="D99" i="2" a="1"/>
  <c r="C105" i="2" a="1"/>
  <c r="F66" i="2" a="1"/>
  <c r="C104" i="2" a="1"/>
  <c r="N21" i="2" a="1"/>
  <c r="E84" i="2" a="1"/>
  <c r="O17" i="2" a="1"/>
  <c r="J20" i="2" a="1"/>
  <c r="L23" i="2" a="1"/>
  <c r="P84" i="2" a="1"/>
  <c r="N16" i="2" a="1"/>
  <c r="L9" i="2" a="1"/>
  <c r="H19" i="2" a="1"/>
  <c r="F103" i="2" a="1"/>
  <c r="D40" i="2" a="1"/>
  <c r="O50" i="2" a="1"/>
  <c r="I85" i="2" a="1"/>
  <c r="F15" i="2" a="1"/>
  <c r="G23" i="2" a="1"/>
  <c r="J16" i="2" a="1"/>
  <c r="I64" i="2" a="1"/>
  <c r="D56" i="2" a="1"/>
  <c r="O101" i="2" a="1"/>
  <c r="C71" i="2" a="1"/>
  <c r="I24" i="2" a="1"/>
  <c r="O107" i="2" a="1"/>
  <c r="E41" i="2" a="1"/>
  <c r="D47" i="2" a="1"/>
  <c r="P11" i="2" a="1"/>
  <c r="P96" i="2" a="1"/>
  <c r="I19" i="2" a="1"/>
  <c r="C61" i="2" a="1"/>
  <c r="K81" i="2" a="1"/>
  <c r="P43" i="2" a="1"/>
  <c r="M20" i="2" a="1"/>
  <c r="I61" i="2" a="1"/>
  <c r="H75" i="2" a="1"/>
  <c r="K87" i="2" a="1"/>
  <c r="D19" i="2" a="1"/>
  <c r="K26" i="2" a="1"/>
  <c r="N22" i="2" a="1"/>
  <c r="O26" i="2" a="1"/>
  <c r="L66" i="2" a="1"/>
  <c r="I63" i="2" a="1"/>
  <c r="I100" i="2" a="1"/>
  <c r="F39" i="2" a="1"/>
  <c r="E52" i="2" a="1"/>
  <c r="E44" i="2" a="1"/>
  <c r="L53" i="2" a="1"/>
  <c r="C38" i="2" a="1"/>
  <c r="C40" i="2" a="1"/>
  <c r="I99" i="2" a="1"/>
  <c r="H42" i="2" a="1"/>
  <c r="I34" i="2" a="1"/>
  <c r="H71" i="2" a="1"/>
  <c r="P105" i="2" a="1"/>
  <c r="I83" i="2" a="1"/>
  <c r="D13" i="2" a="1"/>
  <c r="E79" i="2" a="1"/>
  <c r="F82" i="2" a="1"/>
  <c r="C60" i="2" a="1"/>
  <c r="K64" i="2" a="1"/>
  <c r="J11" i="2" a="1"/>
  <c r="C53" i="2" a="1"/>
  <c r="J65" i="2" a="1"/>
  <c r="C92" i="2" a="1"/>
  <c r="H20" i="2" a="1"/>
  <c r="G9" i="2" a="1"/>
  <c r="H106" i="2" a="1"/>
  <c r="G82" i="2" a="1"/>
  <c r="H98" i="2" a="1"/>
  <c r="D106" i="2" a="1"/>
  <c r="F52" i="2" a="1"/>
  <c r="G74" i="2" a="1"/>
  <c r="N14" i="2" a="1"/>
  <c r="N55" i="2" a="1"/>
  <c r="E26" i="2" a="1"/>
  <c r="J93" i="2" a="1"/>
  <c r="P76" i="2" a="1"/>
  <c r="E72" i="2" a="1"/>
  <c r="L44" i="2" a="1"/>
  <c r="D92" i="2" a="1"/>
  <c r="D76" i="2" a="1"/>
  <c r="D68" i="2" a="1"/>
  <c r="G73" i="2" a="1"/>
  <c r="M4" i="2" a="1"/>
  <c r="M17" i="2" a="1"/>
  <c r="P62" i="2" a="1"/>
  <c r="H36" i="2" a="1"/>
  <c r="H35" i="2" a="1"/>
  <c r="D14" i="2" a="1"/>
  <c r="D75" i="2" a="1"/>
  <c r="L19" i="2" a="1"/>
  <c r="I69" i="2" a="1"/>
  <c r="G103" i="2" a="1"/>
  <c r="F86" i="2" a="1"/>
  <c r="I25" i="2" a="1"/>
  <c r="C68" i="2" a="1"/>
  <c r="C9" i="2" a="1"/>
  <c r="H67" i="2" a="1"/>
  <c r="L77" i="2" a="1"/>
  <c r="M93" i="2" a="1"/>
  <c r="G56" i="2" a="1"/>
  <c r="L34" i="2" a="1"/>
  <c r="I81" i="2" a="1"/>
  <c r="E64" i="2" a="1"/>
  <c r="O15" i="2" a="1"/>
  <c r="H14" i="2" a="1"/>
  <c r="D9" i="2" a="1"/>
  <c r="I103" i="2" a="1"/>
  <c r="P52" i="2" a="1"/>
  <c r="P71" i="2" a="1"/>
  <c r="L10" i="2" a="1"/>
  <c r="O104" i="2" a="1"/>
  <c r="O98" i="2" a="1"/>
  <c r="O35" i="2" a="1"/>
  <c r="D88" i="2" a="1"/>
  <c r="K60" i="2" a="1"/>
  <c r="H63" i="2" a="1"/>
  <c r="N12" i="2" a="1"/>
  <c r="N101" i="2" a="1"/>
  <c r="O18" i="2" a="1"/>
  <c r="C41" i="2" a="1"/>
  <c r="E63" i="2" a="1"/>
  <c r="L84" i="2" a="1"/>
  <c r="C51" i="2" a="1"/>
  <c r="F97" i="2" a="1"/>
  <c r="H90" i="2" a="1"/>
  <c r="L86" i="2" a="1"/>
  <c r="M22" i="2" a="1"/>
  <c r="K52" i="2" a="1"/>
  <c r="I5" i="2" a="1"/>
  <c r="G90" i="2" a="1"/>
  <c r="J94" i="2" a="1"/>
  <c r="E73" i="2" a="1"/>
  <c r="M43" i="2" a="1"/>
  <c r="G14" i="2" a="1"/>
  <c r="G12" i="2" a="1"/>
  <c r="G17" i="2" a="1"/>
  <c r="L103" i="2" a="1"/>
  <c r="O41" i="2" a="1"/>
  <c r="D65" i="2" a="1"/>
  <c r="L96" i="2" a="1"/>
  <c r="C37" i="2" a="1"/>
  <c r="C77" i="2" a="1"/>
  <c r="F53" i="2" a="1"/>
  <c r="K51" i="2" a="1"/>
  <c r="F32" i="2" a="1"/>
  <c r="O53" i="2" a="1"/>
  <c r="D67" i="2" a="1"/>
  <c r="N54" i="2" a="1"/>
  <c r="M7" i="2" a="1"/>
  <c r="D12" i="2" a="1"/>
  <c r="E9" i="2" a="1"/>
  <c r="I32" i="2" a="1"/>
  <c r="K25" i="2" a="1"/>
  <c r="E88" i="2" a="1"/>
  <c r="H84" i="2" a="1"/>
  <c r="I9" i="2" a="1"/>
  <c r="D4" i="2" a="1"/>
  <c r="P79" i="2" a="1"/>
  <c r="D83" i="2" a="1"/>
  <c r="O64" i="2" a="1"/>
  <c r="D105" i="2" a="1"/>
  <c r="D38" i="2" a="1"/>
  <c r="N91" i="2" a="1"/>
  <c r="C4" i="2" a="1"/>
  <c r="L93" i="2" a="1"/>
  <c r="I41" i="2" a="1"/>
  <c r="H56" i="2" a="1"/>
  <c r="N8" i="2" a="1"/>
  <c r="D59" i="2" a="1"/>
  <c r="J63" i="2" a="1"/>
  <c r="M52" i="2" a="1"/>
  <c r="N40" i="2" a="1"/>
  <c r="D8" i="2" a="1"/>
  <c r="L42" i="2" a="1"/>
  <c r="M102" i="2" a="1"/>
  <c r="N45" i="2" a="1"/>
  <c r="G36" i="2" a="1"/>
  <c r="K53" i="2" a="1"/>
  <c r="G13" i="2" a="1"/>
  <c r="I44" i="2" a="1"/>
  <c r="P47" i="2" a="1"/>
  <c r="K45" i="2" a="1"/>
  <c r="I77" i="2" a="1"/>
  <c r="I22" i="2" a="1"/>
  <c r="D16" i="2" a="1"/>
  <c r="G21" i="2" a="1"/>
  <c r="G42" i="2" a="1"/>
  <c r="O87" i="2" a="1"/>
  <c r="O93" i="2" a="1"/>
  <c r="O57" i="2" a="1"/>
  <c r="C15" i="2" a="1"/>
  <c r="D6" i="2" a="1"/>
  <c r="C42" i="2" a="1"/>
  <c r="G27" i="2" a="1"/>
  <c r="F102" i="2" a="1"/>
  <c r="D45" i="2" a="1"/>
  <c r="D82" i="2" a="1"/>
  <c r="J32" i="2" a="1"/>
  <c r="D26" i="2" a="1"/>
  <c r="E78" i="2" a="1"/>
  <c r="J48" i="2" a="1"/>
  <c r="H87" i="2" a="1"/>
  <c r="N9" i="2" a="1"/>
  <c r="H52" i="2" a="1"/>
  <c r="C13" i="2" a="1"/>
  <c r="F44" i="2" a="1"/>
  <c r="F68" i="2" a="1"/>
  <c r="N20" i="2" a="1"/>
  <c r="M26" i="2" a="1"/>
  <c r="O51" i="2" a="1"/>
  <c r="H16" i="2" a="1"/>
  <c r="J100" i="2" a="1"/>
  <c r="D54" i="2" a="1"/>
  <c r="I20" i="2" a="1"/>
  <c r="F99" i="2" a="1"/>
  <c r="D51" i="2" a="1"/>
  <c r="D103" i="2" a="1"/>
  <c r="C100" i="2" a="1"/>
  <c r="D24" i="2" a="1"/>
  <c r="I23" i="2" a="1"/>
  <c r="N43" i="2" a="1"/>
  <c r="O65" i="2" a="1"/>
  <c r="K54" i="2" a="1"/>
  <c r="J90" i="2" a="1"/>
  <c r="J41" i="2" a="1"/>
  <c r="H41" i="2" a="1"/>
  <c r="J14" i="2" a="1"/>
  <c r="I72" i="2" a="1"/>
  <c r="L69" i="2" a="1"/>
  <c r="K86" i="2" a="1"/>
  <c r="O79" i="2" a="1"/>
  <c r="C34" i="2" a="1"/>
  <c r="O74" i="2" a="1"/>
  <c r="C91" i="2" a="1"/>
  <c r="O45" i="2" a="1"/>
  <c r="D58" i="2" a="1"/>
  <c r="J15" i="2" a="1"/>
  <c r="O40" i="2" a="1"/>
  <c r="F41" i="2" a="1"/>
  <c r="M56" i="2" a="1"/>
  <c r="N6" i="2" a="1"/>
  <c r="H18" i="2" a="1"/>
  <c r="K43" i="2" a="1"/>
  <c r="O70" i="2" a="1"/>
  <c r="I36" i="2" a="1"/>
  <c r="O90" i="2" a="1"/>
  <c r="E5" i="2" a="1"/>
  <c r="O12" i="2" a="1"/>
  <c r="M49" i="2" a="1"/>
  <c r="N26" i="2" a="1"/>
  <c r="K21" i="2" a="1"/>
  <c r="O38" i="2" a="1"/>
  <c r="L90" i="2" a="1"/>
  <c r="L102" i="2" a="1"/>
  <c r="J43" i="2" a="1"/>
  <c r="O68" i="2" a="1"/>
  <c r="M67" i="2" a="1"/>
  <c r="P7" i="2" a="1"/>
  <c r="P40" i="2" a="1"/>
  <c r="M18" i="2" a="1"/>
  <c r="D84" i="2" a="1"/>
  <c r="C64" i="2" a="1"/>
  <c r="F56" i="2" a="1"/>
  <c r="O60" i="2" a="1"/>
  <c r="J106" i="2" a="1"/>
  <c r="L95" i="2" a="1"/>
  <c r="F91" i="2" a="1"/>
  <c r="F77" i="2" a="1"/>
  <c r="K70" i="2" a="1"/>
  <c r="I91" i="2" a="1"/>
  <c r="P74" i="2" a="1"/>
  <c r="C52" i="2" a="1"/>
  <c r="H86" i="2" a="1"/>
  <c r="N103" i="2" a="1"/>
  <c r="F34" i="2" a="1"/>
  <c r="N77" i="2" a="1"/>
  <c r="I16" i="2" a="1"/>
  <c r="H104" i="2" a="1"/>
  <c r="J72" i="2" a="1"/>
  <c r="E107" i="2" a="1"/>
  <c r="O8" i="2" a="1"/>
  <c r="I55" i="2" a="1"/>
  <c r="H82" i="2" a="1"/>
  <c r="C48" i="2" a="1"/>
  <c r="P75" i="2" a="1"/>
  <c r="N76" i="2" a="1"/>
  <c r="P54" i="2" a="1"/>
  <c r="F23" i="2" a="1"/>
  <c r="J95" i="2" a="1"/>
  <c r="M37" i="2" a="1"/>
  <c r="L7" i="2" a="1"/>
  <c r="O69" i="2" a="1"/>
  <c r="J51" i="2" a="1"/>
  <c r="E19" i="2" a="1"/>
  <c r="F38" i="2" a="1"/>
  <c r="N52" i="2" a="1"/>
  <c r="L45" i="2" a="1"/>
  <c r="I88" i="2" a="1"/>
  <c r="K102" i="2" a="1"/>
  <c r="M59" i="2" a="1"/>
  <c r="L54" i="2" a="1"/>
  <c r="N56" i="2" a="1"/>
  <c r="C11" i="2" a="1"/>
  <c r="I46" i="2" a="1"/>
  <c r="L89" i="2" a="1"/>
  <c r="M14" i="2" a="1"/>
  <c r="K16" i="2" a="1"/>
  <c r="K11" i="2" a="1"/>
  <c r="I18" i="2" a="1"/>
  <c r="J35" i="2" a="1"/>
  <c r="E106" i="2" a="1"/>
  <c r="J6" i="2" a="1"/>
  <c r="G39" i="2" a="1"/>
  <c r="D37" i="2" a="1"/>
  <c r="N75" i="2" a="1"/>
  <c r="E57" i="2" a="1"/>
  <c r="O61" i="2" a="1"/>
  <c r="I7" i="2" a="1"/>
  <c r="P88" i="2" a="1"/>
  <c r="D93" i="2" a="1"/>
  <c r="L82" i="2" a="1"/>
  <c r="P85" i="2" a="1"/>
  <c r="J89" i="2" a="1"/>
  <c r="O92" i="2" a="1"/>
  <c r="E38" i="2" a="1"/>
  <c r="C93" i="2" a="1"/>
  <c r="G93" i="2" a="1"/>
  <c r="O14" i="2" a="1"/>
  <c r="P16" i="2" a="1"/>
  <c r="K22" i="2" a="1"/>
  <c r="G48" i="2" a="1"/>
  <c r="N47" i="2" a="1"/>
  <c r="K77" i="2" a="1"/>
  <c r="D61" i="2" a="1"/>
  <c r="E6" i="2" a="1"/>
  <c r="J4" i="2" a="1"/>
  <c r="J77" i="2" a="1"/>
  <c r="M94" i="2" a="1"/>
  <c r="E11" i="2" a="1"/>
  <c r="K46" i="2" a="1"/>
  <c r="D53" i="2" a="1"/>
  <c r="D15" i="2" a="1"/>
  <c r="L26" i="2" a="1"/>
  <c r="O24" i="2" a="1"/>
  <c r="N96" i="2" a="1"/>
  <c r="E86" i="2" a="1"/>
  <c r="C50" i="2" a="1"/>
  <c r="M28" i="2" a="1"/>
  <c r="F78" i="2" a="1"/>
  <c r="N93" i="2" a="1"/>
  <c r="D107" i="2" a="1"/>
  <c r="F55" i="2" a="1"/>
  <c r="O37" i="2" a="1"/>
  <c r="D10" i="2" a="1"/>
  <c r="I60" i="2" a="1"/>
  <c r="O27" i="2" a="1"/>
  <c r="H97" i="2" a="1"/>
  <c r="N107" i="2" a="1"/>
  <c r="L40" i="2" a="1"/>
  <c r="L6" i="2" a="1"/>
  <c r="N37" i="2" a="1"/>
  <c r="O36" i="2" a="1"/>
  <c r="L104" i="2" a="1"/>
  <c r="C106" i="2" a="1"/>
  <c r="M66" i="2" a="1"/>
  <c r="F71" i="2" a="1"/>
  <c r="I57" i="2" a="1"/>
  <c r="G77" i="2" a="1"/>
  <c r="F6" i="2" a="1"/>
  <c r="E83" i="2" a="1"/>
  <c r="O52" i="2" a="1"/>
  <c r="L28" i="2" a="1"/>
  <c r="P42" i="2" a="1"/>
  <c r="K10" i="2" a="1"/>
  <c r="F62" i="2" a="1"/>
  <c r="O7" i="2" a="1"/>
  <c r="N41" i="2" a="1"/>
  <c r="I38" i="2" a="1"/>
  <c r="M63" i="2" a="1"/>
  <c r="I65" i="2" a="1"/>
  <c r="O10" i="2" a="1"/>
  <c r="H13" i="2" a="1"/>
  <c r="J74" i="2" a="1"/>
  <c r="H59" i="2" a="1"/>
  <c r="I14" i="2" a="1"/>
  <c r="P94" i="2" a="1"/>
  <c r="E8" i="2" a="1"/>
  <c r="K12" i="2" a="1"/>
  <c r="F65" i="2" a="1"/>
  <c r="O39" i="2" a="1"/>
  <c r="C97" i="2" a="1"/>
  <c r="O84" i="2" a="1"/>
  <c r="H103" i="2" a="1"/>
  <c r="O81" i="2" a="1"/>
  <c r="C32" i="2" a="1"/>
  <c r="N38" i="2" a="1"/>
  <c r="I11" i="2" a="1"/>
  <c r="I101" i="2" a="1"/>
  <c r="O105" i="2" a="1"/>
  <c r="C28" i="2" a="1"/>
  <c r="M44" i="2" a="1"/>
  <c r="E74" i="2" a="1"/>
  <c r="H48" i="2" a="1"/>
  <c r="K41" i="2" a="1"/>
  <c r="J71" i="2" a="1"/>
  <c r="C101" i="2" a="1"/>
  <c r="F93" i="2" a="1"/>
  <c r="E65" i="2" a="1"/>
  <c r="F37" i="2" a="1"/>
  <c r="M78" i="2" a="1"/>
  <c r="F50" i="2" a="1"/>
  <c r="O48" i="2" a="1"/>
  <c r="E82" i="2" a="1"/>
  <c r="G66" i="2" a="1"/>
  <c r="C8" i="2" a="1"/>
  <c r="F104" i="2" a="1"/>
  <c r="G60" i="2" a="1"/>
  <c r="O5" i="2" a="1"/>
  <c r="L71" i="2" a="1"/>
  <c r="N89" i="2" a="1"/>
  <c r="H50" i="2" a="1"/>
  <c r="N100" i="2" a="1"/>
  <c r="J42" i="2" a="1"/>
  <c r="L41" i="2" a="1"/>
  <c r="K83" i="2" a="1"/>
  <c r="C85" i="2" a="1"/>
  <c r="O71" i="2" a="1"/>
  <c r="N67" i="2" a="1"/>
  <c r="C44" i="2" a="1"/>
  <c r="K90" i="2" a="1"/>
  <c r="E46" i="2" a="1"/>
  <c r="O72" i="2" a="1"/>
  <c r="N70" i="2" a="1"/>
  <c r="G24" i="2" a="1"/>
  <c r="C66" i="2" a="1"/>
  <c r="O94" i="2" a="1"/>
  <c r="C81" i="2" a="1"/>
  <c r="P67" i="2" a="1"/>
  <c r="P59" i="2" a="1"/>
  <c r="M23" i="2" a="1"/>
  <c r="H60" i="2" a="1"/>
  <c r="N95" i="2" a="1"/>
  <c r="J45" i="2" a="1"/>
  <c r="I102" i="2" a="1"/>
  <c r="J25" i="2" a="1"/>
  <c r="G94" i="2" a="1"/>
  <c r="P73" i="2" a="1"/>
  <c r="P107" i="2" a="1"/>
  <c r="D96" i="2" a="1"/>
  <c r="G19" i="2" a="1"/>
  <c r="F45" i="2" a="1"/>
  <c r="P5" i="2" a="1"/>
  <c r="F49" i="2" a="1"/>
  <c r="G53" i="2" a="1"/>
  <c r="M58" i="2" a="1"/>
  <c r="L73" i="2" a="1"/>
  <c r="H34" i="2" a="1"/>
  <c r="C43" i="2" a="1"/>
  <c r="J59" i="2" a="1"/>
  <c r="I10" i="2" a="1"/>
  <c r="L106" i="2" a="1"/>
  <c r="N60" i="2" a="1"/>
  <c r="G76" i="2" a="1"/>
  <c r="L81" i="2" a="1"/>
  <c r="N94" i="2" a="1"/>
  <c r="L97" i="2" a="1"/>
  <c r="H64" i="2" a="1"/>
  <c r="G95" i="2" a="1"/>
  <c r="L91" i="2" a="1"/>
  <c r="O43" i="2" a="1"/>
  <c r="K58" i="2" a="1"/>
  <c r="E76" i="2" a="1"/>
  <c r="C6" i="2" a="1"/>
  <c r="C46" i="2" a="1"/>
  <c r="F72" i="2" a="1"/>
  <c r="H95" i="2" a="1"/>
  <c r="G64" i="2" a="1"/>
  <c r="M100" i="2" a="1"/>
  <c r="C79" i="2" a="1"/>
  <c r="K27" i="2" a="1"/>
  <c r="P24" i="2" a="1"/>
  <c r="E51" i="2" a="1"/>
  <c r="O100" i="2" a="1"/>
  <c r="N65" i="2" a="1"/>
  <c r="O63" i="2" a="1"/>
  <c r="C78" i="2" a="1"/>
  <c r="N44" i="2" a="1"/>
  <c r="L24" i="2" a="1"/>
  <c r="K101" i="2" a="1"/>
  <c r="E36" i="2" a="1"/>
  <c r="C72" i="2" a="1"/>
  <c r="E77" i="2" a="1"/>
  <c r="N4" i="2" a="1"/>
  <c r="D90" i="2" a="1"/>
  <c r="G58" i="2" a="1"/>
  <c r="H83" i="2" a="1"/>
  <c r="G75" i="2" a="1"/>
  <c r="C7" i="2" a="1"/>
  <c r="J58" i="2" a="1"/>
  <c r="K89" i="2" a="1"/>
  <c r="K106" i="2" a="1"/>
  <c r="H7" i="2" a="1"/>
  <c r="P48" i="2" a="1"/>
  <c r="K69" i="2" a="1"/>
  <c r="M42" i="2" a="1"/>
  <c r="L21" i="2" a="1"/>
  <c r="J28" i="2" a="1"/>
  <c r="P77" i="2" a="1"/>
  <c r="I104" i="2" a="1"/>
  <c r="F88" i="2" a="1"/>
  <c r="F92" i="2" a="1"/>
  <c r="C65" i="2" a="1"/>
  <c r="M92" i="2" a="1"/>
  <c r="G8" i="2" a="1"/>
  <c r="E59" i="2" a="1"/>
  <c r="O22" i="2" a="1"/>
  <c r="K4" i="2" a="1"/>
  <c r="K95" i="2" a="1"/>
  <c r="G52" i="2" a="1"/>
  <c r="E14" i="2" a="1"/>
  <c r="C47" i="2" a="1"/>
  <c r="E28" i="2" a="1"/>
  <c r="F60" i="2" a="1"/>
  <c r="O23" i="2" a="1"/>
  <c r="H40" i="2" a="1"/>
  <c r="H17" i="2" a="1"/>
  <c r="E37" i="2" a="1"/>
  <c r="P19" i="2" a="1"/>
  <c r="N11" i="2" a="1"/>
  <c r="P44" i="2" a="1"/>
  <c r="D71" i="2" a="1"/>
  <c r="I48" i="2" a="1"/>
  <c r="M101" i="2" a="1"/>
  <c r="I89" i="2" a="1"/>
  <c r="P99" i="2" a="1"/>
  <c r="H47" i="2" a="1"/>
  <c r="D27" i="2" a="1"/>
  <c r="J64" i="2" a="1"/>
  <c r="P80" i="2" a="1"/>
  <c r="C18" i="2" a="1"/>
  <c r="F4" i="2" a="1"/>
  <c r="C21" i="2" a="1"/>
  <c r="K39" i="2" a="1"/>
  <c r="L47" i="2" a="1"/>
  <c r="F12" i="2" a="1"/>
  <c r="J39" i="2" a="1"/>
  <c r="L68" i="2" a="1"/>
  <c r="F80" i="2" a="1"/>
  <c r="D48" i="2" a="1"/>
  <c r="M36" i="2" a="1"/>
  <c r="H101" i="2" a="1"/>
  <c r="J47" i="2" a="1"/>
  <c r="N66" i="2" a="1"/>
  <c r="G37" i="2" a="1"/>
  <c r="E15" i="2" a="1"/>
  <c r="C16" i="2" a="1"/>
  <c r="C103" i="2" a="1"/>
  <c r="G40" i="2" a="1"/>
  <c r="I26" i="2" a="1"/>
  <c r="F46" i="2" a="1"/>
  <c r="D35" i="2" a="1"/>
  <c r="F7" i="2" a="1"/>
  <c r="E21" i="2" a="1"/>
  <c r="H51" i="2" a="1"/>
  <c r="H80" i="2" a="1"/>
  <c r="I8" i="2" a="1"/>
  <c r="J101" i="2" a="1"/>
  <c r="H107" i="2" a="1"/>
  <c r="E95" i="2" a="1"/>
  <c r="I6" i="2" a="1"/>
  <c r="K55" i="2" a="1"/>
  <c r="G92" i="2" a="1"/>
  <c r="I54" i="2" a="1"/>
  <c r="L51" i="2" a="1"/>
  <c r="E100" i="2" a="1"/>
  <c r="C80" i="2" a="1"/>
  <c r="E22" i="2" a="1"/>
  <c r="J52" i="2" a="1"/>
  <c r="L14" i="2" a="1"/>
  <c r="G69" i="2" a="1"/>
  <c r="E54" i="2" a="1"/>
  <c r="K14" i="2" a="1"/>
  <c r="F73" i="2" a="1"/>
  <c r="J56" i="2" a="1"/>
  <c r="F18" i="2" a="1"/>
  <c r="M80" i="2" a="1"/>
  <c r="J22" i="2" a="1"/>
  <c r="L43" i="2" a="1"/>
  <c r="L5" i="2" a="1"/>
  <c r="P82" i="2" a="1"/>
  <c r="J82" i="2" a="1"/>
  <c r="M8" i="2" a="1"/>
  <c r="P106" i="2" a="1"/>
  <c r="D17" i="2" a="1"/>
  <c r="P21" i="2" a="1"/>
  <c r="J84" i="2" a="1"/>
  <c r="H11" i="2" a="1"/>
  <c r="E53" i="2" a="1"/>
  <c r="P56" i="2" a="1"/>
  <c r="E58" i="2" a="1"/>
  <c r="J69" i="2" a="1"/>
  <c r="I51" i="2" a="1"/>
  <c r="N39" i="2" a="1"/>
  <c r="G25" i="2" a="1"/>
  <c r="P81" i="2" a="1"/>
  <c r="F9" i="2" a="1"/>
  <c r="J91" i="2" a="1"/>
  <c r="L70" i="2" a="1"/>
  <c r="I52" i="2" a="1"/>
  <c r="F95" i="2" a="1"/>
  <c r="E93" i="2" a="1"/>
  <c r="M91" i="2" a="1"/>
  <c r="O56" i="2" a="1"/>
  <c r="J68" i="2" a="1"/>
  <c r="I97" i="2" a="1"/>
  <c r="L37" i="2" a="1"/>
  <c r="O82" i="2" a="1"/>
  <c r="C82" i="2" a="1"/>
  <c r="E13" i="2" a="1"/>
  <c r="C22" i="2" a="1"/>
  <c r="J105" i="2" a="1"/>
  <c r="F90" i="2" a="1"/>
  <c r="P92" i="2" a="1"/>
  <c r="C54" i="2" a="1"/>
  <c r="H54" i="2" a="1"/>
  <c r="C99" i="2" a="1"/>
  <c r="M38" i="2" a="1"/>
  <c r="P102" i="2" a="1"/>
  <c r="F81" i="2" a="1"/>
  <c r="H45" i="2" a="1"/>
  <c r="E66" i="2" a="1"/>
  <c r="J50" i="2" a="1"/>
  <c r="G83" i="2" a="1"/>
  <c r="O66" i="2" a="1"/>
  <c r="N36" i="2" a="1"/>
  <c r="F64" i="2" a="1"/>
  <c r="C56" i="2" a="1"/>
  <c r="J53" i="2" a="1"/>
  <c r="E4" i="2" a="1"/>
  <c r="N59" i="2" a="1"/>
  <c r="N17" i="2" a="1"/>
  <c r="L52" i="2" a="1"/>
  <c r="E99" i="2" a="1"/>
  <c r="J97" i="2" a="1"/>
  <c r="P91" i="2" a="1"/>
  <c r="J60" i="2" a="1"/>
  <c r="G88" i="2" a="1"/>
  <c r="M16" i="2" a="1"/>
  <c r="M96" i="2" a="1"/>
  <c r="N18" i="2" a="1"/>
  <c r="M6" i="2" a="1"/>
  <c r="N10" i="2" a="1"/>
  <c r="D50" i="2" a="1"/>
  <c r="C70" i="2" a="1"/>
  <c r="O49" i="2" a="1"/>
  <c r="H22" i="2" a="1"/>
  <c r="F40" i="2" a="1"/>
  <c r="G45" i="2" a="1"/>
  <c r="E103" i="2" a="1"/>
  <c r="K19" i="2" a="1"/>
  <c r="N58" i="2" a="1"/>
  <c r="M55" i="2" a="1"/>
  <c r="P93" i="2" a="1"/>
  <c r="M72" i="2" a="1"/>
  <c r="P65" i="2" a="1"/>
  <c r="J5" i="2" a="1"/>
  <c r="D22" i="2" a="1"/>
  <c r="K6" i="2" a="1"/>
  <c r="C62" i="2" a="1"/>
  <c r="C5" i="2" a="1"/>
  <c r="D78" i="2" a="1"/>
  <c r="E85" i="2" a="1"/>
  <c r="L11" i="2" a="1"/>
  <c r="K88" i="2" a="1"/>
  <c r="C95" i="2" a="1"/>
  <c r="J75" i="2" a="1"/>
  <c r="M25" i="2" a="1"/>
  <c r="E17" i="2" a="1"/>
  <c r="O103" i="2" a="1"/>
  <c r="I76" i="2" a="1"/>
  <c r="E71" i="2" a="1"/>
  <c r="G101" i="2" a="1"/>
  <c r="K49" i="2" a="1"/>
  <c r="L101" i="2" a="1"/>
  <c r="H65" i="2" a="1"/>
  <c r="K5" i="2" a="1"/>
  <c r="I92" i="2" a="1"/>
  <c r="O42" i="2" a="1"/>
  <c r="M32" i="2" a="1"/>
  <c r="D100" i="2" a="1"/>
  <c r="N83" i="2" a="1"/>
  <c r="I75" i="2" a="1"/>
  <c r="N51" i="2" a="1"/>
  <c r="C75" i="2" a="1"/>
  <c r="E55" i="2" a="1"/>
  <c r="C69" i="2" a="1"/>
  <c r="M82" i="2" a="1"/>
  <c r="C26" i="2" a="1"/>
  <c r="O16" i="2" a="1"/>
  <c r="F20" i="2" a="1"/>
  <c r="G72" i="2" a="1"/>
  <c r="J92" i="2" a="1"/>
  <c r="H8" i="2" a="1"/>
  <c r="M89" i="2" a="1"/>
  <c r="L8" i="2" a="1"/>
  <c r="O96" i="2" a="1"/>
  <c r="O59" i="2" a="1"/>
  <c r="F96" i="2" a="1"/>
  <c r="O83" i="2" a="1"/>
  <c r="G107" i="2" a="1"/>
  <c r="M69" i="2" a="1"/>
  <c r="C74" i="2" a="1"/>
  <c r="H4" i="2" a="1"/>
  <c r="D86" i="2" a="1"/>
  <c r="H88" i="2" a="1"/>
  <c r="H91" i="2" a="1"/>
  <c r="E18" i="2" a="1"/>
  <c r="G35" i="2" a="1"/>
  <c r="J85" i="2" a="1"/>
  <c r="F48" i="2" a="1"/>
  <c r="I96" i="2" a="1"/>
  <c r="C55" i="2" a="1"/>
  <c r="P101" i="2" a="1"/>
  <c r="G89" i="2" a="1"/>
  <c r="K98" i="2" a="1"/>
  <c r="H5" i="2" a="1"/>
  <c r="F83" i="2" a="1"/>
  <c r="M53" i="2" a="1"/>
  <c r="L27" i="2" a="1"/>
  <c r="H81" i="2" a="1"/>
  <c r="N82" i="2" a="1"/>
  <c r="F24" i="2" a="1"/>
  <c r="P61" i="2" a="1"/>
  <c r="G18" i="2" a="1"/>
  <c r="M21" i="2" a="1"/>
  <c r="M10" i="2" a="1"/>
  <c r="G100" i="2" a="1"/>
  <c r="H105" i="2" a="1"/>
  <c r="F10" i="2" a="1"/>
  <c r="K76" i="2" a="1"/>
  <c r="J44" i="2" a="1"/>
  <c r="C98" i="2" a="1"/>
  <c r="M19" i="2" a="1"/>
  <c r="O95" i="2" a="1"/>
  <c r="F54" i="2" a="1"/>
  <c r="C88" i="2" a="1"/>
  <c r="F21" i="2" a="1"/>
  <c r="E45" i="2" a="1"/>
  <c r="L99" i="2" a="1"/>
  <c r="O91" i="2" a="1"/>
  <c r="C86" i="2" a="1"/>
  <c r="P22" i="2" a="1"/>
  <c r="N61" i="2" a="1"/>
  <c r="K15" i="2" a="1"/>
  <c r="J27" i="2" a="1"/>
  <c r="E70" i="2" a="1"/>
  <c r="K99" i="2" a="1"/>
  <c r="F14" i="2" a="1"/>
  <c r="P14" i="2" a="1"/>
  <c r="M34" i="2" a="1"/>
  <c r="P83" i="2" a="1"/>
  <c r="E20" i="2" a="1"/>
  <c r="M15" i="2" a="1"/>
  <c r="H96" i="2" a="1"/>
  <c r="J21" i="2" a="1"/>
  <c r="M62" i="2" a="1"/>
  <c r="G47" i="2" a="1"/>
  <c r="L60" i="2" a="1"/>
  <c r="F100" i="2" a="1"/>
  <c r="D39" i="2" a="1"/>
  <c r="D98" i="2" a="1"/>
  <c r="D80" i="2" a="1"/>
  <c r="K42" i="2" a="1"/>
  <c r="E47" i="2" a="1"/>
  <c r="D66" i="2" a="1"/>
  <c r="L62" i="2" a="1"/>
  <c r="L107" i="2" a="1"/>
  <c r="E75" i="2" a="1"/>
  <c r="P69" i="2" a="1"/>
  <c r="I42" i="2" a="1"/>
  <c r="K34" i="2" a="1"/>
  <c r="M39" i="2" a="1"/>
  <c r="D32" i="2" a="1"/>
  <c r="P104" i="2" a="1"/>
  <c r="J73" i="2" a="1"/>
  <c r="K35" i="2" a="1"/>
  <c r="F59" i="2" a="1"/>
  <c r="D63" i="2" a="1"/>
  <c r="M50" i="2" a="1"/>
  <c r="F107" i="2" a="1"/>
  <c r="C12" i="2" a="1"/>
  <c r="P90" i="2" a="1"/>
  <c r="D81" i="2" a="1"/>
  <c r="C17" i="2" a="1"/>
  <c r="G51" i="2" a="1"/>
  <c r="I40" i="2" a="1"/>
  <c r="M85" i="2" a="1"/>
  <c r="E49" i="2" a="1"/>
  <c r="D85" i="2" a="1"/>
  <c r="F16" i="2" a="1"/>
  <c r="H38" i="2" a="1"/>
  <c r="L48" i="2" a="1"/>
  <c r="E35" i="2" a="1"/>
  <c r="I67" i="2" a="1"/>
  <c r="O76" i="2" a="1"/>
  <c r="N57" i="2" a="1"/>
  <c r="L61" i="2" a="1"/>
  <c r="K9" i="2" a="1"/>
  <c r="O34" i="2" a="1"/>
  <c r="L72" i="2" a="1"/>
  <c r="F22" i="2" a="1"/>
  <c r="D102" i="2" a="1"/>
  <c r="F47" i="2" a="1"/>
  <c r="H44" i="2" a="1"/>
  <c r="N90" i="2" a="1"/>
  <c r="H92" i="2" a="1"/>
  <c r="D43" i="2" a="1"/>
  <c r="J13" i="2" a="1"/>
  <c r="M81" i="2" a="1"/>
  <c r="K13" i="2" a="1"/>
  <c r="L16" i="2" a="1"/>
  <c r="C10" i="2" a="1"/>
  <c r="F42" i="2" a="1"/>
  <c r="G105" i="2" a="1"/>
  <c r="I59" i="2" a="1"/>
  <c r="F98" i="2" a="1"/>
  <c r="K67" i="2" a="1"/>
  <c r="I28" i="2" a="1"/>
  <c r="F36" i="2" a="1"/>
  <c r="H57" i="2" a="1"/>
  <c r="F79" i="2" a="1"/>
  <c r="M68" i="2" a="1"/>
  <c r="M106" i="2" a="1"/>
  <c r="L65" i="2" a="1"/>
  <c r="C24" i="2" a="1"/>
  <c r="K91" i="2" a="1"/>
  <c r="M9" i="2" a="1"/>
  <c r="O78" i="2" a="1"/>
  <c r="K38" i="2" a="1"/>
  <c r="K36" i="2" a="1"/>
  <c r="N25" i="2" a="1"/>
  <c r="I21" i="2" a="1"/>
  <c r="J37" i="2" a="1"/>
  <c r="O55" i="2" a="1"/>
  <c r="D104" i="2" a="1"/>
  <c r="G91" i="2" a="1"/>
  <c r="C76" i="2" a="1"/>
  <c r="M64" i="2" a="1"/>
  <c r="M46" i="2" a="1"/>
  <c r="O89" i="2" a="1"/>
  <c r="G104" i="2" a="1"/>
  <c r="E67" i="2" a="1"/>
  <c r="H37" i="2" a="1"/>
  <c r="G34" i="2" a="1"/>
  <c r="O28" i="2" a="1"/>
  <c r="I45" i="2" a="1"/>
  <c r="J40" i="2" a="1"/>
  <c r="M104" i="2" a="1"/>
  <c r="I70" i="2" a="1"/>
  <c r="P45" i="2" a="1"/>
  <c r="K57" i="2" a="1"/>
  <c r="L13" i="2" a="1"/>
  <c r="J8" i="2" a="1"/>
  <c r="L12" i="2" a="1"/>
  <c r="O9" i="2" a="1"/>
  <c r="H69" i="2" a="1"/>
  <c r="G49" i="2" a="1"/>
  <c r="L74" i="2" a="1"/>
  <c r="J98" i="2" a="1"/>
  <c r="C94" i="2" a="1"/>
  <c r="G62" i="2" a="1"/>
  <c r="I35" i="2" a="1"/>
  <c r="E92" i="2" a="1"/>
  <c r="G5" i="2" a="1"/>
  <c r="O73" i="2" a="1"/>
  <c r="O75" i="2" a="1"/>
  <c r="E90" i="2" a="1"/>
  <c r="E7" i="2" a="1"/>
  <c r="K85" i="2" a="1"/>
  <c r="P20" i="2" a="1"/>
  <c r="P15" i="2" a="1"/>
  <c r="L58" i="2" a="1"/>
  <c r="N87" i="2" a="1"/>
  <c r="N73" i="2" a="1"/>
  <c r="G78" i="2" a="1"/>
  <c r="G68" i="2" a="1"/>
  <c r="M107" i="2" a="1"/>
  <c r="E105" i="2" a="1"/>
  <c r="I78" i="2" a="1"/>
  <c r="G87" i="2" a="1"/>
  <c r="F63" i="2" a="1"/>
  <c r="M103" i="2" a="1"/>
  <c r="P55" i="2" a="1"/>
  <c r="H32" i="2" a="1"/>
  <c r="D64" i="2" a="1"/>
  <c r="O88" i="2" a="1"/>
  <c r="G54" i="2" a="1"/>
  <c r="D89" i="2" a="1"/>
  <c r="O6" i="2" a="1"/>
  <c r="D77" i="2" a="1"/>
  <c r="G57" i="2" a="1"/>
  <c r="K50" i="2" a="1"/>
  <c r="E69" i="2" a="1"/>
  <c r="N69" i="2" a="1"/>
  <c r="I27" i="2" a="1"/>
  <c r="C63" i="2" a="1"/>
  <c r="H76" i="2" a="1"/>
  <c r="H10" i="2" a="1"/>
  <c r="P63" i="2" a="1"/>
  <c r="H61" i="2" a="1"/>
  <c r="E27" i="2" a="1"/>
  <c r="H68" i="2" a="1"/>
  <c r="F19" i="2" a="1"/>
  <c r="I87" i="2" a="1"/>
  <c r="M12" i="2" a="1"/>
  <c r="N79" i="2" a="1"/>
  <c r="M99" i="2" a="1"/>
  <c r="M47" i="2" a="1"/>
  <c r="K80" i="2" a="1"/>
  <c r="O20" i="2" a="1"/>
  <c r="I94" i="2" a="1"/>
  <c r="H102" i="2" a="1"/>
  <c r="K93" i="2" a="1"/>
  <c r="N34" i="2" a="1"/>
  <c r="P25" i="2" a="1"/>
  <c r="N27" i="2" a="1"/>
  <c r="P6" i="2" a="1"/>
  <c r="G63" i="2" a="1"/>
  <c r="G16" i="2" a="1"/>
  <c r="C36" i="2" a="1"/>
  <c r="L87" i="2" a="1"/>
  <c r="P32" i="2" a="1"/>
  <c r="L15" i="2" a="1"/>
  <c r="M95" i="2" a="1"/>
  <c r="N64" i="2" a="1"/>
  <c r="M77" i="2" a="1"/>
  <c r="E23" i="2" a="1"/>
  <c r="M60" i="2" a="1"/>
  <c r="L59" i="2" a="1"/>
  <c r="E94" i="2" a="1"/>
  <c r="J78" i="2" a="1"/>
  <c r="I53" i="2" a="1"/>
  <c r="G98" i="2" a="1"/>
  <c r="J104" i="2" a="1"/>
  <c r="K82" i="2" a="1"/>
  <c r="J62" i="2" a="1"/>
  <c r="D11" i="2" a="1"/>
  <c r="G79" i="2" a="1"/>
  <c r="G11" i="2" a="1"/>
  <c r="I105" i="2" a="1"/>
  <c r="J79" i="2" a="1"/>
  <c r="K47" i="2" a="1"/>
  <c r="L92" i="2" a="1"/>
  <c r="N71" i="2" a="1"/>
  <c r="H55" i="2" a="1"/>
  <c r="J38" i="2" a="1"/>
  <c r="D73" i="2" a="1"/>
  <c r="N85" i="2" a="1"/>
  <c r="C87" i="2" a="1"/>
  <c r="M13" i="2" a="1"/>
  <c r="J18" i="2" a="1"/>
  <c r="C27" i="2" a="1"/>
  <c r="P72" i="2" a="1"/>
  <c r="M71" i="2" a="1"/>
  <c r="J96" i="2" a="1"/>
  <c r="P41" i="2" a="1"/>
  <c r="H39" i="2" a="1"/>
  <c r="P13" i="2" a="1"/>
  <c r="G85" i="2" a="1"/>
  <c r="O97" i="2" a="1"/>
  <c r="G41" i="2" a="1"/>
  <c r="L49" i="2" a="1"/>
  <c r="L85" i="2" a="1"/>
  <c r="E91" i="2" a="1"/>
  <c r="G65" i="2" a="1"/>
  <c r="L25" i="2" a="1"/>
  <c r="F43" i="2" a="1"/>
  <c r="H89" i="2" a="1"/>
  <c r="N28" i="2" a="1"/>
  <c r="H85" i="2" a="1"/>
  <c r="G84" i="2" a="1"/>
  <c r="P10" i="2" a="1"/>
  <c r="L17" i="2" a="1"/>
  <c r="K96" i="2" a="1"/>
  <c r="M48" i="2" a="1"/>
  <c r="P86" i="2" a="1"/>
  <c r="J107" i="2" a="1"/>
  <c r="J46" i="2" a="1"/>
  <c r="J102" i="2" a="1"/>
  <c r="J23" i="2" a="1"/>
  <c r="P27" i="2" a="1"/>
  <c r="H62" i="2" a="1"/>
  <c r="G4" i="2" a="1"/>
  <c r="P4" i="2" a="1"/>
  <c r="M97" i="2" a="1"/>
  <c r="O13" i="2" a="1"/>
  <c r="H49" i="2" a="1"/>
  <c r="M61" i="2" a="1"/>
  <c r="H28" i="2" a="1"/>
  <c r="I93" i="2" a="1"/>
  <c r="K62" i="2" a="1"/>
  <c r="M11" i="2" a="1"/>
  <c r="M11" i="2" l="1"/>
  <c r="AD11" i="2" s="1"/>
  <c r="K62" i="2"/>
  <c r="AB62" i="2" s="1"/>
  <c r="I93" i="2"/>
  <c r="Z93" i="2" s="1"/>
  <c r="H28" i="2"/>
  <c r="Y28" i="2" s="1"/>
  <c r="M61" i="2"/>
  <c r="AD61" i="2" s="1"/>
  <c r="H49" i="2"/>
  <c r="Y49" i="2" s="1"/>
  <c r="O13" i="2"/>
  <c r="AF13" i="2" s="1"/>
  <c r="M97" i="2"/>
  <c r="AD97" i="2" s="1"/>
  <c r="P4" i="2"/>
  <c r="AG4" i="2" s="1"/>
  <c r="G4" i="2"/>
  <c r="X4" i="2" s="1"/>
  <c r="H62" i="2"/>
  <c r="Y62" i="2" s="1"/>
  <c r="P27" i="2"/>
  <c r="AG27" i="2" s="1"/>
  <c r="J23" i="2"/>
  <c r="AA23" i="2" s="1"/>
  <c r="J102" i="2"/>
  <c r="AA102" i="2" s="1"/>
  <c r="J46" i="2"/>
  <c r="AA46" i="2" s="1"/>
  <c r="J107" i="2"/>
  <c r="AA107" i="2" s="1"/>
  <c r="P86" i="2"/>
  <c r="AG86" i="2" s="1"/>
  <c r="M48" i="2"/>
  <c r="AD48" i="2" s="1"/>
  <c r="K96" i="2"/>
  <c r="AB96" i="2" s="1"/>
  <c r="L17" i="2"/>
  <c r="AC17" i="2" s="1"/>
  <c r="P10" i="2"/>
  <c r="AG10" i="2" s="1"/>
  <c r="G84" i="2"/>
  <c r="X84" i="2" s="1"/>
  <c r="H85" i="2"/>
  <c r="Y85" i="2" s="1"/>
  <c r="N28" i="2"/>
  <c r="AE28" i="2" s="1"/>
  <c r="H89" i="2"/>
  <c r="Y89" i="2" s="1"/>
  <c r="F43" i="2"/>
  <c r="W43" i="2" s="1"/>
  <c r="L25" i="2"/>
  <c r="AC25" i="2" s="1"/>
  <c r="G65" i="2"/>
  <c r="X65" i="2" s="1"/>
  <c r="E91" i="2"/>
  <c r="V91" i="2" s="1"/>
  <c r="L85" i="2"/>
  <c r="AC85" i="2" s="1"/>
  <c r="L49" i="2"/>
  <c r="AC49" i="2" s="1"/>
  <c r="G41" i="2"/>
  <c r="X41" i="2" s="1"/>
  <c r="O97" i="2"/>
  <c r="AF97" i="2" s="1"/>
  <c r="G85" i="2"/>
  <c r="X85" i="2" s="1"/>
  <c r="P13" i="2"/>
  <c r="AG13" i="2" s="1"/>
  <c r="H39" i="2"/>
  <c r="Y39" i="2" s="1"/>
  <c r="P41" i="2"/>
  <c r="AG41" i="2" s="1"/>
  <c r="J96" i="2"/>
  <c r="AA96" i="2" s="1"/>
  <c r="M71" i="2"/>
  <c r="AD71" i="2" s="1"/>
  <c r="P72" i="2"/>
  <c r="AG72" i="2" s="1"/>
  <c r="C27" i="2"/>
  <c r="T27" i="2" s="1"/>
  <c r="J18" i="2"/>
  <c r="AA18" i="2" s="1"/>
  <c r="M13" i="2"/>
  <c r="AD13" i="2" s="1"/>
  <c r="C87" i="2"/>
  <c r="T87" i="2" s="1"/>
  <c r="N85" i="2"/>
  <c r="AE85" i="2" s="1"/>
  <c r="D73" i="2"/>
  <c r="U73" i="2" s="1"/>
  <c r="J38" i="2"/>
  <c r="AA38" i="2" s="1"/>
  <c r="H55" i="2"/>
  <c r="Y55" i="2" s="1"/>
  <c r="N71" i="2"/>
  <c r="AE71" i="2" s="1"/>
  <c r="L92" i="2"/>
  <c r="AC92" i="2" s="1"/>
  <c r="K47" i="2"/>
  <c r="AB47" i="2" s="1"/>
  <c r="J79" i="2"/>
  <c r="AA79" i="2" s="1"/>
  <c r="I105" i="2"/>
  <c r="Z105" i="2" s="1"/>
  <c r="G11" i="2"/>
  <c r="X11" i="2" s="1"/>
  <c r="G79" i="2"/>
  <c r="X79" i="2" s="1"/>
  <c r="D11" i="2"/>
  <c r="U11" i="2" s="1"/>
  <c r="J62" i="2"/>
  <c r="AA62" i="2" s="1"/>
  <c r="K82" i="2"/>
  <c r="AB82" i="2" s="1"/>
  <c r="J104" i="2"/>
  <c r="AA104" i="2" s="1"/>
  <c r="G98" i="2"/>
  <c r="X98" i="2" s="1"/>
  <c r="I53" i="2"/>
  <c r="Z53" i="2" s="1"/>
  <c r="J78" i="2"/>
  <c r="AA78" i="2" s="1"/>
  <c r="E94" i="2"/>
  <c r="V94" i="2" s="1"/>
  <c r="L59" i="2"/>
  <c r="AC59" i="2" s="1"/>
  <c r="M60" i="2"/>
  <c r="AD60" i="2" s="1"/>
  <c r="E23" i="2"/>
  <c r="V23" i="2" s="1"/>
  <c r="M77" i="2"/>
  <c r="AD77" i="2" s="1"/>
  <c r="N64" i="2"/>
  <c r="AE64" i="2" s="1"/>
  <c r="M95" i="2"/>
  <c r="AD95" i="2" s="1"/>
  <c r="L15" i="2"/>
  <c r="AC15" i="2" s="1"/>
  <c r="P32" i="2"/>
  <c r="AG32" i="2" s="1"/>
  <c r="L87" i="2"/>
  <c r="AC87" i="2" s="1"/>
  <c r="C36" i="2"/>
  <c r="T36" i="2" s="1"/>
  <c r="G16" i="2"/>
  <c r="X16" i="2" s="1"/>
  <c r="G63" i="2"/>
  <c r="X63" i="2" s="1"/>
  <c r="P6" i="2"/>
  <c r="AG6" i="2" s="1"/>
  <c r="N27" i="2"/>
  <c r="AE27" i="2" s="1"/>
  <c r="P25" i="2"/>
  <c r="AG25" i="2" s="1"/>
  <c r="N34" i="2"/>
  <c r="AE34" i="2" s="1"/>
  <c r="K93" i="2"/>
  <c r="AB93" i="2" s="1"/>
  <c r="H102" i="2"/>
  <c r="Y102" i="2" s="1"/>
  <c r="I94" i="2"/>
  <c r="Z94" i="2" s="1"/>
  <c r="O20" i="2"/>
  <c r="AF20" i="2" s="1"/>
  <c r="K80" i="2"/>
  <c r="AB80" i="2" s="1"/>
  <c r="M47" i="2"/>
  <c r="AD47" i="2" s="1"/>
  <c r="M99" i="2"/>
  <c r="AD99" i="2" s="1"/>
  <c r="N79" i="2"/>
  <c r="AE79" i="2" s="1"/>
  <c r="M12" i="2"/>
  <c r="AD12" i="2" s="1"/>
  <c r="I87" i="2"/>
  <c r="Z87" i="2" s="1"/>
  <c r="F19" i="2"/>
  <c r="W19" i="2" s="1"/>
  <c r="H68" i="2"/>
  <c r="Y68" i="2" s="1"/>
  <c r="E27" i="2"/>
  <c r="V27" i="2" s="1"/>
  <c r="H61" i="2"/>
  <c r="Y61" i="2" s="1"/>
  <c r="P63" i="2"/>
  <c r="AG63" i="2" s="1"/>
  <c r="H10" i="2"/>
  <c r="Y10" i="2" s="1"/>
  <c r="H76" i="2"/>
  <c r="Y76" i="2" s="1"/>
  <c r="C63" i="2"/>
  <c r="T63" i="2" s="1"/>
  <c r="I27" i="2"/>
  <c r="Z27" i="2" s="1"/>
  <c r="N69" i="2"/>
  <c r="AE69" i="2" s="1"/>
  <c r="E69" i="2"/>
  <c r="V69" i="2" s="1"/>
  <c r="K50" i="2"/>
  <c r="AB50" i="2" s="1"/>
  <c r="G57" i="2"/>
  <c r="X57" i="2" s="1"/>
  <c r="D77" i="2"/>
  <c r="U77" i="2" s="1"/>
  <c r="O6" i="2"/>
  <c r="AF6" i="2" s="1"/>
  <c r="D89" i="2"/>
  <c r="U89" i="2" s="1"/>
  <c r="G54" i="2"/>
  <c r="X54" i="2" s="1"/>
  <c r="O88" i="2"/>
  <c r="AF88" i="2" s="1"/>
  <c r="D64" i="2"/>
  <c r="U64" i="2" s="1"/>
  <c r="H32" i="2"/>
  <c r="Y32" i="2" s="1"/>
  <c r="P55" i="2"/>
  <c r="AG55" i="2" s="1"/>
  <c r="M103" i="2"/>
  <c r="AD103" i="2" s="1"/>
  <c r="F63" i="2"/>
  <c r="W63" i="2" s="1"/>
  <c r="G87" i="2"/>
  <c r="X87" i="2" s="1"/>
  <c r="I78" i="2"/>
  <c r="Z78" i="2" s="1"/>
  <c r="E105" i="2"/>
  <c r="V105" i="2" s="1"/>
  <c r="M107" i="2"/>
  <c r="AD107" i="2" s="1"/>
  <c r="G68" i="2"/>
  <c r="X68" i="2" s="1"/>
  <c r="G78" i="2"/>
  <c r="X78" i="2" s="1"/>
  <c r="N73" i="2"/>
  <c r="AE73" i="2" s="1"/>
  <c r="N87" i="2"/>
  <c r="AE87" i="2" s="1"/>
  <c r="L58" i="2"/>
  <c r="AC58" i="2" s="1"/>
  <c r="P15" i="2"/>
  <c r="AG15" i="2" s="1"/>
  <c r="P20" i="2"/>
  <c r="AG20" i="2" s="1"/>
  <c r="K85" i="2"/>
  <c r="AB85" i="2" s="1"/>
  <c r="E7" i="2"/>
  <c r="V7" i="2" s="1"/>
  <c r="E90" i="2"/>
  <c r="V90" i="2" s="1"/>
  <c r="O75" i="2"/>
  <c r="AF75" i="2" s="1"/>
  <c r="O73" i="2"/>
  <c r="AF73" i="2" s="1"/>
  <c r="G5" i="2"/>
  <c r="X5" i="2" s="1"/>
  <c r="E92" i="2"/>
  <c r="V92" i="2" s="1"/>
  <c r="I35" i="2"/>
  <c r="Z35" i="2" s="1"/>
  <c r="G62" i="2"/>
  <c r="X62" i="2" s="1"/>
  <c r="C94" i="2"/>
  <c r="T94" i="2" s="1"/>
  <c r="J98" i="2"/>
  <c r="AA98" i="2" s="1"/>
  <c r="L74" i="2"/>
  <c r="AC74" i="2" s="1"/>
  <c r="G49" i="2"/>
  <c r="X49" i="2" s="1"/>
  <c r="H69" i="2"/>
  <c r="Y69" i="2" s="1"/>
  <c r="O9" i="2"/>
  <c r="AF9" i="2" s="1"/>
  <c r="L12" i="2"/>
  <c r="AC12" i="2" s="1"/>
  <c r="J8" i="2"/>
  <c r="AA8" i="2" s="1"/>
  <c r="L13" i="2"/>
  <c r="AC13" i="2" s="1"/>
  <c r="K57" i="2"/>
  <c r="AB57" i="2" s="1"/>
  <c r="P45" i="2"/>
  <c r="AG45" i="2" s="1"/>
  <c r="I70" i="2"/>
  <c r="Z70" i="2" s="1"/>
  <c r="M104" i="2"/>
  <c r="AD104" i="2" s="1"/>
  <c r="J40" i="2"/>
  <c r="AA40" i="2" s="1"/>
  <c r="I45" i="2"/>
  <c r="Z45" i="2" s="1"/>
  <c r="O28" i="2"/>
  <c r="AF28" i="2" s="1"/>
  <c r="G34" i="2"/>
  <c r="X34" i="2" s="1"/>
  <c r="H37" i="2"/>
  <c r="Y37" i="2" s="1"/>
  <c r="E67" i="2"/>
  <c r="V67" i="2" s="1"/>
  <c r="G104" i="2"/>
  <c r="X104" i="2" s="1"/>
  <c r="O89" i="2"/>
  <c r="AF89" i="2" s="1"/>
  <c r="M46" i="2"/>
  <c r="AD46" i="2" s="1"/>
  <c r="M64" i="2"/>
  <c r="AD64" i="2" s="1"/>
  <c r="C76" i="2"/>
  <c r="T76" i="2" s="1"/>
  <c r="G91" i="2"/>
  <c r="X91" i="2" s="1"/>
  <c r="D104" i="2"/>
  <c r="U104" i="2" s="1"/>
  <c r="O55" i="2"/>
  <c r="AF55" i="2" s="1"/>
  <c r="J37" i="2"/>
  <c r="AA37" i="2" s="1"/>
  <c r="I21" i="2"/>
  <c r="Z21" i="2" s="1"/>
  <c r="N25" i="2"/>
  <c r="AE25" i="2" s="1"/>
  <c r="K36" i="2"/>
  <c r="AB36" i="2" s="1"/>
  <c r="K38" i="2"/>
  <c r="AB38" i="2" s="1"/>
  <c r="O78" i="2"/>
  <c r="AF78" i="2" s="1"/>
  <c r="M9" i="2"/>
  <c r="AD9" i="2" s="1"/>
  <c r="K91" i="2"/>
  <c r="AB91" i="2" s="1"/>
  <c r="C24" i="2"/>
  <c r="T24" i="2" s="1"/>
  <c r="L65" i="2"/>
  <c r="AC65" i="2" s="1"/>
  <c r="M106" i="2"/>
  <c r="AD106" i="2" s="1"/>
  <c r="M68" i="2"/>
  <c r="AD68" i="2" s="1"/>
  <c r="F79" i="2"/>
  <c r="W79" i="2" s="1"/>
  <c r="H57" i="2"/>
  <c r="Y57" i="2" s="1"/>
  <c r="F36" i="2"/>
  <c r="W36" i="2" s="1"/>
  <c r="I28" i="2"/>
  <c r="Z28" i="2" s="1"/>
  <c r="K67" i="2"/>
  <c r="AB67" i="2" s="1"/>
  <c r="F98" i="2"/>
  <c r="W98" i="2" s="1"/>
  <c r="I59" i="2"/>
  <c r="Z59" i="2" s="1"/>
  <c r="G105" i="2"/>
  <c r="X105" i="2" s="1"/>
  <c r="F42" i="2"/>
  <c r="W42" i="2" s="1"/>
  <c r="C10" i="2"/>
  <c r="T10" i="2" s="1"/>
  <c r="L16" i="2"/>
  <c r="AC16" i="2" s="1"/>
  <c r="K13" i="2"/>
  <c r="AB13" i="2" s="1"/>
  <c r="M81" i="2"/>
  <c r="AD81" i="2" s="1"/>
  <c r="J13" i="2"/>
  <c r="AA13" i="2" s="1"/>
  <c r="D43" i="2"/>
  <c r="U43" i="2" s="1"/>
  <c r="H92" i="2"/>
  <c r="Y92" i="2" s="1"/>
  <c r="N90" i="2"/>
  <c r="AE90" i="2" s="1"/>
  <c r="H44" i="2"/>
  <c r="Y44" i="2" s="1"/>
  <c r="F47" i="2"/>
  <c r="W47" i="2" s="1"/>
  <c r="D102" i="2"/>
  <c r="U102" i="2" s="1"/>
  <c r="F22" i="2"/>
  <c r="W22" i="2" s="1"/>
  <c r="L72" i="2"/>
  <c r="AC72" i="2" s="1"/>
  <c r="O34" i="2"/>
  <c r="AF34" i="2" s="1"/>
  <c r="K9" i="2"/>
  <c r="AB9" i="2" s="1"/>
  <c r="L61" i="2"/>
  <c r="AC61" i="2" s="1"/>
  <c r="N57" i="2"/>
  <c r="AE57" i="2" s="1"/>
  <c r="O76" i="2"/>
  <c r="AF76" i="2" s="1"/>
  <c r="I67" i="2"/>
  <c r="Z67" i="2" s="1"/>
  <c r="E35" i="2"/>
  <c r="V35" i="2" s="1"/>
  <c r="L48" i="2"/>
  <c r="AC48" i="2" s="1"/>
  <c r="H38" i="2"/>
  <c r="Y38" i="2" s="1"/>
  <c r="F16" i="2"/>
  <c r="W16" i="2" s="1"/>
  <c r="D85" i="2"/>
  <c r="U85" i="2" s="1"/>
  <c r="E49" i="2"/>
  <c r="V49" i="2" s="1"/>
  <c r="M85" i="2"/>
  <c r="AD85" i="2" s="1"/>
  <c r="I40" i="2"/>
  <c r="Z40" i="2" s="1"/>
  <c r="G51" i="2"/>
  <c r="X51" i="2" s="1"/>
  <c r="C17" i="2"/>
  <c r="T17" i="2" s="1"/>
  <c r="D81" i="2"/>
  <c r="U81" i="2" s="1"/>
  <c r="P90" i="2"/>
  <c r="AG90" i="2" s="1"/>
  <c r="C12" i="2"/>
  <c r="T12" i="2" s="1"/>
  <c r="F107" i="2"/>
  <c r="W107" i="2" s="1"/>
  <c r="M50" i="2"/>
  <c r="AD50" i="2" s="1"/>
  <c r="D63" i="2"/>
  <c r="U63" i="2" s="1"/>
  <c r="F59" i="2"/>
  <c r="W59" i="2" s="1"/>
  <c r="K35" i="2"/>
  <c r="AB35" i="2" s="1"/>
  <c r="J73" i="2"/>
  <c r="AA73" i="2" s="1"/>
  <c r="P104" i="2"/>
  <c r="AG104" i="2" s="1"/>
  <c r="D32" i="2"/>
  <c r="U32" i="2" s="1"/>
  <c r="M39" i="2"/>
  <c r="AD39" i="2" s="1"/>
  <c r="K34" i="2"/>
  <c r="AB34" i="2" s="1"/>
  <c r="I42" i="2"/>
  <c r="Z42" i="2" s="1"/>
  <c r="P69" i="2"/>
  <c r="AG69" i="2" s="1"/>
  <c r="E75" i="2"/>
  <c r="V75" i="2" s="1"/>
  <c r="L107" i="2"/>
  <c r="AC107" i="2" s="1"/>
  <c r="L62" i="2"/>
  <c r="AC62" i="2" s="1"/>
  <c r="D66" i="2"/>
  <c r="U66" i="2" s="1"/>
  <c r="E47" i="2"/>
  <c r="V47" i="2" s="1"/>
  <c r="K42" i="2"/>
  <c r="AB42" i="2" s="1"/>
  <c r="D80" i="2"/>
  <c r="U80" i="2" s="1"/>
  <c r="D98" i="2"/>
  <c r="U98" i="2" s="1"/>
  <c r="D39" i="2"/>
  <c r="U39" i="2" s="1"/>
  <c r="F100" i="2"/>
  <c r="W100" i="2" s="1"/>
  <c r="L60" i="2"/>
  <c r="AC60" i="2" s="1"/>
  <c r="G47" i="2"/>
  <c r="X47" i="2" s="1"/>
  <c r="M62" i="2"/>
  <c r="AD62" i="2" s="1"/>
  <c r="J21" i="2"/>
  <c r="AA21" i="2" s="1"/>
  <c r="H96" i="2"/>
  <c r="Y96" i="2" s="1"/>
  <c r="M15" i="2"/>
  <c r="AD15" i="2" s="1"/>
  <c r="E20" i="2"/>
  <c r="V20" i="2" s="1"/>
  <c r="P83" i="2"/>
  <c r="AG83" i="2" s="1"/>
  <c r="M34" i="2"/>
  <c r="AD34" i="2" s="1"/>
  <c r="P14" i="2"/>
  <c r="AG14" i="2" s="1"/>
  <c r="F14" i="2"/>
  <c r="W14" i="2" s="1"/>
  <c r="K99" i="2"/>
  <c r="AB99" i="2" s="1"/>
  <c r="E70" i="2"/>
  <c r="V70" i="2" s="1"/>
  <c r="J27" i="2"/>
  <c r="AA27" i="2" s="1"/>
  <c r="K15" i="2"/>
  <c r="AB15" i="2" s="1"/>
  <c r="N61" i="2"/>
  <c r="AE61" i="2" s="1"/>
  <c r="P22" i="2"/>
  <c r="AG22" i="2" s="1"/>
  <c r="C86" i="2"/>
  <c r="T86" i="2" s="1"/>
  <c r="O91" i="2"/>
  <c r="AF91" i="2" s="1"/>
  <c r="L99" i="2"/>
  <c r="AC99" i="2" s="1"/>
  <c r="E45" i="2"/>
  <c r="V45" i="2" s="1"/>
  <c r="F21" i="2"/>
  <c r="W21" i="2" s="1"/>
  <c r="C88" i="2"/>
  <c r="T88" i="2" s="1"/>
  <c r="F54" i="2"/>
  <c r="W54" i="2" s="1"/>
  <c r="O95" i="2"/>
  <c r="AF95" i="2" s="1"/>
  <c r="M19" i="2"/>
  <c r="AD19" i="2" s="1"/>
  <c r="C98" i="2"/>
  <c r="T98" i="2" s="1"/>
  <c r="J44" i="2"/>
  <c r="AA44" i="2" s="1"/>
  <c r="K76" i="2"/>
  <c r="AB76" i="2" s="1"/>
  <c r="F10" i="2"/>
  <c r="W10" i="2" s="1"/>
  <c r="H105" i="2"/>
  <c r="Y105" i="2" s="1"/>
  <c r="G100" i="2"/>
  <c r="X100" i="2" s="1"/>
  <c r="M10" i="2"/>
  <c r="AD10" i="2" s="1"/>
  <c r="M21" i="2"/>
  <c r="AD21" i="2" s="1"/>
  <c r="G18" i="2"/>
  <c r="X18" i="2" s="1"/>
  <c r="P61" i="2"/>
  <c r="AG61" i="2" s="1"/>
  <c r="F24" i="2"/>
  <c r="W24" i="2" s="1"/>
  <c r="N82" i="2"/>
  <c r="AE82" i="2" s="1"/>
  <c r="H81" i="2"/>
  <c r="Y81" i="2" s="1"/>
  <c r="L27" i="2"/>
  <c r="AC27" i="2" s="1"/>
  <c r="M53" i="2"/>
  <c r="AD53" i="2" s="1"/>
  <c r="F83" i="2"/>
  <c r="W83" i="2" s="1"/>
  <c r="H5" i="2"/>
  <c r="Y5" i="2" s="1"/>
  <c r="K98" i="2"/>
  <c r="AB98" i="2" s="1"/>
  <c r="G89" i="2"/>
  <c r="X89" i="2" s="1"/>
  <c r="P101" i="2"/>
  <c r="AG101" i="2" s="1"/>
  <c r="C55" i="2"/>
  <c r="T55" i="2" s="1"/>
  <c r="I96" i="2"/>
  <c r="Z96" i="2" s="1"/>
  <c r="F48" i="2"/>
  <c r="W48" i="2" s="1"/>
  <c r="J85" i="2"/>
  <c r="AA85" i="2" s="1"/>
  <c r="G35" i="2"/>
  <c r="X35" i="2" s="1"/>
  <c r="E18" i="2"/>
  <c r="V18" i="2" s="1"/>
  <c r="H91" i="2"/>
  <c r="Y91" i="2" s="1"/>
  <c r="H88" i="2"/>
  <c r="Y88" i="2" s="1"/>
  <c r="D86" i="2"/>
  <c r="U86" i="2" s="1"/>
  <c r="H4" i="2"/>
  <c r="Y4" i="2" s="1"/>
  <c r="C74" i="2"/>
  <c r="T74" i="2" s="1"/>
  <c r="M69" i="2"/>
  <c r="AD69" i="2" s="1"/>
  <c r="G107" i="2"/>
  <c r="X107" i="2" s="1"/>
  <c r="O83" i="2"/>
  <c r="AF83" i="2" s="1"/>
  <c r="F96" i="2"/>
  <c r="W96" i="2" s="1"/>
  <c r="O59" i="2"/>
  <c r="AF59" i="2" s="1"/>
  <c r="O96" i="2"/>
  <c r="AF96" i="2" s="1"/>
  <c r="L8" i="2"/>
  <c r="AC8" i="2" s="1"/>
  <c r="M89" i="2"/>
  <c r="AD89" i="2" s="1"/>
  <c r="H8" i="2"/>
  <c r="Y8" i="2" s="1"/>
  <c r="J92" i="2"/>
  <c r="AA92" i="2" s="1"/>
  <c r="G72" i="2"/>
  <c r="X72" i="2" s="1"/>
  <c r="F20" i="2"/>
  <c r="W20" i="2" s="1"/>
  <c r="O16" i="2"/>
  <c r="AF16" i="2" s="1"/>
  <c r="C26" i="2"/>
  <c r="T26" i="2" s="1"/>
  <c r="M82" i="2"/>
  <c r="AD82" i="2" s="1"/>
  <c r="C69" i="2"/>
  <c r="T69" i="2" s="1"/>
  <c r="E55" i="2"/>
  <c r="V55" i="2" s="1"/>
  <c r="C75" i="2"/>
  <c r="T75" i="2" s="1"/>
  <c r="N51" i="2"/>
  <c r="AE51" i="2" s="1"/>
  <c r="I75" i="2"/>
  <c r="Z75" i="2" s="1"/>
  <c r="N83" i="2"/>
  <c r="AE83" i="2" s="1"/>
  <c r="D100" i="2"/>
  <c r="U100" i="2" s="1"/>
  <c r="M32" i="2"/>
  <c r="AD32" i="2" s="1"/>
  <c r="O42" i="2"/>
  <c r="AF42" i="2" s="1"/>
  <c r="I92" i="2"/>
  <c r="Z92" i="2" s="1"/>
  <c r="K5" i="2"/>
  <c r="AB5" i="2" s="1"/>
  <c r="H65" i="2"/>
  <c r="Y65" i="2" s="1"/>
  <c r="L101" i="2"/>
  <c r="AC101" i="2" s="1"/>
  <c r="K49" i="2"/>
  <c r="AB49" i="2" s="1"/>
  <c r="G101" i="2"/>
  <c r="X101" i="2" s="1"/>
  <c r="E71" i="2"/>
  <c r="V71" i="2" s="1"/>
  <c r="I76" i="2"/>
  <c r="Z76" i="2" s="1"/>
  <c r="O103" i="2"/>
  <c r="AF103" i="2" s="1"/>
  <c r="E17" i="2"/>
  <c r="V17" i="2" s="1"/>
  <c r="M25" i="2"/>
  <c r="AD25" i="2" s="1"/>
  <c r="J75" i="2"/>
  <c r="AA75" i="2" s="1"/>
  <c r="C95" i="2"/>
  <c r="T95" i="2" s="1"/>
  <c r="K88" i="2"/>
  <c r="AB88" i="2" s="1"/>
  <c r="L11" i="2"/>
  <c r="AC11" i="2" s="1"/>
  <c r="E85" i="2"/>
  <c r="V85" i="2" s="1"/>
  <c r="D78" i="2"/>
  <c r="U78" i="2" s="1"/>
  <c r="C5" i="2"/>
  <c r="T5" i="2" s="1"/>
  <c r="C62" i="2"/>
  <c r="T62" i="2" s="1"/>
  <c r="K6" i="2"/>
  <c r="AB6" i="2" s="1"/>
  <c r="D22" i="2"/>
  <c r="U22" i="2" s="1"/>
  <c r="J5" i="2"/>
  <c r="AA5" i="2" s="1"/>
  <c r="P65" i="2"/>
  <c r="AG65" i="2" s="1"/>
  <c r="M72" i="2"/>
  <c r="AD72" i="2" s="1"/>
  <c r="P93" i="2"/>
  <c r="AG93" i="2" s="1"/>
  <c r="M55" i="2"/>
  <c r="AD55" i="2" s="1"/>
  <c r="N58" i="2"/>
  <c r="AE58" i="2" s="1"/>
  <c r="K19" i="2"/>
  <c r="AB19" i="2" s="1"/>
  <c r="E103" i="2"/>
  <c r="V103" i="2" s="1"/>
  <c r="G45" i="2"/>
  <c r="X45" i="2" s="1"/>
  <c r="F40" i="2"/>
  <c r="W40" i="2" s="1"/>
  <c r="H22" i="2"/>
  <c r="Y22" i="2" s="1"/>
  <c r="O49" i="2"/>
  <c r="AF49" i="2" s="1"/>
  <c r="C70" i="2"/>
  <c r="T70" i="2" s="1"/>
  <c r="D50" i="2"/>
  <c r="U50" i="2" s="1"/>
  <c r="N10" i="2"/>
  <c r="AE10" i="2" s="1"/>
  <c r="M6" i="2"/>
  <c r="AD6" i="2" s="1"/>
  <c r="N18" i="2"/>
  <c r="AE18" i="2" s="1"/>
  <c r="M96" i="2"/>
  <c r="AD96" i="2" s="1"/>
  <c r="M16" i="2"/>
  <c r="AD16" i="2" s="1"/>
  <c r="G88" i="2"/>
  <c r="X88" i="2" s="1"/>
  <c r="J60" i="2"/>
  <c r="AA60" i="2" s="1"/>
  <c r="P91" i="2"/>
  <c r="AG91" i="2" s="1"/>
  <c r="J97" i="2"/>
  <c r="AA97" i="2" s="1"/>
  <c r="E99" i="2"/>
  <c r="V99" i="2" s="1"/>
  <c r="L52" i="2"/>
  <c r="AC52" i="2" s="1"/>
  <c r="N17" i="2"/>
  <c r="AE17" i="2" s="1"/>
  <c r="N59" i="2"/>
  <c r="AE59" i="2" s="1"/>
  <c r="E4" i="2"/>
  <c r="V4" i="2" s="1"/>
  <c r="J53" i="2"/>
  <c r="AA53" i="2" s="1"/>
  <c r="C56" i="2"/>
  <c r="T56" i="2" s="1"/>
  <c r="F64" i="2"/>
  <c r="W64" i="2" s="1"/>
  <c r="N36" i="2"/>
  <c r="AE36" i="2" s="1"/>
  <c r="O66" i="2"/>
  <c r="AF66" i="2" s="1"/>
  <c r="G83" i="2"/>
  <c r="X83" i="2" s="1"/>
  <c r="J50" i="2"/>
  <c r="AA50" i="2" s="1"/>
  <c r="E66" i="2"/>
  <c r="V66" i="2" s="1"/>
  <c r="H45" i="2"/>
  <c r="Y45" i="2" s="1"/>
  <c r="F81" i="2"/>
  <c r="W81" i="2" s="1"/>
  <c r="P102" i="2"/>
  <c r="AG102" i="2" s="1"/>
  <c r="M38" i="2"/>
  <c r="AD38" i="2" s="1"/>
  <c r="C99" i="2"/>
  <c r="T99" i="2" s="1"/>
  <c r="H54" i="2"/>
  <c r="Y54" i="2" s="1"/>
  <c r="C54" i="2"/>
  <c r="T54" i="2" s="1"/>
  <c r="P92" i="2"/>
  <c r="AG92" i="2" s="1"/>
  <c r="F90" i="2"/>
  <c r="W90" i="2" s="1"/>
  <c r="J105" i="2"/>
  <c r="AA105" i="2" s="1"/>
  <c r="C22" i="2"/>
  <c r="T22" i="2" s="1"/>
  <c r="E13" i="2"/>
  <c r="V13" i="2" s="1"/>
  <c r="C82" i="2"/>
  <c r="T82" i="2" s="1"/>
  <c r="O82" i="2"/>
  <c r="AF82" i="2" s="1"/>
  <c r="L37" i="2"/>
  <c r="AC37" i="2" s="1"/>
  <c r="I97" i="2"/>
  <c r="Z97" i="2" s="1"/>
  <c r="J68" i="2"/>
  <c r="AA68" i="2" s="1"/>
  <c r="O56" i="2"/>
  <c r="AF56" i="2" s="1"/>
  <c r="M91" i="2"/>
  <c r="AD91" i="2" s="1"/>
  <c r="E93" i="2"/>
  <c r="V93" i="2" s="1"/>
  <c r="F95" i="2"/>
  <c r="W95" i="2" s="1"/>
  <c r="I52" i="2"/>
  <c r="Z52" i="2" s="1"/>
  <c r="L70" i="2"/>
  <c r="AC70" i="2" s="1"/>
  <c r="J91" i="2"/>
  <c r="AA91" i="2" s="1"/>
  <c r="F9" i="2"/>
  <c r="W9" i="2" s="1"/>
  <c r="P81" i="2"/>
  <c r="AG81" i="2" s="1"/>
  <c r="G25" i="2"/>
  <c r="X25" i="2" s="1"/>
  <c r="N39" i="2"/>
  <c r="AE39" i="2" s="1"/>
  <c r="I51" i="2"/>
  <c r="Z51" i="2" s="1"/>
  <c r="J69" i="2"/>
  <c r="AA69" i="2" s="1"/>
  <c r="E58" i="2"/>
  <c r="V58" i="2" s="1"/>
  <c r="P56" i="2"/>
  <c r="AG56" i="2" s="1"/>
  <c r="E53" i="2"/>
  <c r="V53" i="2" s="1"/>
  <c r="H11" i="2"/>
  <c r="Y11" i="2" s="1"/>
  <c r="J84" i="2"/>
  <c r="AA84" i="2" s="1"/>
  <c r="P21" i="2"/>
  <c r="AG21" i="2" s="1"/>
  <c r="D17" i="2"/>
  <c r="U17" i="2" s="1"/>
  <c r="P106" i="2"/>
  <c r="AG106" i="2" s="1"/>
  <c r="M8" i="2"/>
  <c r="AD8" i="2" s="1"/>
  <c r="J82" i="2"/>
  <c r="AA82" i="2" s="1"/>
  <c r="P82" i="2"/>
  <c r="AG82" i="2" s="1"/>
  <c r="L5" i="2"/>
  <c r="AC5" i="2" s="1"/>
  <c r="L43" i="2"/>
  <c r="AC43" i="2" s="1"/>
  <c r="J22" i="2"/>
  <c r="AA22" i="2" s="1"/>
  <c r="M80" i="2"/>
  <c r="AD80" i="2" s="1"/>
  <c r="F18" i="2"/>
  <c r="W18" i="2" s="1"/>
  <c r="J56" i="2"/>
  <c r="AA56" i="2" s="1"/>
  <c r="F73" i="2"/>
  <c r="W73" i="2" s="1"/>
  <c r="K14" i="2"/>
  <c r="AB14" i="2" s="1"/>
  <c r="E54" i="2"/>
  <c r="V54" i="2" s="1"/>
  <c r="G69" i="2"/>
  <c r="X69" i="2" s="1"/>
  <c r="L14" i="2"/>
  <c r="AC14" i="2" s="1"/>
  <c r="J52" i="2"/>
  <c r="AA52" i="2" s="1"/>
  <c r="E22" i="2"/>
  <c r="V22" i="2" s="1"/>
  <c r="C80" i="2"/>
  <c r="T80" i="2" s="1"/>
  <c r="E100" i="2"/>
  <c r="V100" i="2" s="1"/>
  <c r="L51" i="2"/>
  <c r="AC51" i="2" s="1"/>
  <c r="I54" i="2"/>
  <c r="Z54" i="2" s="1"/>
  <c r="G92" i="2"/>
  <c r="X92" i="2" s="1"/>
  <c r="K55" i="2"/>
  <c r="AB55" i="2" s="1"/>
  <c r="I6" i="2"/>
  <c r="Z6" i="2" s="1"/>
  <c r="E95" i="2"/>
  <c r="V95" i="2" s="1"/>
  <c r="H107" i="2"/>
  <c r="Y107" i="2" s="1"/>
  <c r="J101" i="2"/>
  <c r="AA101" i="2" s="1"/>
  <c r="I8" i="2"/>
  <c r="Z8" i="2" s="1"/>
  <c r="H80" i="2"/>
  <c r="Y80" i="2" s="1"/>
  <c r="H51" i="2"/>
  <c r="Y51" i="2" s="1"/>
  <c r="E21" i="2"/>
  <c r="V21" i="2" s="1"/>
  <c r="F7" i="2"/>
  <c r="W7" i="2" s="1"/>
  <c r="D35" i="2"/>
  <c r="U35" i="2" s="1"/>
  <c r="F46" i="2"/>
  <c r="W46" i="2" s="1"/>
  <c r="I26" i="2"/>
  <c r="Z26" i="2" s="1"/>
  <c r="G40" i="2"/>
  <c r="X40" i="2" s="1"/>
  <c r="C103" i="2"/>
  <c r="T103" i="2" s="1"/>
  <c r="C16" i="2"/>
  <c r="T16" i="2" s="1"/>
  <c r="E15" i="2"/>
  <c r="V15" i="2" s="1"/>
  <c r="G37" i="2"/>
  <c r="X37" i="2" s="1"/>
  <c r="N66" i="2"/>
  <c r="AE66" i="2" s="1"/>
  <c r="J47" i="2"/>
  <c r="AA47" i="2" s="1"/>
  <c r="H101" i="2"/>
  <c r="Y101" i="2" s="1"/>
  <c r="M36" i="2"/>
  <c r="AD36" i="2" s="1"/>
  <c r="D48" i="2"/>
  <c r="U48" i="2" s="1"/>
  <c r="F80" i="2"/>
  <c r="W80" i="2" s="1"/>
  <c r="L68" i="2"/>
  <c r="AC68" i="2" s="1"/>
  <c r="J39" i="2"/>
  <c r="AA39" i="2" s="1"/>
  <c r="F12" i="2"/>
  <c r="W12" i="2" s="1"/>
  <c r="L47" i="2"/>
  <c r="AC47" i="2" s="1"/>
  <c r="K39" i="2"/>
  <c r="AB39" i="2" s="1"/>
  <c r="C21" i="2"/>
  <c r="T21" i="2" s="1"/>
  <c r="F4" i="2"/>
  <c r="W4" i="2" s="1"/>
  <c r="C18" i="2"/>
  <c r="T18" i="2" s="1"/>
  <c r="P80" i="2"/>
  <c r="AG80" i="2" s="1"/>
  <c r="J64" i="2"/>
  <c r="AA64" i="2" s="1"/>
  <c r="D27" i="2"/>
  <c r="U27" i="2" s="1"/>
  <c r="H47" i="2"/>
  <c r="Y47" i="2" s="1"/>
  <c r="P99" i="2"/>
  <c r="AG99" i="2" s="1"/>
  <c r="I89" i="2"/>
  <c r="Z89" i="2" s="1"/>
  <c r="M101" i="2"/>
  <c r="AD101" i="2" s="1"/>
  <c r="I48" i="2"/>
  <c r="Z48" i="2" s="1"/>
  <c r="D71" i="2"/>
  <c r="U71" i="2" s="1"/>
  <c r="P44" i="2"/>
  <c r="AG44" i="2" s="1"/>
  <c r="N11" i="2"/>
  <c r="AE11" i="2" s="1"/>
  <c r="P19" i="2"/>
  <c r="AG19" i="2" s="1"/>
  <c r="E37" i="2"/>
  <c r="V37" i="2" s="1"/>
  <c r="H17" i="2"/>
  <c r="Y17" i="2" s="1"/>
  <c r="H40" i="2"/>
  <c r="Y40" i="2" s="1"/>
  <c r="O23" i="2"/>
  <c r="AF23" i="2" s="1"/>
  <c r="F60" i="2"/>
  <c r="W60" i="2" s="1"/>
  <c r="E28" i="2"/>
  <c r="V28" i="2" s="1"/>
  <c r="C47" i="2"/>
  <c r="T47" i="2" s="1"/>
  <c r="E14" i="2"/>
  <c r="V14" i="2" s="1"/>
  <c r="G52" i="2"/>
  <c r="X52" i="2" s="1"/>
  <c r="K95" i="2"/>
  <c r="AB95" i="2" s="1"/>
  <c r="K4" i="2"/>
  <c r="AB4" i="2" s="1"/>
  <c r="O22" i="2"/>
  <c r="AF22" i="2" s="1"/>
  <c r="E59" i="2"/>
  <c r="V59" i="2" s="1"/>
  <c r="G8" i="2"/>
  <c r="X8" i="2" s="1"/>
  <c r="M92" i="2"/>
  <c r="AD92" i="2" s="1"/>
  <c r="C65" i="2"/>
  <c r="T65" i="2" s="1"/>
  <c r="F92" i="2"/>
  <c r="W92" i="2" s="1"/>
  <c r="F88" i="2"/>
  <c r="W88" i="2" s="1"/>
  <c r="I104" i="2"/>
  <c r="Z104" i="2" s="1"/>
  <c r="P77" i="2"/>
  <c r="AG77" i="2" s="1"/>
  <c r="J28" i="2"/>
  <c r="AA28" i="2" s="1"/>
  <c r="L21" i="2"/>
  <c r="AC21" i="2" s="1"/>
  <c r="M42" i="2"/>
  <c r="AD42" i="2" s="1"/>
  <c r="K69" i="2"/>
  <c r="AB69" i="2" s="1"/>
  <c r="P48" i="2"/>
  <c r="AG48" i="2" s="1"/>
  <c r="H7" i="2"/>
  <c r="Y7" i="2" s="1"/>
  <c r="K106" i="2"/>
  <c r="AB106" i="2" s="1"/>
  <c r="K89" i="2"/>
  <c r="AB89" i="2" s="1"/>
  <c r="J58" i="2"/>
  <c r="AA58" i="2" s="1"/>
  <c r="C7" i="2"/>
  <c r="T7" i="2" s="1"/>
  <c r="G75" i="2"/>
  <c r="X75" i="2" s="1"/>
  <c r="H83" i="2"/>
  <c r="Y83" i="2" s="1"/>
  <c r="G58" i="2"/>
  <c r="X58" i="2" s="1"/>
  <c r="D90" i="2"/>
  <c r="U90" i="2" s="1"/>
  <c r="N4" i="2"/>
  <c r="AE4" i="2" s="1"/>
  <c r="E77" i="2"/>
  <c r="V77" i="2" s="1"/>
  <c r="C72" i="2"/>
  <c r="T72" i="2" s="1"/>
  <c r="E36" i="2"/>
  <c r="V36" i="2" s="1"/>
  <c r="K101" i="2"/>
  <c r="AB101" i="2" s="1"/>
  <c r="L24" i="2"/>
  <c r="AC24" i="2" s="1"/>
  <c r="N44" i="2"/>
  <c r="AE44" i="2" s="1"/>
  <c r="C78" i="2"/>
  <c r="T78" i="2" s="1"/>
  <c r="O63" i="2"/>
  <c r="AF63" i="2" s="1"/>
  <c r="N65" i="2"/>
  <c r="AE65" i="2" s="1"/>
  <c r="O100" i="2"/>
  <c r="AF100" i="2" s="1"/>
  <c r="E51" i="2"/>
  <c r="V51" i="2" s="1"/>
  <c r="P24" i="2"/>
  <c r="AG24" i="2" s="1"/>
  <c r="K27" i="2"/>
  <c r="AB27" i="2" s="1"/>
  <c r="C79" i="2"/>
  <c r="T79" i="2" s="1"/>
  <c r="M100" i="2"/>
  <c r="AD100" i="2" s="1"/>
  <c r="G64" i="2"/>
  <c r="X64" i="2" s="1"/>
  <c r="H95" i="2"/>
  <c r="Y95" i="2" s="1"/>
  <c r="F72" i="2"/>
  <c r="W72" i="2" s="1"/>
  <c r="C46" i="2"/>
  <c r="T46" i="2" s="1"/>
  <c r="C6" i="2"/>
  <c r="T6" i="2" s="1"/>
  <c r="E76" i="2"/>
  <c r="V76" i="2" s="1"/>
  <c r="K58" i="2"/>
  <c r="AB58" i="2" s="1"/>
  <c r="O43" i="2"/>
  <c r="AF43" i="2" s="1"/>
  <c r="L91" i="2"/>
  <c r="AC91" i="2" s="1"/>
  <c r="G95" i="2"/>
  <c r="X95" i="2" s="1"/>
  <c r="H64" i="2"/>
  <c r="Y64" i="2" s="1"/>
  <c r="L97" i="2"/>
  <c r="AC97" i="2" s="1"/>
  <c r="N94" i="2"/>
  <c r="AE94" i="2" s="1"/>
  <c r="L81" i="2"/>
  <c r="AC81" i="2" s="1"/>
  <c r="G76" i="2"/>
  <c r="X76" i="2" s="1"/>
  <c r="N60" i="2"/>
  <c r="AE60" i="2" s="1"/>
  <c r="L106" i="2"/>
  <c r="AC106" i="2" s="1"/>
  <c r="I10" i="2"/>
  <c r="Z10" i="2" s="1"/>
  <c r="J59" i="2"/>
  <c r="AA59" i="2" s="1"/>
  <c r="C43" i="2"/>
  <c r="T43" i="2" s="1"/>
  <c r="H34" i="2"/>
  <c r="Y34" i="2" s="1"/>
  <c r="L73" i="2"/>
  <c r="AC73" i="2" s="1"/>
  <c r="M58" i="2"/>
  <c r="AD58" i="2" s="1"/>
  <c r="G53" i="2"/>
  <c r="X53" i="2" s="1"/>
  <c r="F49" i="2"/>
  <c r="W49" i="2" s="1"/>
  <c r="P5" i="2"/>
  <c r="AG5" i="2" s="1"/>
  <c r="F45" i="2"/>
  <c r="W45" i="2" s="1"/>
  <c r="G19" i="2"/>
  <c r="X19" i="2" s="1"/>
  <c r="D96" i="2"/>
  <c r="U96" i="2" s="1"/>
  <c r="P107" i="2"/>
  <c r="AG107" i="2" s="1"/>
  <c r="P73" i="2"/>
  <c r="AG73" i="2" s="1"/>
  <c r="G94" i="2"/>
  <c r="X94" i="2" s="1"/>
  <c r="J25" i="2"/>
  <c r="AA25" i="2" s="1"/>
  <c r="I102" i="2"/>
  <c r="Z102" i="2" s="1"/>
  <c r="J45" i="2"/>
  <c r="AA45" i="2" s="1"/>
  <c r="N95" i="2"/>
  <c r="AE95" i="2" s="1"/>
  <c r="H60" i="2"/>
  <c r="Y60" i="2" s="1"/>
  <c r="M23" i="2"/>
  <c r="AD23" i="2" s="1"/>
  <c r="P59" i="2"/>
  <c r="AG59" i="2" s="1"/>
  <c r="P67" i="2"/>
  <c r="AG67" i="2" s="1"/>
  <c r="C81" i="2"/>
  <c r="T81" i="2" s="1"/>
  <c r="O94" i="2"/>
  <c r="AF94" i="2" s="1"/>
  <c r="C66" i="2"/>
  <c r="T66" i="2" s="1"/>
  <c r="G24" i="2"/>
  <c r="X24" i="2" s="1"/>
  <c r="N70" i="2"/>
  <c r="AE70" i="2" s="1"/>
  <c r="O72" i="2"/>
  <c r="AF72" i="2" s="1"/>
  <c r="E46" i="2"/>
  <c r="V46" i="2" s="1"/>
  <c r="K90" i="2"/>
  <c r="AB90" i="2" s="1"/>
  <c r="C44" i="2"/>
  <c r="T44" i="2" s="1"/>
  <c r="N67" i="2"/>
  <c r="AE67" i="2" s="1"/>
  <c r="O71" i="2"/>
  <c r="AF71" i="2" s="1"/>
  <c r="C85" i="2"/>
  <c r="T85" i="2" s="1"/>
  <c r="K83" i="2"/>
  <c r="AB83" i="2" s="1"/>
  <c r="L41" i="2"/>
  <c r="AC41" i="2" s="1"/>
  <c r="J42" i="2"/>
  <c r="AA42" i="2" s="1"/>
  <c r="N100" i="2"/>
  <c r="AE100" i="2" s="1"/>
  <c r="H50" i="2"/>
  <c r="Y50" i="2" s="1"/>
  <c r="N89" i="2"/>
  <c r="AE89" i="2" s="1"/>
  <c r="L71" i="2"/>
  <c r="AC71" i="2" s="1"/>
  <c r="O5" i="2"/>
  <c r="AF5" i="2" s="1"/>
  <c r="G60" i="2"/>
  <c r="X60" i="2" s="1"/>
  <c r="F104" i="2"/>
  <c r="W104" i="2" s="1"/>
  <c r="C8" i="2"/>
  <c r="T8" i="2" s="1"/>
  <c r="G66" i="2"/>
  <c r="X66" i="2" s="1"/>
  <c r="E82" i="2"/>
  <c r="V82" i="2" s="1"/>
  <c r="O48" i="2"/>
  <c r="AF48" i="2" s="1"/>
  <c r="F50" i="2"/>
  <c r="W50" i="2" s="1"/>
  <c r="M78" i="2"/>
  <c r="AD78" i="2" s="1"/>
  <c r="F37" i="2"/>
  <c r="W37" i="2" s="1"/>
  <c r="E65" i="2"/>
  <c r="V65" i="2" s="1"/>
  <c r="F93" i="2"/>
  <c r="W93" i="2" s="1"/>
  <c r="C101" i="2"/>
  <c r="T101" i="2" s="1"/>
  <c r="J71" i="2"/>
  <c r="AA71" i="2" s="1"/>
  <c r="K41" i="2"/>
  <c r="AB41" i="2" s="1"/>
  <c r="H48" i="2"/>
  <c r="Y48" i="2" s="1"/>
  <c r="E74" i="2"/>
  <c r="V74" i="2" s="1"/>
  <c r="M44" i="2"/>
  <c r="AD44" i="2" s="1"/>
  <c r="C28" i="2"/>
  <c r="T28" i="2" s="1"/>
  <c r="O105" i="2"/>
  <c r="AF105" i="2" s="1"/>
  <c r="I101" i="2"/>
  <c r="Z101" i="2" s="1"/>
  <c r="I11" i="2"/>
  <c r="Z11" i="2" s="1"/>
  <c r="N38" i="2"/>
  <c r="AE38" i="2" s="1"/>
  <c r="C32" i="2"/>
  <c r="T32" i="2" s="1"/>
  <c r="O81" i="2"/>
  <c r="AF81" i="2" s="1"/>
  <c r="H103" i="2"/>
  <c r="Y103" i="2" s="1"/>
  <c r="O84" i="2"/>
  <c r="AF84" i="2" s="1"/>
  <c r="C97" i="2"/>
  <c r="T97" i="2" s="1"/>
  <c r="O39" i="2"/>
  <c r="AF39" i="2" s="1"/>
  <c r="F65" i="2"/>
  <c r="W65" i="2" s="1"/>
  <c r="K12" i="2"/>
  <c r="AB12" i="2" s="1"/>
  <c r="E8" i="2"/>
  <c r="V8" i="2" s="1"/>
  <c r="P94" i="2"/>
  <c r="AG94" i="2" s="1"/>
  <c r="I14" i="2"/>
  <c r="Z14" i="2" s="1"/>
  <c r="H59" i="2"/>
  <c r="Y59" i="2" s="1"/>
  <c r="J74" i="2"/>
  <c r="AA74" i="2" s="1"/>
  <c r="H13" i="2"/>
  <c r="Y13" i="2" s="1"/>
  <c r="O10" i="2"/>
  <c r="AF10" i="2" s="1"/>
  <c r="I65" i="2"/>
  <c r="Z65" i="2" s="1"/>
  <c r="M63" i="2"/>
  <c r="AD63" i="2" s="1"/>
  <c r="I38" i="2"/>
  <c r="Z38" i="2" s="1"/>
  <c r="N41" i="2"/>
  <c r="AE41" i="2" s="1"/>
  <c r="O7" i="2"/>
  <c r="AF7" i="2" s="1"/>
  <c r="F62" i="2"/>
  <c r="W62" i="2" s="1"/>
  <c r="K10" i="2"/>
  <c r="AB10" i="2" s="1"/>
  <c r="P42" i="2"/>
  <c r="AG42" i="2" s="1"/>
  <c r="L28" i="2"/>
  <c r="AC28" i="2" s="1"/>
  <c r="O52" i="2"/>
  <c r="AF52" i="2" s="1"/>
  <c r="E83" i="2"/>
  <c r="V83" i="2" s="1"/>
  <c r="F6" i="2"/>
  <c r="W6" i="2" s="1"/>
  <c r="G77" i="2"/>
  <c r="X77" i="2" s="1"/>
  <c r="I57" i="2"/>
  <c r="Z57" i="2" s="1"/>
  <c r="F71" i="2"/>
  <c r="W71" i="2" s="1"/>
  <c r="M66" i="2"/>
  <c r="AD66" i="2" s="1"/>
  <c r="C106" i="2"/>
  <c r="T106" i="2" s="1"/>
  <c r="L104" i="2"/>
  <c r="AC104" i="2" s="1"/>
  <c r="O36" i="2"/>
  <c r="AF36" i="2" s="1"/>
  <c r="N37" i="2"/>
  <c r="AE37" i="2" s="1"/>
  <c r="L6" i="2"/>
  <c r="AC6" i="2" s="1"/>
  <c r="L40" i="2"/>
  <c r="AC40" i="2" s="1"/>
  <c r="N107" i="2"/>
  <c r="AE107" i="2" s="1"/>
  <c r="H97" i="2"/>
  <c r="Y97" i="2" s="1"/>
  <c r="O27" i="2"/>
  <c r="AF27" i="2" s="1"/>
  <c r="I60" i="2"/>
  <c r="Z60" i="2" s="1"/>
  <c r="D10" i="2"/>
  <c r="U10" i="2" s="1"/>
  <c r="O37" i="2"/>
  <c r="AF37" i="2" s="1"/>
  <c r="F55" i="2"/>
  <c r="W55" i="2" s="1"/>
  <c r="D107" i="2"/>
  <c r="U107" i="2" s="1"/>
  <c r="N93" i="2"/>
  <c r="AE93" i="2" s="1"/>
  <c r="F78" i="2"/>
  <c r="W78" i="2" s="1"/>
  <c r="M28" i="2"/>
  <c r="AD28" i="2" s="1"/>
  <c r="C50" i="2"/>
  <c r="T50" i="2" s="1"/>
  <c r="E86" i="2"/>
  <c r="V86" i="2" s="1"/>
  <c r="N96" i="2"/>
  <c r="AE96" i="2" s="1"/>
  <c r="O24" i="2"/>
  <c r="AF24" i="2" s="1"/>
  <c r="L26" i="2"/>
  <c r="AC26" i="2" s="1"/>
  <c r="D15" i="2"/>
  <c r="U15" i="2" s="1"/>
  <c r="D53" i="2"/>
  <c r="U53" i="2" s="1"/>
  <c r="K46" i="2"/>
  <c r="AB46" i="2" s="1"/>
  <c r="E11" i="2"/>
  <c r="V11" i="2" s="1"/>
  <c r="M94" i="2"/>
  <c r="AD94" i="2" s="1"/>
  <c r="J77" i="2"/>
  <c r="AA77" i="2" s="1"/>
  <c r="J4" i="2"/>
  <c r="AA4" i="2" s="1"/>
  <c r="E6" i="2"/>
  <c r="V6" i="2" s="1"/>
  <c r="D61" i="2"/>
  <c r="U61" i="2" s="1"/>
  <c r="K77" i="2"/>
  <c r="AB77" i="2" s="1"/>
  <c r="N47" i="2"/>
  <c r="AE47" i="2" s="1"/>
  <c r="G48" i="2"/>
  <c r="X48" i="2" s="1"/>
  <c r="K22" i="2"/>
  <c r="AB22" i="2" s="1"/>
  <c r="P16" i="2"/>
  <c r="AG16" i="2" s="1"/>
  <c r="O14" i="2"/>
  <c r="AF14" i="2" s="1"/>
  <c r="G93" i="2"/>
  <c r="X93" i="2" s="1"/>
  <c r="C93" i="2"/>
  <c r="T93" i="2" s="1"/>
  <c r="E38" i="2"/>
  <c r="V38" i="2" s="1"/>
  <c r="O92" i="2"/>
  <c r="AF92" i="2" s="1"/>
  <c r="J89" i="2"/>
  <c r="AA89" i="2" s="1"/>
  <c r="P85" i="2"/>
  <c r="AG85" i="2" s="1"/>
  <c r="L82" i="2"/>
  <c r="AC82" i="2" s="1"/>
  <c r="D93" i="2"/>
  <c r="U93" i="2" s="1"/>
  <c r="P88" i="2"/>
  <c r="AG88" i="2" s="1"/>
  <c r="I7" i="2"/>
  <c r="Z7" i="2" s="1"/>
  <c r="O61" i="2"/>
  <c r="AF61" i="2" s="1"/>
  <c r="E57" i="2"/>
  <c r="V57" i="2" s="1"/>
  <c r="N75" i="2"/>
  <c r="AE75" i="2" s="1"/>
  <c r="D37" i="2"/>
  <c r="U37" i="2" s="1"/>
  <c r="G39" i="2"/>
  <c r="X39" i="2" s="1"/>
  <c r="J6" i="2"/>
  <c r="AA6" i="2" s="1"/>
  <c r="E106" i="2"/>
  <c r="V106" i="2" s="1"/>
  <c r="J35" i="2"/>
  <c r="AA35" i="2" s="1"/>
  <c r="I18" i="2"/>
  <c r="Z18" i="2" s="1"/>
  <c r="K11" i="2"/>
  <c r="AB11" i="2" s="1"/>
  <c r="K16" i="2"/>
  <c r="AB16" i="2" s="1"/>
  <c r="M14" i="2"/>
  <c r="AD14" i="2" s="1"/>
  <c r="L89" i="2"/>
  <c r="AC89" i="2" s="1"/>
  <c r="I46" i="2"/>
  <c r="Z46" i="2" s="1"/>
  <c r="C11" i="2"/>
  <c r="T11" i="2" s="1"/>
  <c r="N56" i="2"/>
  <c r="AE56" i="2" s="1"/>
  <c r="L54" i="2"/>
  <c r="AC54" i="2" s="1"/>
  <c r="M59" i="2"/>
  <c r="AD59" i="2" s="1"/>
  <c r="K102" i="2"/>
  <c r="AB102" i="2" s="1"/>
  <c r="I88" i="2"/>
  <c r="Z88" i="2" s="1"/>
  <c r="L45" i="2"/>
  <c r="AC45" i="2" s="1"/>
  <c r="N52" i="2"/>
  <c r="AE52" i="2" s="1"/>
  <c r="F38" i="2"/>
  <c r="W38" i="2" s="1"/>
  <c r="E19" i="2"/>
  <c r="V19" i="2" s="1"/>
  <c r="J51" i="2"/>
  <c r="AA51" i="2" s="1"/>
  <c r="O69" i="2"/>
  <c r="AF69" i="2" s="1"/>
  <c r="L7" i="2"/>
  <c r="AC7" i="2" s="1"/>
  <c r="M37" i="2"/>
  <c r="AD37" i="2" s="1"/>
  <c r="J95" i="2"/>
  <c r="AA95" i="2" s="1"/>
  <c r="F23" i="2"/>
  <c r="W23" i="2" s="1"/>
  <c r="P54" i="2"/>
  <c r="AG54" i="2" s="1"/>
  <c r="N76" i="2"/>
  <c r="AE76" i="2" s="1"/>
  <c r="P75" i="2"/>
  <c r="AG75" i="2" s="1"/>
  <c r="C48" i="2"/>
  <c r="T48" i="2" s="1"/>
  <c r="H82" i="2"/>
  <c r="Y82" i="2" s="1"/>
  <c r="I55" i="2"/>
  <c r="Z55" i="2" s="1"/>
  <c r="O8" i="2"/>
  <c r="AF8" i="2" s="1"/>
  <c r="E107" i="2"/>
  <c r="V107" i="2" s="1"/>
  <c r="J72" i="2"/>
  <c r="AA72" i="2" s="1"/>
  <c r="H104" i="2"/>
  <c r="Y104" i="2" s="1"/>
  <c r="I16" i="2"/>
  <c r="Z16" i="2" s="1"/>
  <c r="N77" i="2"/>
  <c r="AE77" i="2" s="1"/>
  <c r="F34" i="2"/>
  <c r="W34" i="2" s="1"/>
  <c r="N103" i="2"/>
  <c r="AE103" i="2" s="1"/>
  <c r="H86" i="2"/>
  <c r="Y86" i="2" s="1"/>
  <c r="C52" i="2"/>
  <c r="T52" i="2" s="1"/>
  <c r="P74" i="2"/>
  <c r="AG74" i="2" s="1"/>
  <c r="I91" i="2"/>
  <c r="Z91" i="2" s="1"/>
  <c r="K70" i="2"/>
  <c r="AB70" i="2" s="1"/>
  <c r="F77" i="2"/>
  <c r="W77" i="2" s="1"/>
  <c r="F91" i="2"/>
  <c r="W91" i="2" s="1"/>
  <c r="L95" i="2"/>
  <c r="AC95" i="2" s="1"/>
  <c r="J106" i="2"/>
  <c r="AA106" i="2" s="1"/>
  <c r="O60" i="2"/>
  <c r="AF60" i="2" s="1"/>
  <c r="F56" i="2"/>
  <c r="W56" i="2" s="1"/>
  <c r="C64" i="2"/>
  <c r="T64" i="2" s="1"/>
  <c r="D84" i="2"/>
  <c r="U84" i="2" s="1"/>
  <c r="M18" i="2"/>
  <c r="AD18" i="2" s="1"/>
  <c r="P40" i="2"/>
  <c r="AG40" i="2" s="1"/>
  <c r="P7" i="2"/>
  <c r="AG7" i="2" s="1"/>
  <c r="M67" i="2"/>
  <c r="AD67" i="2" s="1"/>
  <c r="O68" i="2"/>
  <c r="AF68" i="2" s="1"/>
  <c r="J43" i="2"/>
  <c r="AA43" i="2" s="1"/>
  <c r="L102" i="2"/>
  <c r="AC102" i="2" s="1"/>
  <c r="L90" i="2"/>
  <c r="AC90" i="2" s="1"/>
  <c r="O38" i="2"/>
  <c r="AF38" i="2" s="1"/>
  <c r="K21" i="2"/>
  <c r="AB21" i="2" s="1"/>
  <c r="N26" i="2"/>
  <c r="AE26" i="2" s="1"/>
  <c r="M49" i="2"/>
  <c r="AD49" i="2" s="1"/>
  <c r="O12" i="2"/>
  <c r="AF12" i="2" s="1"/>
  <c r="E5" i="2"/>
  <c r="V5" i="2" s="1"/>
  <c r="O90" i="2"/>
  <c r="AF90" i="2" s="1"/>
  <c r="I36" i="2"/>
  <c r="Z36" i="2" s="1"/>
  <c r="O70" i="2"/>
  <c r="AF70" i="2" s="1"/>
  <c r="K43" i="2"/>
  <c r="AB43" i="2" s="1"/>
  <c r="H18" i="2"/>
  <c r="Y18" i="2" s="1"/>
  <c r="N6" i="2"/>
  <c r="AE6" i="2" s="1"/>
  <c r="M56" i="2"/>
  <c r="AD56" i="2" s="1"/>
  <c r="F41" i="2"/>
  <c r="W41" i="2" s="1"/>
  <c r="O40" i="2"/>
  <c r="AF40" i="2" s="1"/>
  <c r="J15" i="2"/>
  <c r="AA15" i="2" s="1"/>
  <c r="D58" i="2"/>
  <c r="U58" i="2" s="1"/>
  <c r="O45" i="2"/>
  <c r="AF45" i="2" s="1"/>
  <c r="C91" i="2"/>
  <c r="T91" i="2" s="1"/>
  <c r="O74" i="2"/>
  <c r="AF74" i="2" s="1"/>
  <c r="C34" i="2"/>
  <c r="T34" i="2" s="1"/>
  <c r="O79" i="2"/>
  <c r="AF79" i="2" s="1"/>
  <c r="K86" i="2"/>
  <c r="AB86" i="2" s="1"/>
  <c r="L69" i="2"/>
  <c r="AC69" i="2" s="1"/>
  <c r="I72" i="2"/>
  <c r="Z72" i="2" s="1"/>
  <c r="J14" i="2"/>
  <c r="AA14" i="2" s="1"/>
  <c r="H41" i="2"/>
  <c r="Y41" i="2" s="1"/>
  <c r="J41" i="2"/>
  <c r="AA41" i="2" s="1"/>
  <c r="J90" i="2"/>
  <c r="AA90" i="2" s="1"/>
  <c r="K54" i="2"/>
  <c r="AB54" i="2" s="1"/>
  <c r="O65" i="2"/>
  <c r="AF65" i="2" s="1"/>
  <c r="N43" i="2"/>
  <c r="AE43" i="2" s="1"/>
  <c r="I23" i="2"/>
  <c r="Z23" i="2" s="1"/>
  <c r="D24" i="2"/>
  <c r="U24" i="2" s="1"/>
  <c r="C100" i="2"/>
  <c r="T100" i="2" s="1"/>
  <c r="D103" i="2"/>
  <c r="U103" i="2" s="1"/>
  <c r="D51" i="2"/>
  <c r="U51" i="2" s="1"/>
  <c r="F99" i="2"/>
  <c r="W99" i="2" s="1"/>
  <c r="I20" i="2"/>
  <c r="Z20" i="2" s="1"/>
  <c r="D54" i="2"/>
  <c r="U54" i="2" s="1"/>
  <c r="J100" i="2"/>
  <c r="AA100" i="2" s="1"/>
  <c r="H16" i="2"/>
  <c r="Y16" i="2" s="1"/>
  <c r="O51" i="2"/>
  <c r="AF51" i="2" s="1"/>
  <c r="M26" i="2"/>
  <c r="AD26" i="2" s="1"/>
  <c r="N20" i="2"/>
  <c r="AE20" i="2" s="1"/>
  <c r="F68" i="2"/>
  <c r="W68" i="2" s="1"/>
  <c r="F44" i="2"/>
  <c r="W44" i="2" s="1"/>
  <c r="C13" i="2"/>
  <c r="T13" i="2" s="1"/>
  <c r="H52" i="2"/>
  <c r="Y52" i="2" s="1"/>
  <c r="N9" i="2"/>
  <c r="AE9" i="2" s="1"/>
  <c r="H87" i="2"/>
  <c r="Y87" i="2" s="1"/>
  <c r="J48" i="2"/>
  <c r="AA48" i="2" s="1"/>
  <c r="E78" i="2"/>
  <c r="V78" i="2" s="1"/>
  <c r="D26" i="2"/>
  <c r="U26" i="2" s="1"/>
  <c r="J32" i="2"/>
  <c r="AA32" i="2" s="1"/>
  <c r="D82" i="2"/>
  <c r="U82" i="2" s="1"/>
  <c r="D45" i="2"/>
  <c r="U45" i="2" s="1"/>
  <c r="F102" i="2"/>
  <c r="W102" i="2" s="1"/>
  <c r="G27" i="2"/>
  <c r="X27" i="2" s="1"/>
  <c r="C42" i="2"/>
  <c r="T42" i="2" s="1"/>
  <c r="D6" i="2"/>
  <c r="U6" i="2" s="1"/>
  <c r="C15" i="2"/>
  <c r="T15" i="2" s="1"/>
  <c r="O57" i="2"/>
  <c r="AF57" i="2" s="1"/>
  <c r="O93" i="2"/>
  <c r="AF93" i="2" s="1"/>
  <c r="O87" i="2"/>
  <c r="AF87" i="2" s="1"/>
  <c r="G42" i="2"/>
  <c r="X42" i="2" s="1"/>
  <c r="G21" i="2"/>
  <c r="X21" i="2" s="1"/>
  <c r="D16" i="2"/>
  <c r="U16" i="2" s="1"/>
  <c r="I22" i="2"/>
  <c r="Z22" i="2" s="1"/>
  <c r="I77" i="2"/>
  <c r="Z77" i="2" s="1"/>
  <c r="K45" i="2"/>
  <c r="AB45" i="2" s="1"/>
  <c r="P47" i="2"/>
  <c r="AG47" i="2" s="1"/>
  <c r="I44" i="2"/>
  <c r="Z44" i="2" s="1"/>
  <c r="G13" i="2"/>
  <c r="X13" i="2" s="1"/>
  <c r="K53" i="2"/>
  <c r="AB53" i="2" s="1"/>
  <c r="G36" i="2"/>
  <c r="X36" i="2" s="1"/>
  <c r="N45" i="2"/>
  <c r="AE45" i="2" s="1"/>
  <c r="M102" i="2"/>
  <c r="AD102" i="2" s="1"/>
  <c r="L42" i="2"/>
  <c r="AC42" i="2" s="1"/>
  <c r="D8" i="2"/>
  <c r="U8" i="2" s="1"/>
  <c r="N40" i="2"/>
  <c r="AE40" i="2" s="1"/>
  <c r="M52" i="2"/>
  <c r="AD52" i="2" s="1"/>
  <c r="J63" i="2"/>
  <c r="AA63" i="2" s="1"/>
  <c r="D59" i="2"/>
  <c r="U59" i="2" s="1"/>
  <c r="N8" i="2"/>
  <c r="AE8" i="2" s="1"/>
  <c r="H56" i="2"/>
  <c r="Y56" i="2" s="1"/>
  <c r="I41" i="2"/>
  <c r="Z41" i="2" s="1"/>
  <c r="L93" i="2"/>
  <c r="AC93" i="2" s="1"/>
  <c r="C4" i="2"/>
  <c r="T4" i="2" s="1"/>
  <c r="N91" i="2"/>
  <c r="AE91" i="2" s="1"/>
  <c r="D38" i="2"/>
  <c r="U38" i="2" s="1"/>
  <c r="D105" i="2"/>
  <c r="U105" i="2" s="1"/>
  <c r="O64" i="2"/>
  <c r="AF64" i="2" s="1"/>
  <c r="D83" i="2"/>
  <c r="U83" i="2" s="1"/>
  <c r="P79" i="2"/>
  <c r="AG79" i="2" s="1"/>
  <c r="D4" i="2"/>
  <c r="U4" i="2" s="1"/>
  <c r="I9" i="2"/>
  <c r="Z9" i="2" s="1"/>
  <c r="H84" i="2"/>
  <c r="Y84" i="2" s="1"/>
  <c r="E88" i="2"/>
  <c r="V88" i="2" s="1"/>
  <c r="K25" i="2"/>
  <c r="AB25" i="2" s="1"/>
  <c r="I32" i="2"/>
  <c r="Z32" i="2" s="1"/>
  <c r="E9" i="2"/>
  <c r="V9" i="2" s="1"/>
  <c r="D12" i="2"/>
  <c r="U12" i="2" s="1"/>
  <c r="M7" i="2"/>
  <c r="AD7" i="2" s="1"/>
  <c r="N54" i="2"/>
  <c r="AE54" i="2" s="1"/>
  <c r="D67" i="2"/>
  <c r="U67" i="2" s="1"/>
  <c r="O53" i="2"/>
  <c r="AF53" i="2" s="1"/>
  <c r="F32" i="2"/>
  <c r="W32" i="2" s="1"/>
  <c r="K51" i="2"/>
  <c r="AB51" i="2" s="1"/>
  <c r="F53" i="2"/>
  <c r="W53" i="2" s="1"/>
  <c r="C77" i="2"/>
  <c r="T77" i="2" s="1"/>
  <c r="C37" i="2"/>
  <c r="T37" i="2" s="1"/>
  <c r="L96" i="2"/>
  <c r="AC96" i="2" s="1"/>
  <c r="D65" i="2"/>
  <c r="U65" i="2" s="1"/>
  <c r="O41" i="2"/>
  <c r="AF41" i="2" s="1"/>
  <c r="L103" i="2"/>
  <c r="AC103" i="2" s="1"/>
  <c r="G17" i="2"/>
  <c r="X17" i="2" s="1"/>
  <c r="G12" i="2"/>
  <c r="X12" i="2" s="1"/>
  <c r="G14" i="2"/>
  <c r="X14" i="2" s="1"/>
  <c r="M43" i="2"/>
  <c r="AD43" i="2" s="1"/>
  <c r="E73" i="2"/>
  <c r="V73" i="2" s="1"/>
  <c r="J94" i="2"/>
  <c r="AA94" i="2" s="1"/>
  <c r="G90" i="2"/>
  <c r="X90" i="2" s="1"/>
  <c r="I5" i="2"/>
  <c r="Z5" i="2" s="1"/>
  <c r="K52" i="2"/>
  <c r="AB52" i="2" s="1"/>
  <c r="M22" i="2"/>
  <c r="AD22" i="2" s="1"/>
  <c r="L86" i="2"/>
  <c r="AC86" i="2" s="1"/>
  <c r="H90" i="2"/>
  <c r="Y90" i="2" s="1"/>
  <c r="F97" i="2"/>
  <c r="W97" i="2" s="1"/>
  <c r="C51" i="2"/>
  <c r="T51" i="2" s="1"/>
  <c r="L84" i="2"/>
  <c r="AC84" i="2" s="1"/>
  <c r="E63" i="2"/>
  <c r="V63" i="2" s="1"/>
  <c r="C41" i="2"/>
  <c r="T41" i="2" s="1"/>
  <c r="O18" i="2"/>
  <c r="AF18" i="2" s="1"/>
  <c r="N101" i="2"/>
  <c r="AE101" i="2" s="1"/>
  <c r="N12" i="2"/>
  <c r="AE12" i="2" s="1"/>
  <c r="H63" i="2"/>
  <c r="Y63" i="2" s="1"/>
  <c r="K60" i="2"/>
  <c r="AB60" i="2" s="1"/>
  <c r="D88" i="2"/>
  <c r="U88" i="2" s="1"/>
  <c r="O35" i="2"/>
  <c r="AF35" i="2" s="1"/>
  <c r="O98" i="2"/>
  <c r="AF98" i="2" s="1"/>
  <c r="O104" i="2"/>
  <c r="AF104" i="2" s="1"/>
  <c r="L10" i="2"/>
  <c r="AC10" i="2" s="1"/>
  <c r="P71" i="2"/>
  <c r="AG71" i="2" s="1"/>
  <c r="P52" i="2"/>
  <c r="AG52" i="2" s="1"/>
  <c r="I103" i="2"/>
  <c r="Z103" i="2" s="1"/>
  <c r="D9" i="2"/>
  <c r="U9" i="2" s="1"/>
  <c r="H14" i="2"/>
  <c r="Y14" i="2" s="1"/>
  <c r="O15" i="2"/>
  <c r="AF15" i="2" s="1"/>
  <c r="E64" i="2"/>
  <c r="V64" i="2" s="1"/>
  <c r="I81" i="2"/>
  <c r="Z81" i="2" s="1"/>
  <c r="L34" i="2"/>
  <c r="AC34" i="2" s="1"/>
  <c r="G56" i="2"/>
  <c r="X56" i="2" s="1"/>
  <c r="M93" i="2"/>
  <c r="AD93" i="2" s="1"/>
  <c r="L77" i="2"/>
  <c r="AC77" i="2" s="1"/>
  <c r="H67" i="2"/>
  <c r="Y67" i="2" s="1"/>
  <c r="C9" i="2"/>
  <c r="T9" i="2" s="1"/>
  <c r="C68" i="2"/>
  <c r="T68" i="2" s="1"/>
  <c r="I25" i="2"/>
  <c r="Z25" i="2" s="1"/>
  <c r="F86" i="2"/>
  <c r="W86" i="2" s="1"/>
  <c r="G103" i="2"/>
  <c r="X103" i="2" s="1"/>
  <c r="I69" i="2"/>
  <c r="Z69" i="2" s="1"/>
  <c r="L19" i="2"/>
  <c r="AC19" i="2" s="1"/>
  <c r="D75" i="2"/>
  <c r="U75" i="2" s="1"/>
  <c r="D14" i="2"/>
  <c r="U14" i="2" s="1"/>
  <c r="H35" i="2"/>
  <c r="Y35" i="2" s="1"/>
  <c r="H36" i="2"/>
  <c r="Y36" i="2" s="1"/>
  <c r="P62" i="2"/>
  <c r="AG62" i="2" s="1"/>
  <c r="M17" i="2"/>
  <c r="AD17" i="2" s="1"/>
  <c r="M4" i="2"/>
  <c r="AD4" i="2" s="1"/>
  <c r="G73" i="2"/>
  <c r="X73" i="2" s="1"/>
  <c r="D68" i="2"/>
  <c r="U68" i="2" s="1"/>
  <c r="D76" i="2"/>
  <c r="U76" i="2" s="1"/>
  <c r="D92" i="2"/>
  <c r="U92" i="2" s="1"/>
  <c r="L44" i="2"/>
  <c r="AC44" i="2" s="1"/>
  <c r="E72" i="2"/>
  <c r="V72" i="2" s="1"/>
  <c r="P76" i="2"/>
  <c r="AG76" i="2" s="1"/>
  <c r="J93" i="2"/>
  <c r="AA93" i="2" s="1"/>
  <c r="E26" i="2"/>
  <c r="V26" i="2" s="1"/>
  <c r="N55" i="2"/>
  <c r="AE55" i="2" s="1"/>
  <c r="N14" i="2"/>
  <c r="AE14" i="2" s="1"/>
  <c r="G74" i="2"/>
  <c r="X74" i="2" s="1"/>
  <c r="F52" i="2"/>
  <c r="W52" i="2" s="1"/>
  <c r="D106" i="2"/>
  <c r="U106" i="2" s="1"/>
  <c r="H98" i="2"/>
  <c r="Y98" i="2" s="1"/>
  <c r="G82" i="2"/>
  <c r="X82" i="2" s="1"/>
  <c r="H106" i="2"/>
  <c r="Y106" i="2" s="1"/>
  <c r="G9" i="2"/>
  <c r="X9" i="2" s="1"/>
  <c r="H20" i="2"/>
  <c r="Y20" i="2" s="1"/>
  <c r="C92" i="2"/>
  <c r="T92" i="2" s="1"/>
  <c r="J65" i="2"/>
  <c r="AA65" i="2" s="1"/>
  <c r="C53" i="2"/>
  <c r="T53" i="2" s="1"/>
  <c r="J11" i="2"/>
  <c r="AA11" i="2" s="1"/>
  <c r="K64" i="2"/>
  <c r="AB64" i="2" s="1"/>
  <c r="C60" i="2"/>
  <c r="T60" i="2" s="1"/>
  <c r="F82" i="2"/>
  <c r="W82" i="2" s="1"/>
  <c r="E79" i="2"/>
  <c r="V79" i="2" s="1"/>
  <c r="D13" i="2"/>
  <c r="U13" i="2" s="1"/>
  <c r="I83" i="2"/>
  <c r="Z83" i="2" s="1"/>
  <c r="P105" i="2"/>
  <c r="AG105" i="2" s="1"/>
  <c r="H71" i="2"/>
  <c r="Y71" i="2" s="1"/>
  <c r="I34" i="2"/>
  <c r="Z34" i="2" s="1"/>
  <c r="H42" i="2"/>
  <c r="Y42" i="2" s="1"/>
  <c r="I99" i="2"/>
  <c r="Z99" i="2" s="1"/>
  <c r="C40" i="2"/>
  <c r="T40" i="2" s="1"/>
  <c r="C38" i="2"/>
  <c r="T38" i="2" s="1"/>
  <c r="L53" i="2"/>
  <c r="AC53" i="2" s="1"/>
  <c r="E44" i="2"/>
  <c r="V44" i="2" s="1"/>
  <c r="E52" i="2"/>
  <c r="V52" i="2" s="1"/>
  <c r="F39" i="2"/>
  <c r="W39" i="2" s="1"/>
  <c r="I100" i="2"/>
  <c r="Z100" i="2" s="1"/>
  <c r="I63" i="2"/>
  <c r="Z63" i="2" s="1"/>
  <c r="L66" i="2"/>
  <c r="AC66" i="2" s="1"/>
  <c r="O26" i="2"/>
  <c r="AF26" i="2" s="1"/>
  <c r="N22" i="2"/>
  <c r="AE22" i="2" s="1"/>
  <c r="K26" i="2"/>
  <c r="AB26" i="2" s="1"/>
  <c r="D19" i="2"/>
  <c r="U19" i="2" s="1"/>
  <c r="K87" i="2"/>
  <c r="AB87" i="2" s="1"/>
  <c r="H75" i="2"/>
  <c r="Y75" i="2" s="1"/>
  <c r="I61" i="2"/>
  <c r="Z61" i="2" s="1"/>
  <c r="M20" i="2"/>
  <c r="AD20" i="2" s="1"/>
  <c r="P43" i="2"/>
  <c r="AG43" i="2" s="1"/>
  <c r="K81" i="2"/>
  <c r="AB81" i="2" s="1"/>
  <c r="C61" i="2"/>
  <c r="T61" i="2" s="1"/>
  <c r="I19" i="2"/>
  <c r="Z19" i="2" s="1"/>
  <c r="P96" i="2"/>
  <c r="AG96" i="2" s="1"/>
  <c r="P11" i="2"/>
  <c r="AG11" i="2" s="1"/>
  <c r="D47" i="2"/>
  <c r="U47" i="2" s="1"/>
  <c r="E41" i="2"/>
  <c r="V41" i="2" s="1"/>
  <c r="O107" i="2"/>
  <c r="AF107" i="2" s="1"/>
  <c r="I24" i="2"/>
  <c r="Z24" i="2" s="1"/>
  <c r="C71" i="2"/>
  <c r="T71" i="2" s="1"/>
  <c r="O101" i="2"/>
  <c r="AF101" i="2" s="1"/>
  <c r="D56" i="2"/>
  <c r="U56" i="2" s="1"/>
  <c r="I64" i="2"/>
  <c r="Z64" i="2" s="1"/>
  <c r="J16" i="2"/>
  <c r="AA16" i="2" s="1"/>
  <c r="G23" i="2"/>
  <c r="X23" i="2" s="1"/>
  <c r="F15" i="2"/>
  <c r="W15" i="2" s="1"/>
  <c r="I85" i="2"/>
  <c r="Z85" i="2" s="1"/>
  <c r="O50" i="2"/>
  <c r="AF50" i="2" s="1"/>
  <c r="D40" i="2"/>
  <c r="U40" i="2" s="1"/>
  <c r="F103" i="2"/>
  <c r="W103" i="2" s="1"/>
  <c r="H19" i="2"/>
  <c r="Y19" i="2" s="1"/>
  <c r="L9" i="2"/>
  <c r="AC9" i="2" s="1"/>
  <c r="N16" i="2"/>
  <c r="AE16" i="2" s="1"/>
  <c r="P84" i="2"/>
  <c r="AG84" i="2" s="1"/>
  <c r="L23" i="2"/>
  <c r="AC23" i="2" s="1"/>
  <c r="J20" i="2"/>
  <c r="AA20" i="2" s="1"/>
  <c r="O17" i="2"/>
  <c r="AF17" i="2" s="1"/>
  <c r="E84" i="2"/>
  <c r="V84" i="2" s="1"/>
  <c r="N21" i="2"/>
  <c r="AE21" i="2" s="1"/>
  <c r="C104" i="2"/>
  <c r="T104" i="2" s="1"/>
  <c r="F66" i="2"/>
  <c r="W66" i="2" s="1"/>
  <c r="C105" i="2"/>
  <c r="T105" i="2" s="1"/>
  <c r="D99" i="2"/>
  <c r="U99" i="2" s="1"/>
  <c r="D46" i="2"/>
  <c r="U46" i="2" s="1"/>
  <c r="F57" i="2"/>
  <c r="W57" i="2" s="1"/>
  <c r="I62" i="2"/>
  <c r="Z62" i="2" s="1"/>
  <c r="C45" i="2"/>
  <c r="T45" i="2" s="1"/>
  <c r="D74" i="2"/>
  <c r="U74" i="2" s="1"/>
  <c r="I15" i="2"/>
  <c r="Z15" i="2" s="1"/>
  <c r="N63" i="2"/>
  <c r="AE63" i="2" s="1"/>
  <c r="M76" i="2"/>
  <c r="AD76" i="2" s="1"/>
  <c r="K61" i="2"/>
  <c r="AB61" i="2" s="1"/>
  <c r="P9" i="2"/>
  <c r="AG9" i="2" s="1"/>
  <c r="P87" i="2"/>
  <c r="AG87" i="2" s="1"/>
  <c r="D34" i="2"/>
  <c r="U34" i="2" s="1"/>
  <c r="K48" i="2"/>
  <c r="AB48" i="2" s="1"/>
  <c r="H66" i="2"/>
  <c r="Y66" i="2" s="1"/>
  <c r="O85" i="2"/>
  <c r="AF85" i="2" s="1"/>
  <c r="M98" i="2"/>
  <c r="AD98" i="2" s="1"/>
  <c r="L57" i="2"/>
  <c r="AC57" i="2" s="1"/>
  <c r="F35" i="2"/>
  <c r="W35" i="2" s="1"/>
  <c r="N68" i="2"/>
  <c r="AE68" i="2" s="1"/>
  <c r="O25" i="2"/>
  <c r="AF25" i="2" s="1"/>
  <c r="E81" i="2"/>
  <c r="V81" i="2" s="1"/>
  <c r="N5" i="2"/>
  <c r="AE5" i="2" s="1"/>
  <c r="C102" i="2"/>
  <c r="T102" i="2" s="1"/>
  <c r="F67" i="2"/>
  <c r="W67" i="2" s="1"/>
  <c r="I58" i="2"/>
  <c r="Z58" i="2" s="1"/>
  <c r="E50" i="2"/>
  <c r="V50" i="2" s="1"/>
  <c r="K74" i="2"/>
  <c r="AB74" i="2" s="1"/>
  <c r="G28" i="2"/>
  <c r="X28" i="2" s="1"/>
  <c r="L50" i="2"/>
  <c r="AC50" i="2" s="1"/>
  <c r="P70" i="2"/>
  <c r="AG70" i="2" s="1"/>
  <c r="D72" i="2"/>
  <c r="U72" i="2" s="1"/>
  <c r="F61" i="2"/>
  <c r="W61" i="2" s="1"/>
  <c r="H100" i="2"/>
  <c r="Y100" i="2" s="1"/>
  <c r="N80" i="2"/>
  <c r="AE80" i="2" s="1"/>
  <c r="M35" i="2"/>
  <c r="AD35" i="2" s="1"/>
  <c r="G43" i="2"/>
  <c r="X43" i="2" s="1"/>
  <c r="M57" i="2"/>
  <c r="AD57" i="2" s="1"/>
  <c r="H24" i="2"/>
  <c r="Y24" i="2" s="1"/>
  <c r="D49" i="2"/>
  <c r="U49" i="2" s="1"/>
  <c r="E102" i="2"/>
  <c r="V102" i="2" s="1"/>
  <c r="P38" i="2"/>
  <c r="AG38" i="2" s="1"/>
  <c r="J9" i="2"/>
  <c r="AA9" i="2" s="1"/>
  <c r="N88" i="2"/>
  <c r="AE88" i="2" s="1"/>
  <c r="N78" i="2"/>
  <c r="AE78" i="2" s="1"/>
  <c r="P46" i="2"/>
  <c r="AG46" i="2" s="1"/>
  <c r="P37" i="2"/>
  <c r="AG37" i="2" s="1"/>
  <c r="J76" i="2"/>
  <c r="AA76" i="2" s="1"/>
  <c r="K100" i="2"/>
  <c r="AB100" i="2" s="1"/>
  <c r="H21" i="2"/>
  <c r="Y21" i="2" s="1"/>
  <c r="P58" i="2"/>
  <c r="AG58" i="2" s="1"/>
  <c r="J10" i="2"/>
  <c r="AA10" i="2" s="1"/>
  <c r="L79" i="2"/>
  <c r="AC79" i="2" s="1"/>
  <c r="H26" i="2"/>
  <c r="Y26" i="2" s="1"/>
  <c r="K40" i="2"/>
  <c r="AB40" i="2" s="1"/>
  <c r="E16" i="2"/>
  <c r="V16" i="2" s="1"/>
  <c r="H12" i="2"/>
  <c r="Y12" i="2" s="1"/>
  <c r="L100" i="2"/>
  <c r="AC100" i="2" s="1"/>
  <c r="G55" i="2"/>
  <c r="X55" i="2" s="1"/>
  <c r="F69" i="2"/>
  <c r="W69" i="2" s="1"/>
  <c r="N19" i="2"/>
  <c r="AE19" i="2" s="1"/>
  <c r="P23" i="2"/>
  <c r="AG23" i="2" s="1"/>
  <c r="E87" i="2"/>
  <c r="V87" i="2" s="1"/>
  <c r="N23" i="2"/>
  <c r="AE23" i="2" s="1"/>
  <c r="P64" i="2"/>
  <c r="AG64" i="2" s="1"/>
  <c r="J86" i="2"/>
  <c r="AA86" i="2" s="1"/>
  <c r="O77" i="2"/>
  <c r="AF77" i="2" s="1"/>
  <c r="M5" i="2"/>
  <c r="AD5" i="2" s="1"/>
  <c r="E25" i="2"/>
  <c r="V25" i="2" s="1"/>
  <c r="F106" i="2"/>
  <c r="W106" i="2" s="1"/>
  <c r="P103" i="2"/>
  <c r="AG103" i="2" s="1"/>
  <c r="P28" i="2"/>
  <c r="AG28" i="2" s="1"/>
  <c r="I43" i="2"/>
  <c r="Z43" i="2" s="1"/>
  <c r="K92" i="2"/>
  <c r="AB92" i="2" s="1"/>
  <c r="L56" i="2"/>
  <c r="AC56" i="2" s="1"/>
  <c r="D28" i="2"/>
  <c r="U28" i="2" s="1"/>
  <c r="K97" i="2"/>
  <c r="AB97" i="2" s="1"/>
  <c r="K103" i="2"/>
  <c r="AB103" i="2" s="1"/>
  <c r="J54" i="2"/>
  <c r="AA54" i="2" s="1"/>
  <c r="J61" i="2"/>
  <c r="AA61" i="2" s="1"/>
  <c r="K8" i="2"/>
  <c r="AB8" i="2" s="1"/>
  <c r="G80" i="2"/>
  <c r="X80" i="2" s="1"/>
  <c r="J66" i="2"/>
  <c r="AA66" i="2" s="1"/>
  <c r="G71" i="2"/>
  <c r="X71" i="2" s="1"/>
  <c r="N24" i="2"/>
  <c r="AE24" i="2" s="1"/>
  <c r="F84" i="2"/>
  <c r="W84" i="2" s="1"/>
  <c r="E89" i="2"/>
  <c r="V89" i="2" s="1"/>
  <c r="D7" i="2"/>
  <c r="U7" i="2" s="1"/>
  <c r="P89" i="2"/>
  <c r="AG89" i="2" s="1"/>
  <c r="D52" i="2"/>
  <c r="U52" i="2" s="1"/>
  <c r="K65" i="2"/>
  <c r="AB65" i="2" s="1"/>
  <c r="G102" i="2"/>
  <c r="X102" i="2" s="1"/>
  <c r="E40" i="2"/>
  <c r="V40" i="2" s="1"/>
  <c r="G97" i="2"/>
  <c r="X97" i="2" s="1"/>
  <c r="G44" i="2"/>
  <c r="X44" i="2" s="1"/>
  <c r="F51" i="2"/>
  <c r="W51" i="2" s="1"/>
  <c r="F5" i="2"/>
  <c r="W5" i="2" s="1"/>
  <c r="D41" i="2"/>
  <c r="U41" i="2" s="1"/>
  <c r="E39" i="2"/>
  <c r="V39" i="2" s="1"/>
  <c r="H94" i="2"/>
  <c r="Y94" i="2" s="1"/>
  <c r="O86" i="2"/>
  <c r="AF86" i="2" s="1"/>
  <c r="C107" i="2"/>
  <c r="T107" i="2" s="1"/>
  <c r="H25" i="2"/>
  <c r="Y25" i="2" s="1"/>
  <c r="F27" i="2"/>
  <c r="W27" i="2" s="1"/>
  <c r="N84" i="2"/>
  <c r="AE84" i="2" s="1"/>
  <c r="P57" i="2"/>
  <c r="AG57" i="2" s="1"/>
  <c r="G6" i="2"/>
  <c r="X6" i="2" s="1"/>
  <c r="N7" i="2"/>
  <c r="AE7" i="2" s="1"/>
  <c r="J103" i="2"/>
  <c r="AA103" i="2" s="1"/>
  <c r="E97" i="2"/>
  <c r="V97" i="2" s="1"/>
  <c r="L80" i="2"/>
  <c r="AC80" i="2" s="1"/>
  <c r="K28" i="2"/>
  <c r="AB28" i="2" s="1"/>
  <c r="G67" i="2"/>
  <c r="X67" i="2" s="1"/>
  <c r="I71" i="2"/>
  <c r="Z71" i="2" s="1"/>
  <c r="F74" i="2"/>
  <c r="W74" i="2" s="1"/>
  <c r="H58" i="2"/>
  <c r="Y58" i="2" s="1"/>
  <c r="F105" i="2"/>
  <c r="W105" i="2" s="1"/>
  <c r="G10" i="2"/>
  <c r="X10" i="2" s="1"/>
  <c r="H78" i="2"/>
  <c r="Y78" i="2" s="1"/>
  <c r="J67" i="2"/>
  <c r="AA67" i="2" s="1"/>
  <c r="I79" i="2"/>
  <c r="Z79" i="2" s="1"/>
  <c r="H74" i="2"/>
  <c r="Y74" i="2" s="1"/>
  <c r="K104" i="2"/>
  <c r="AB104" i="2" s="1"/>
  <c r="J57" i="2"/>
  <c r="AA57" i="2" s="1"/>
  <c r="F26" i="2"/>
  <c r="W26" i="2" s="1"/>
  <c r="O32" i="2"/>
  <c r="AF32" i="2" s="1"/>
  <c r="O11" i="2"/>
  <c r="AF11" i="2" s="1"/>
  <c r="E24" i="2"/>
  <c r="V24" i="2" s="1"/>
  <c r="E43" i="2"/>
  <c r="V43" i="2" s="1"/>
  <c r="K73" i="2"/>
  <c r="AB73" i="2" s="1"/>
  <c r="D62" i="2"/>
  <c r="U62" i="2" s="1"/>
  <c r="J83" i="2"/>
  <c r="AA83" i="2" s="1"/>
  <c r="E68" i="2"/>
  <c r="V68" i="2" s="1"/>
  <c r="K63" i="2"/>
  <c r="AB63" i="2" s="1"/>
  <c r="I13" i="2"/>
  <c r="Z13" i="2" s="1"/>
  <c r="F8" i="2"/>
  <c r="W8" i="2" s="1"/>
  <c r="K20" i="2"/>
  <c r="AB20" i="2" s="1"/>
  <c r="L20" i="2"/>
  <c r="AC20" i="2" s="1"/>
  <c r="F75" i="2"/>
  <c r="W75" i="2" s="1"/>
  <c r="L38" i="2"/>
  <c r="AC38" i="2" s="1"/>
  <c r="G81" i="2"/>
  <c r="X81" i="2" s="1"/>
  <c r="D60" i="2"/>
  <c r="U60" i="2" s="1"/>
  <c r="P97" i="2"/>
  <c r="AG97" i="2" s="1"/>
  <c r="I17" i="2"/>
  <c r="Z17" i="2" s="1"/>
  <c r="I90" i="2"/>
  <c r="Z90" i="2" s="1"/>
  <c r="K66" i="2"/>
  <c r="AB66" i="2" s="1"/>
  <c r="J81" i="2"/>
  <c r="AA81" i="2" s="1"/>
  <c r="M54" i="2"/>
  <c r="AD54" i="2" s="1"/>
  <c r="E80" i="2"/>
  <c r="V80" i="2" s="1"/>
  <c r="L39" i="2"/>
  <c r="AC39" i="2" s="1"/>
  <c r="D55" i="2"/>
  <c r="U55" i="2" s="1"/>
  <c r="L55" i="2"/>
  <c r="AC55" i="2" s="1"/>
  <c r="L67" i="2"/>
  <c r="AC67" i="2" s="1"/>
  <c r="N13" i="2"/>
  <c r="AE13" i="2" s="1"/>
  <c r="J87" i="2"/>
  <c r="AA87" i="2" s="1"/>
  <c r="F11" i="2"/>
  <c r="W11" i="2" s="1"/>
  <c r="C23" i="2"/>
  <c r="T23" i="2" s="1"/>
  <c r="G61" i="2"/>
  <c r="X61" i="2" s="1"/>
  <c r="M83" i="2"/>
  <c r="AD83" i="2" s="1"/>
  <c r="D44" i="2"/>
  <c r="U44" i="2" s="1"/>
  <c r="M41" i="2"/>
  <c r="AD41" i="2" s="1"/>
  <c r="L98" i="2"/>
  <c r="AC98" i="2" s="1"/>
  <c r="F13" i="2"/>
  <c r="W13" i="2" s="1"/>
  <c r="J12" i="2"/>
  <c r="AA12" i="2" s="1"/>
  <c r="E42" i="2"/>
  <c r="V42" i="2" s="1"/>
  <c r="N106" i="2"/>
  <c r="AE106" i="2" s="1"/>
  <c r="J88" i="2"/>
  <c r="AA88" i="2" s="1"/>
  <c r="C90" i="2"/>
  <c r="T90" i="2" s="1"/>
  <c r="J34" i="2"/>
  <c r="AA34" i="2" s="1"/>
  <c r="N50" i="2"/>
  <c r="AE50" i="2" s="1"/>
  <c r="O54" i="2"/>
  <c r="AF54" i="2" s="1"/>
  <c r="H15" i="2"/>
  <c r="Y15" i="2" s="1"/>
  <c r="G96" i="2"/>
  <c r="X96" i="2" s="1"/>
  <c r="K71" i="2"/>
  <c r="AB71" i="2" s="1"/>
  <c r="P35" i="2"/>
  <c r="AG35" i="2" s="1"/>
  <c r="G32" i="2"/>
  <c r="X32" i="2" s="1"/>
  <c r="C89" i="2"/>
  <c r="T89" i="2" s="1"/>
  <c r="O80" i="2"/>
  <c r="AF80" i="2" s="1"/>
  <c r="C83" i="2"/>
  <c r="T83" i="2" s="1"/>
  <c r="E96" i="2"/>
  <c r="V96" i="2" s="1"/>
  <c r="P78" i="2"/>
  <c r="AG78" i="2" s="1"/>
  <c r="I47" i="2"/>
  <c r="Z47" i="2" s="1"/>
  <c r="M74" i="2"/>
  <c r="AD74" i="2" s="1"/>
  <c r="C14" i="2"/>
  <c r="T14" i="2" s="1"/>
  <c r="J17" i="2"/>
  <c r="AA17" i="2" s="1"/>
  <c r="O44" i="2"/>
  <c r="AF44" i="2" s="1"/>
  <c r="L64" i="2"/>
  <c r="AC64" i="2" s="1"/>
  <c r="H93" i="2"/>
  <c r="Y93" i="2" s="1"/>
  <c r="D95" i="2"/>
  <c r="U95" i="2" s="1"/>
  <c r="M70" i="2"/>
  <c r="AD70" i="2" s="1"/>
  <c r="I12" i="2"/>
  <c r="Z12" i="2" s="1"/>
  <c r="F76" i="2"/>
  <c r="W76" i="2" s="1"/>
  <c r="N74" i="2"/>
  <c r="AE74" i="2" s="1"/>
  <c r="H53" i="2"/>
  <c r="Y53" i="2" s="1"/>
  <c r="N46" i="2"/>
  <c r="AE46" i="2" s="1"/>
  <c r="M105" i="2"/>
  <c r="AD105" i="2" s="1"/>
  <c r="P49" i="2"/>
  <c r="AG49" i="2" s="1"/>
  <c r="I66" i="2"/>
  <c r="Z66" i="2" s="1"/>
  <c r="L76" i="2"/>
  <c r="AC76" i="2" s="1"/>
  <c r="H9" i="2"/>
  <c r="Y9" i="2" s="1"/>
  <c r="C58" i="2"/>
  <c r="T58" i="2" s="1"/>
  <c r="M27" i="2"/>
  <c r="AD27" i="2" s="1"/>
  <c r="C59" i="2"/>
  <c r="T59" i="2" s="1"/>
  <c r="F58" i="2"/>
  <c r="W58" i="2" s="1"/>
  <c r="L18" i="2"/>
  <c r="AC18" i="2" s="1"/>
  <c r="O102" i="2"/>
  <c r="AF102" i="2" s="1"/>
  <c r="C25" i="2"/>
  <c r="T25" i="2" s="1"/>
  <c r="E56" i="2"/>
  <c r="V56" i="2" s="1"/>
  <c r="G106" i="2"/>
  <c r="X106" i="2" s="1"/>
  <c r="N97" i="2"/>
  <c r="AE97" i="2" s="1"/>
  <c r="P51" i="2"/>
  <c r="AG51" i="2" s="1"/>
  <c r="G70" i="2"/>
  <c r="X70" i="2" s="1"/>
  <c r="M40" i="2"/>
  <c r="AD40" i="2" s="1"/>
  <c r="H46" i="2"/>
  <c r="Y46" i="2" s="1"/>
  <c r="P12" i="2"/>
  <c r="AG12" i="2" s="1"/>
  <c r="E32" i="2"/>
  <c r="V32" i="2" s="1"/>
  <c r="D94" i="2"/>
  <c r="U94" i="2" s="1"/>
  <c r="K37" i="2"/>
  <c r="AB37" i="2" s="1"/>
  <c r="K17" i="2"/>
  <c r="AB17" i="2" s="1"/>
  <c r="G86" i="2"/>
  <c r="X86" i="2" s="1"/>
  <c r="I98" i="2"/>
  <c r="Z98" i="2" s="1"/>
  <c r="M24" i="2"/>
  <c r="AD24" i="2" s="1"/>
  <c r="L32" i="2"/>
  <c r="AC32" i="2" s="1"/>
  <c r="N48" i="2"/>
  <c r="AE48" i="2" s="1"/>
  <c r="L22" i="2"/>
  <c r="AC22" i="2" s="1"/>
  <c r="D20" i="2"/>
  <c r="U20" i="2" s="1"/>
  <c r="F70" i="2"/>
  <c r="W70" i="2" s="1"/>
  <c r="O58" i="2"/>
  <c r="AF58" i="2" s="1"/>
  <c r="K84" i="2"/>
  <c r="AB84" i="2" s="1"/>
  <c r="C84" i="2"/>
  <c r="T84" i="2" s="1"/>
  <c r="G59" i="2"/>
  <c r="X59" i="2" s="1"/>
  <c r="C39" i="2"/>
  <c r="T39" i="2" s="1"/>
  <c r="L46" i="2"/>
  <c r="AC46" i="2" s="1"/>
  <c r="M65" i="2"/>
  <c r="AD65" i="2" s="1"/>
  <c r="O21" i="2"/>
  <c r="AF21" i="2" s="1"/>
  <c r="P26" i="2"/>
  <c r="AG26" i="2" s="1"/>
  <c r="N32" i="2"/>
  <c r="AE32" i="2" s="1"/>
  <c r="N102" i="2"/>
  <c r="AE102" i="2" s="1"/>
  <c r="K59" i="2"/>
  <c r="AB59" i="2" s="1"/>
  <c r="J26" i="2"/>
  <c r="AA26" i="2" s="1"/>
  <c r="P18" i="2"/>
  <c r="AG18" i="2" s="1"/>
  <c r="M75" i="2"/>
  <c r="AD75" i="2" s="1"/>
  <c r="D87" i="2"/>
  <c r="U87" i="2" s="1"/>
  <c r="D70" i="2"/>
  <c r="U70" i="2" s="1"/>
  <c r="D79" i="2"/>
  <c r="U79" i="2" s="1"/>
  <c r="M90" i="2"/>
  <c r="AD90" i="2" s="1"/>
  <c r="H6" i="2"/>
  <c r="Y6" i="2" s="1"/>
  <c r="C19" i="2"/>
  <c r="T19" i="2" s="1"/>
  <c r="P17" i="2"/>
  <c r="AG17" i="2" s="1"/>
  <c r="J55" i="2"/>
  <c r="AA55" i="2" s="1"/>
  <c r="K79" i="2"/>
  <c r="AB79" i="2" s="1"/>
  <c r="H23" i="2"/>
  <c r="Y23" i="2" s="1"/>
  <c r="D91" i="2"/>
  <c r="U91" i="2" s="1"/>
  <c r="M45" i="2"/>
  <c r="AD45" i="2" s="1"/>
  <c r="I49" i="2"/>
  <c r="Z49" i="2" s="1"/>
  <c r="P53" i="2"/>
  <c r="AG53" i="2" s="1"/>
  <c r="H70" i="2"/>
  <c r="Y70" i="2" s="1"/>
  <c r="F25" i="2"/>
  <c r="W25" i="2" s="1"/>
  <c r="C57" i="2"/>
  <c r="T57" i="2" s="1"/>
  <c r="K32" i="2"/>
  <c r="AB32" i="2" s="1"/>
  <c r="P34" i="2"/>
  <c r="AG34" i="2" s="1"/>
  <c r="K107" i="2"/>
  <c r="AB107" i="2" s="1"/>
  <c r="H99" i="2"/>
  <c r="Y99" i="2" s="1"/>
  <c r="D36" i="2"/>
  <c r="U36" i="2" s="1"/>
  <c r="K78" i="2"/>
  <c r="AB78" i="2" s="1"/>
  <c r="J70" i="2"/>
  <c r="AA70" i="2" s="1"/>
  <c r="C96" i="2"/>
  <c r="T96" i="2" s="1"/>
  <c r="E61" i="2"/>
  <c r="V61" i="2" s="1"/>
  <c r="K75" i="2"/>
  <c r="AB75" i="2" s="1"/>
  <c r="I37" i="2"/>
  <c r="Z37" i="2" s="1"/>
  <c r="E101" i="2"/>
  <c r="V101" i="2" s="1"/>
  <c r="C49" i="2"/>
  <c r="T49" i="2" s="1"/>
  <c r="I107" i="2"/>
  <c r="Z107" i="2" s="1"/>
  <c r="P100" i="2"/>
  <c r="AG100" i="2" s="1"/>
  <c r="O67" i="2"/>
  <c r="AF67" i="2" s="1"/>
  <c r="P95" i="2"/>
  <c r="AG95" i="2" s="1"/>
  <c r="D21" i="2"/>
  <c r="U21" i="2" s="1"/>
  <c r="M88" i="2"/>
  <c r="AD88" i="2" s="1"/>
  <c r="O46" i="2"/>
  <c r="AF46" i="2" s="1"/>
  <c r="K94" i="2"/>
  <c r="AB94" i="2" s="1"/>
  <c r="L63" i="2"/>
  <c r="AC63" i="2" s="1"/>
  <c r="F94" i="2"/>
  <c r="W94" i="2" s="1"/>
  <c r="D57" i="2"/>
  <c r="U57" i="2" s="1"/>
  <c r="I106" i="2"/>
  <c r="Z106" i="2" s="1"/>
  <c r="L78" i="2"/>
  <c r="AC78" i="2" s="1"/>
  <c r="P66" i="2"/>
  <c r="AG66" i="2" s="1"/>
  <c r="N35" i="2"/>
  <c r="AE35" i="2" s="1"/>
  <c r="E104" i="2"/>
  <c r="V104" i="2" s="1"/>
  <c r="C35" i="2"/>
  <c r="T35" i="2" s="1"/>
  <c r="J24" i="2"/>
  <c r="AA24" i="2" s="1"/>
  <c r="F17" i="2"/>
  <c r="W17" i="2" s="1"/>
  <c r="F101" i="2"/>
  <c r="W101" i="2" s="1"/>
  <c r="G50" i="2"/>
  <c r="X50" i="2" s="1"/>
  <c r="D101" i="2"/>
  <c r="U101" i="2" s="1"/>
  <c r="I74" i="2"/>
  <c r="Z74" i="2" s="1"/>
  <c r="G99" i="2"/>
  <c r="X99" i="2" s="1"/>
  <c r="F87" i="2"/>
  <c r="W87" i="2" s="1"/>
  <c r="I80" i="2"/>
  <c r="Z80" i="2" s="1"/>
  <c r="L83" i="2"/>
  <c r="AC83" i="2" s="1"/>
  <c r="N42" i="2"/>
  <c r="AE42" i="2" s="1"/>
  <c r="F28" i="2"/>
  <c r="W28" i="2" s="1"/>
  <c r="M84" i="2"/>
  <c r="AD84" i="2" s="1"/>
  <c r="L88" i="2"/>
  <c r="AC88" i="2" s="1"/>
  <c r="G26" i="2"/>
  <c r="X26" i="2" s="1"/>
  <c r="D42" i="2"/>
  <c r="U42" i="2" s="1"/>
  <c r="D18" i="2"/>
  <c r="U18" i="2" s="1"/>
  <c r="P50" i="2"/>
  <c r="AG50" i="2" s="1"/>
  <c r="E48" i="2"/>
  <c r="V48" i="2" s="1"/>
  <c r="L35" i="2"/>
  <c r="AC35" i="2" s="1"/>
  <c r="J19" i="2"/>
  <c r="AA19" i="2" s="1"/>
  <c r="N53" i="2"/>
  <c r="AE53" i="2" s="1"/>
  <c r="C20" i="2"/>
  <c r="T20" i="2" s="1"/>
  <c r="G22" i="2"/>
  <c r="X22" i="2" s="1"/>
  <c r="N105" i="2"/>
  <c r="AE105" i="2" s="1"/>
  <c r="I82" i="2"/>
  <c r="Z82" i="2" s="1"/>
  <c r="G15" i="2"/>
  <c r="X15" i="2" s="1"/>
  <c r="K56" i="2"/>
  <c r="AB56" i="2" s="1"/>
  <c r="J80" i="2"/>
  <c r="AA80" i="2" s="1"/>
  <c r="H27" i="2"/>
  <c r="Y27" i="2" s="1"/>
  <c r="E62" i="2"/>
  <c r="V62" i="2" s="1"/>
  <c r="K44" i="2"/>
  <c r="AB44" i="2" s="1"/>
  <c r="I56" i="2"/>
  <c r="Z56" i="2" s="1"/>
  <c r="H77" i="2"/>
  <c r="Y77" i="2" s="1"/>
  <c r="P68" i="2"/>
  <c r="AG68" i="2" s="1"/>
  <c r="F85" i="2"/>
  <c r="W85" i="2" s="1"/>
  <c r="K72" i="2"/>
  <c r="AB72" i="2" s="1"/>
  <c r="N15" i="2"/>
  <c r="AE15" i="2" s="1"/>
  <c r="I39" i="2"/>
  <c r="Z39" i="2" s="1"/>
  <c r="K7" i="2"/>
  <c r="AB7" i="2" s="1"/>
  <c r="E98" i="2"/>
  <c r="V98" i="2" s="1"/>
  <c r="O99" i="2"/>
  <c r="AF99" i="2" s="1"/>
  <c r="P98" i="2"/>
  <c r="AG98" i="2" s="1"/>
  <c r="N62" i="2"/>
  <c r="AE62" i="2" s="1"/>
  <c r="F89" i="2"/>
  <c r="W89" i="2" s="1"/>
  <c r="N98" i="2"/>
  <c r="AE98" i="2" s="1"/>
  <c r="M87" i="2"/>
  <c r="AD87" i="2" s="1"/>
  <c r="L94" i="2"/>
  <c r="AC94" i="2" s="1"/>
  <c r="O19" i="2"/>
  <c r="AF19" i="2" s="1"/>
  <c r="I73" i="2"/>
  <c r="Z73" i="2" s="1"/>
  <c r="J36" i="2"/>
  <c r="AA36" i="2" s="1"/>
  <c r="I50" i="2"/>
  <c r="Z50" i="2" s="1"/>
  <c r="O62" i="2"/>
  <c r="AF62" i="2" s="1"/>
  <c r="N81" i="2"/>
  <c r="AE81" i="2" s="1"/>
  <c r="N104" i="2"/>
  <c r="AE104" i="2" s="1"/>
  <c r="O106" i="2"/>
  <c r="AF106" i="2" s="1"/>
  <c r="M86" i="2"/>
  <c r="AD86" i="2" s="1"/>
  <c r="E10" i="2"/>
  <c r="V10" i="2" s="1"/>
  <c r="P60" i="2"/>
  <c r="AG60" i="2" s="1"/>
  <c r="M79" i="2"/>
  <c r="AD79" i="2" s="1"/>
  <c r="G20" i="2"/>
  <c r="X20" i="2" s="1"/>
  <c r="N92" i="2"/>
  <c r="AE92" i="2" s="1"/>
  <c r="I84" i="2"/>
  <c r="Z84" i="2" s="1"/>
  <c r="K18" i="2"/>
  <c r="AB18" i="2" s="1"/>
  <c r="E12" i="2"/>
  <c r="V12" i="2" s="1"/>
  <c r="H73" i="2"/>
  <c r="Y73" i="2" s="1"/>
  <c r="H43" i="2"/>
  <c r="Y43" i="2" s="1"/>
  <c r="K24" i="2"/>
  <c r="AB24" i="2" s="1"/>
  <c r="I4" i="2"/>
  <c r="Z4" i="2" s="1"/>
  <c r="O47" i="2"/>
  <c r="AF47" i="2" s="1"/>
  <c r="H79" i="2"/>
  <c r="Y79" i="2" s="1"/>
  <c r="P36" i="2"/>
  <c r="AG36" i="2" s="1"/>
  <c r="P39" i="2"/>
  <c r="AG39" i="2" s="1"/>
  <c r="E34" i="2"/>
  <c r="V34" i="2" s="1"/>
  <c r="I95" i="2"/>
  <c r="Z95" i="2" s="1"/>
  <c r="M73" i="2"/>
  <c r="AD73" i="2" s="1"/>
  <c r="K105" i="2"/>
  <c r="AB105" i="2" s="1"/>
  <c r="G46" i="2"/>
  <c r="X46" i="2" s="1"/>
  <c r="K68" i="2"/>
  <c r="AB68" i="2" s="1"/>
  <c r="L105" i="2"/>
  <c r="AC105" i="2" s="1"/>
  <c r="I86" i="2"/>
  <c r="Z86" i="2" s="1"/>
  <c r="K23" i="2"/>
  <c r="AB23" i="2" s="1"/>
  <c r="M51" i="2"/>
  <c r="AD51" i="2" s="1"/>
  <c r="J49" i="2"/>
  <c r="AA49" i="2" s="1"/>
  <c r="N99" i="2"/>
  <c r="AE99" i="2" s="1"/>
  <c r="E60" i="2"/>
  <c r="V60" i="2" s="1"/>
  <c r="C67" i="2"/>
  <c r="T67" i="2" s="1"/>
  <c r="G38" i="2"/>
  <c r="X38" i="2" s="1"/>
  <c r="I68" i="2"/>
  <c r="Z68" i="2" s="1"/>
  <c r="L75" i="2"/>
  <c r="AC75" i="2" s="1"/>
  <c r="N86" i="2"/>
  <c r="AE86" i="2" s="1"/>
  <c r="D23" i="2"/>
  <c r="U23" i="2" s="1"/>
  <c r="P8" i="2"/>
  <c r="AG8" i="2" s="1"/>
  <c r="J99" i="2"/>
  <c r="AA99" i="2" s="1"/>
  <c r="O4" i="2"/>
  <c r="AF4" i="2" s="1"/>
  <c r="L4" i="2"/>
  <c r="AC4" i="2" s="1"/>
  <c r="N49" i="2"/>
  <c r="AE49" i="2" s="1"/>
  <c r="D5" i="2"/>
  <c r="U5" i="2" s="1"/>
  <c r="N72" i="2"/>
  <c r="AE72" i="2" s="1"/>
  <c r="L36" i="2"/>
  <c r="AC36" i="2" s="1"/>
  <c r="D69" i="2"/>
  <c r="U69" i="2" s="1"/>
  <c r="D97" i="2"/>
  <c r="U97" i="2" s="1"/>
  <c r="H72" i="2"/>
  <c r="Y72" i="2" s="1"/>
  <c r="G7" i="2"/>
  <c r="X7" i="2" s="1"/>
  <c r="J7" i="2"/>
  <c r="AA7" i="2" s="1"/>
  <c r="D25" i="2"/>
  <c r="U2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tc={5A812154-E361-4B11-BBD8-8E2B28171FDC}</author>
  </authors>
  <commentList>
    <comment ref="E18" authorId="0" shapeId="0" xr:uid="{5A812154-E361-4B11-BBD8-8E2B28171FDC}">
      <text>
        <t>[Threaded comment]
Your version of Excel allows you to read this threaded comment; however, any edits to it will get removed if the file is opened in a newer version of Excel. Learn more: https://go.microsoft.com/fwlink/?linkid=870924
Comment:
    @Izzy Teague the drop downs in this column don't include a N/A option and I'm not sure where they are to correct it.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tc={2C4B8A13-8837-45BD-B74F-37A5D4B135F9}</author>
  </authors>
  <commentList>
    <comment ref="N47" authorId="0" shapeId="0" xr:uid="{2C4B8A13-8837-45BD-B74F-37A5D4B135F9}">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@Izzy Teague I'm sorry if you've already explained why this isn't happening but shouldn't this be pulling down into the summary box at the bottom?</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<sst xmlns="http://schemas.openxmlformats.org/spreadsheetml/2006/main" count="33245" uniqueCount="1387">
  <si>
    <t>London Borough of Harrow Council</t>
  </si>
  <si>
    <t>IIA Report</t>
  </si>
  <si>
    <t>Appendix E: Assessment of Alternative Local Plan Policies</t>
  </si>
  <si>
    <t>Prepared by:</t>
  </si>
  <si>
    <t xml:space="preserve">SLR Consulting Ltd </t>
  </si>
  <si>
    <r>
      <t xml:space="preserve">Project Ref: </t>
    </r>
    <r>
      <rPr>
        <b/>
        <sz val="12"/>
        <rFont val="Arial"/>
        <family val="2"/>
      </rPr>
      <t>C0410</t>
    </r>
  </si>
  <si>
    <t>Contract  No:</t>
  </si>
  <si>
    <t>C0410</t>
  </si>
  <si>
    <t>Issue</t>
  </si>
  <si>
    <t xml:space="preserve">Authors        </t>
  </si>
  <si>
    <t>Lauren Jones, Vicky Pearson, Izzy Teague</t>
  </si>
  <si>
    <t xml:space="preserve">Project Director                     </t>
  </si>
  <si>
    <t>Johanna Mitchell</t>
  </si>
  <si>
    <t>Date:</t>
  </si>
  <si>
    <t>This document has been prepared by SLR Consulting Ltd with reasonable skill, care and diligence, and taking account of the timescales and resources devoted to it by agreement with London Borough of Harrow Council (the Client) as part or all of the services it has been appointed t to carry out. It is subject to the terms and conditions of that appointment.
SLR shall not be liable for the use of or reliance on any information, advice, recommendations and opinions in this document for any purpose by any person other than the Client. Reliance may be granted to a third party only in the event that SLR and the third party have executed a reliance agreement or collateral warranty.
Information reported herein may be based on the interpretation of public domain data collected by SLR, and/or information supplied by the Client and/or its other advisors and associates. These data have been accepted in good faith as being accurate and valid.  
The copyright and intellectual property in all drawings, reports, specifications, bills of quantities, calculations and other information set out in this report remain vested in SLR unless the terms of appointment state otherwise.  
This document may contain information of a specialised and/or highly technical nature and the Client is advised to seek clarification on any elements which may be unclear to it. 
Information, advice, recommendations and opinions in this document should only be relied upon in the context of the whole document and any documents referenced explicitly herein and should then only be used within the context of the appointment.</t>
  </si>
  <si>
    <t>VERSION CONTROL RECORD</t>
  </si>
  <si>
    <t>Description of Status</t>
  </si>
  <si>
    <t>Date</t>
  </si>
  <si>
    <t>Reviewer Initials</t>
  </si>
  <si>
    <t>Authors' Initials</t>
  </si>
  <si>
    <t>Draft</t>
  </si>
  <si>
    <t>JM/VP</t>
  </si>
  <si>
    <t>LJ, IT, VP</t>
  </si>
  <si>
    <t>Final for consultation</t>
  </si>
  <si>
    <t>Minor amends</t>
  </si>
  <si>
    <t>VP</t>
  </si>
  <si>
    <t>LJ</t>
  </si>
  <si>
    <t>Formatting errors amended</t>
  </si>
  <si>
    <t>Main mods</t>
  </si>
  <si>
    <t xml:space="preserve">The methodology used for the assessment of all policies is outlined below, with an explanation given under each header. The same assessment matrices has been used for the assessment of all policies, hence all follow the same format. </t>
  </si>
  <si>
    <t>Policy/Alternative name</t>
  </si>
  <si>
    <t>Chapter</t>
  </si>
  <si>
    <t>Policy/alternative description</t>
  </si>
  <si>
    <t>Assumptions Made</t>
  </si>
  <si>
    <t>IIA framework</t>
  </si>
  <si>
    <t>Assessment</t>
  </si>
  <si>
    <t>IIA Objective</t>
  </si>
  <si>
    <t>SA</t>
  </si>
  <si>
    <t xml:space="preserve">Assessment Questions </t>
  </si>
  <si>
    <t>Assessment Questions Screening</t>
  </si>
  <si>
    <t>Direct/
Indirect</t>
  </si>
  <si>
    <t>Magnitude</t>
  </si>
  <si>
    <t>Duration</t>
  </si>
  <si>
    <t>Spatial Extent</t>
  </si>
  <si>
    <t>Permanence/ Reversibility</t>
  </si>
  <si>
    <t>Significance</t>
  </si>
  <si>
    <t>Description of potential effects</t>
  </si>
  <si>
    <t xml:space="preserve">Potential for cumulative effects? </t>
  </si>
  <si>
    <t>Mitigation</t>
  </si>
  <si>
    <t>Link (hidden)</t>
  </si>
  <si>
    <t>IIA objectives will be listed here</t>
  </si>
  <si>
    <t>SO1</t>
  </si>
  <si>
    <t xml:space="preserve">All questions relating to the SA objective in column A will be outlined here. </t>
  </si>
  <si>
    <t xml:space="preserve">This indicates if assessors were able to consider the assessment question as part of their assessment. </t>
  </si>
  <si>
    <t xml:space="preserve">Details on the nature of any potential effects will be listed here. For further details and definitions of each category, please see the 'Significance Scores' tab. 
For cases where a neutral effect has been identified, N/A will be present across columns  H-L. </t>
  </si>
  <si>
    <t xml:space="preserve">A significance score will be selected here, which corresponds with the definitions detailed in the 'Significance Scores' tab. </t>
  </si>
  <si>
    <t xml:space="preserve">The potential effect identified in columns H-M will be detailed here, with justification for the significance score. 
Any information considered as a part of the assessments which has informed these potential effects will also be detailed here. </t>
  </si>
  <si>
    <t xml:space="preserve">Yes or No will be inserted here. If yes, see summary box at the bottom of the matrices for further details of the potential cumulative effect. </t>
  </si>
  <si>
    <t xml:space="preserve">Any mitigation required for potential negative or uncertain effects will be detailed here. If the sole method of preventing a potential adverse effect is to not develop a site, "No mitigation identified." will be written here. </t>
  </si>
  <si>
    <t>Significant Negative and Uncertain Effects</t>
  </si>
  <si>
    <t xml:space="preserve">All potential significant negative and uncertain effects outlined in the assessment above, will be accumulated into this box. </t>
  </si>
  <si>
    <t>Significant Positive Effects</t>
  </si>
  <si>
    <t xml:space="preserve">Any potential significant positive effects identified within the assessment will be detailed here. </t>
  </si>
  <si>
    <t>Potential Cumulative Effects Identified</t>
  </si>
  <si>
    <t xml:space="preserve">Details of any potential cumulative effects, including which SA objectives could be affected, will be outlined here. This could include specific cumulative effects with another site, or those which could arise as a result of all development across the borough. </t>
  </si>
  <si>
    <t>Mitigation and enhancements</t>
  </si>
  <si>
    <t xml:space="preserve">Details of all  mitigation listed in column P and any potential enhancements arising from assessment will be summarised against the relevant assessment here. All potential significant negative and uncertain effects will have mitigation listed. </t>
  </si>
  <si>
    <t>Nature of effects</t>
  </si>
  <si>
    <t>Significance Scores</t>
  </si>
  <si>
    <t>Criterion</t>
  </si>
  <si>
    <t>Description</t>
  </si>
  <si>
    <t>Symbol</t>
  </si>
  <si>
    <t>Definitions of Significance of Effects Against the IIA Objectives</t>
  </si>
  <si>
    <t>Assumptions on the nature of effects</t>
  </si>
  <si>
    <t xml:space="preserve">Significance </t>
  </si>
  <si>
    <t>An assessment of the significance of the potential effects identified. This could be a positive effect, negative effect, neutral effect, significant positive effect or significant negative effect. The definitions for these effects are detailed to the right.</t>
  </si>
  <si>
    <t>++</t>
  </si>
  <si>
    <r>
      <t>Significant Positive Effec</t>
    </r>
    <r>
      <rPr>
        <sz val="10"/>
        <color theme="1"/>
        <rFont val="Arial"/>
        <family val="2"/>
      </rPr>
      <t>t: the policy option supports the achievement of this objective; it addresses all relevant assessment questions and could result in a potentially significant beneficial effect e.g. improved access by walking and cycling modes to a local or town centre</t>
    </r>
  </si>
  <si>
    <t>Permanent
Continual
Magnitude: High 80%+ receptor or environmental capacity affected; or Medium 40-80% of receptor or environmental capacity of affected
The effect could be to:
•	enhance and redefine the location in a positive manner, making a contribution at a national or international scale; 
•	repair or restore receptors badly damaged or degraded through previous uses; and/or 
•	improve one or more key elements/features/ characteristics of a receptor with recognised quality such as a specific regional or national designation.</t>
  </si>
  <si>
    <t>Permanent/temporary</t>
  </si>
  <si>
    <t xml:space="preserve">An assessment of whether the predicted effects would be permanent (P), or temporary (T). </t>
  </si>
  <si>
    <t>Reversible/Irreversible</t>
  </si>
  <si>
    <t xml:space="preserve">An assessment of whether or not the identified effect can be reversed (R) e.g. the loss of greenfield land to development would be irreversible (I). </t>
  </si>
  <si>
    <t>Spatial extent</t>
  </si>
  <si>
    <t xml:space="preserve">How far the effect is predicted to be spread geographically: </t>
  </si>
  <si>
    <t>Low (L) = A specific area within Harrow boundary</t>
  </si>
  <si>
    <t>Medium (M) = Across the entire Harrow boundary, possibly reaching to neighbouring boroughs</t>
  </si>
  <si>
    <t>High (H) = Beyond the Harrow Local Plan Boundary, with national or international ramifications</t>
  </si>
  <si>
    <t xml:space="preserve">An assessment of the proportion of the receptor affected by the identified effect. </t>
  </si>
  <si>
    <t xml:space="preserve">Low (L) =20-40% of receptor or capacity affected </t>
  </si>
  <si>
    <t>+</t>
  </si>
  <si>
    <r>
      <t>Minor Positive Effect:</t>
    </r>
    <r>
      <rPr>
        <sz val="10"/>
        <color theme="1"/>
        <rFont val="Arial"/>
        <family val="2"/>
      </rPr>
      <t xml:space="preserve"> the policy option supports the achievement of this objective; it addresses some relevant assessment questions, although it may have only a minor beneficial effect</t>
    </r>
  </si>
  <si>
    <t xml:space="preserve">Reversible
Infrequent or intermittent
Magnitude: Low 20-40% of receptor or capacity affected.
The size, nature and location of a proposed scheme would: 
•	improve undesignated yet recognised receptor qualities at the neighbourhood scale; 
•	fit into or with the existing location and existing receptor qualities; and/or
•	enable the restoration of valued characteristic features partially lost through other land uses.  </t>
  </si>
  <si>
    <t>Medium (M) = 40-80% of receptor affected</t>
  </si>
  <si>
    <t>High (H) =80+% of the receptor affected</t>
  </si>
  <si>
    <t xml:space="preserve">Duration </t>
  </si>
  <si>
    <t>An assessment of the time period the predicted effects are likely to last. This could be:</t>
  </si>
  <si>
    <t>Short (S)= 0-5 years</t>
  </si>
  <si>
    <t>Medium (M) = 5-10 years</t>
  </si>
  <si>
    <t xml:space="preserve">Long (L)= 10 years or more, up to the end of the Local Plan period </t>
  </si>
  <si>
    <t>Direct/Indirect</t>
  </si>
  <si>
    <t xml:space="preserve">An assessment of whether the predicted effect will be directly (D) as a result of option implementation, or indirectly (I) caused by the policy option. </t>
  </si>
  <si>
    <r>
      <t>Neutral Effect:</t>
    </r>
    <r>
      <rPr>
        <sz val="10"/>
        <color theme="1"/>
        <rFont val="Arial"/>
        <family val="2"/>
      </rPr>
      <t xml:space="preserve"> the policy option has no impact or effect and is neutral insofar as the benefits and drawbacks appear equal and neither is considered significant</t>
    </r>
  </si>
  <si>
    <t>N/A</t>
  </si>
  <si>
    <t>Likelihood</t>
  </si>
  <si>
    <t xml:space="preserve">An assessment of how likely it is that the implementation of the policy option will lead to the precited effect. This could be low (L), moderate (M) or high (H). </t>
  </si>
  <si>
    <t>?</t>
  </si>
  <si>
    <r>
      <t>Uncertain Effect:</t>
    </r>
    <r>
      <rPr>
        <sz val="10"/>
        <color theme="1"/>
        <rFont val="Arial"/>
        <family val="2"/>
      </rPr>
      <t xml:space="preserve"> Uncertain or insufficient information on which to determine the assessment this stage</t>
    </r>
  </si>
  <si>
    <t>Cumulative effect</t>
  </si>
  <si>
    <t xml:space="preserve">An assessment of whether or not there is potential for a cumulative effect to occur on the IIA objective as a result of the policy option working in combination with other circumstances, policies or factors. Y= potential cumulative effect. No potential cumulative effect identified. </t>
  </si>
  <si>
    <t>-</t>
  </si>
  <si>
    <r>
      <t>Minor Negative Effect:</t>
    </r>
    <r>
      <rPr>
        <sz val="10"/>
        <color theme="1"/>
        <rFont val="Arial"/>
        <family val="2"/>
      </rPr>
      <t xml:space="preserve"> the policy option appears to conflict with the achievement of this objective; it does not address relevant assessment questions and may result in minor adverse effects</t>
    </r>
  </si>
  <si>
    <t>Reversible
Infrequent or intermittent
Magnitude: Low 20-40% of receptor or capacity affected.
The size, nature and location of a proposed scheme would: 
•	be out of scale with the location; or 
•	leave an adverse impact on a receptor of recognised quality such as a specific district or county designation.</t>
  </si>
  <si>
    <t>- -</t>
  </si>
  <si>
    <r>
      <t>Significant Negative Effect:</t>
    </r>
    <r>
      <rPr>
        <sz val="10"/>
        <color theme="1"/>
        <rFont val="Arial"/>
        <family val="2"/>
      </rPr>
      <t xml:space="preserve"> the policy option works against the achievement of this objective; it could exacerbate a negative situation and may result in a potentially significant adverse effect e.g. loss of all or part of a designated ecological site of national importance.</t>
    </r>
  </si>
  <si>
    <t>Permanent 
Irreversible
Continual
Magnitude: High 80%+ receptor or environmental capacity affected; or Medium 40-80% of receptor or environmental capacity of affected
The effect could be to:
•	permanently degrade, diminish or destroy the integrity of the receptor; 
•	cause a very high quality receptor to be permanently changed and its quality diminished; 
•	cannot be fully mitigated and may cumulatively amount to a severe adverse effect;  
•	be at a considerable variance to the location, degrading the integrity of the receptor; and/or 
•	will be substantially damaging to a high quality receptor such as a specific regional or national designation.</t>
  </si>
  <si>
    <t>J</t>
  </si>
  <si>
    <t>Site name</t>
  </si>
  <si>
    <t>IIA1</t>
  </si>
  <si>
    <t>IIA2</t>
  </si>
  <si>
    <t>IIA3</t>
  </si>
  <si>
    <t>IIA4</t>
  </si>
  <si>
    <t>IIA5</t>
  </si>
  <si>
    <t>IIA6</t>
  </si>
  <si>
    <t>IIA7</t>
  </si>
  <si>
    <t>IIA8</t>
  </si>
  <si>
    <t>IIA9</t>
  </si>
  <si>
    <t>IIA10</t>
  </si>
  <si>
    <t>IIA11</t>
  </si>
  <si>
    <t>IIA12</t>
  </si>
  <si>
    <t>IIA13</t>
  </si>
  <si>
    <t>IIA14</t>
  </si>
  <si>
    <t>Policy name</t>
  </si>
  <si>
    <t>Spatial_Strategy</t>
  </si>
  <si>
    <t>SS_ALT_1</t>
  </si>
  <si>
    <t>SS_ALT_2</t>
  </si>
  <si>
    <t>Strategic_Policy_01</t>
  </si>
  <si>
    <t>GR1_Development_Standard</t>
  </si>
  <si>
    <t>GR2_Inclusive_Neighbourhoods</t>
  </si>
  <si>
    <t>GR3_Connecting_Places</t>
  </si>
  <si>
    <t>GR4_Building_Heights</t>
  </si>
  <si>
    <t>GR5_View_Management</t>
  </si>
  <si>
    <t>GR6_Areas_of_Special_Character</t>
  </si>
  <si>
    <t>GR6_ALT_1</t>
  </si>
  <si>
    <t>GR7_External_Lighting</t>
  </si>
  <si>
    <t>GR8_Shopfronts_and_Forecourts</t>
  </si>
  <si>
    <t>GR9_Advertisements_and_Displays</t>
  </si>
  <si>
    <t>GR10_Gardens_and_Amenity_Areas</t>
  </si>
  <si>
    <t>GR10_ALT_1</t>
  </si>
  <si>
    <t>GR10_ALT_2</t>
  </si>
  <si>
    <t>GR11_Planning_Obligations</t>
  </si>
  <si>
    <t>Strategic_Policy_02</t>
  </si>
  <si>
    <t>HE1_Heritage_Assets</t>
  </si>
  <si>
    <t>HE2_Enabling_Development</t>
  </si>
  <si>
    <t>Strategic_Policy_03</t>
  </si>
  <si>
    <t>Strategic_Policy_03_Alt1</t>
  </si>
  <si>
    <t>Significant Positive</t>
  </si>
  <si>
    <t>+ +</t>
  </si>
  <si>
    <t>Strategic_Policy_03_Alt2</t>
  </si>
  <si>
    <t>Minor Positive</t>
  </si>
  <si>
    <t>HO1_Dwelling_Mix</t>
  </si>
  <si>
    <t>Neutral</t>
  </si>
  <si>
    <t>HO1_ALT_1</t>
  </si>
  <si>
    <t>HO1_ALT_2</t>
  </si>
  <si>
    <t>Uncertain</t>
  </si>
  <si>
    <t>HO1_ALT_3</t>
  </si>
  <si>
    <t>Minor Negative</t>
  </si>
  <si>
    <t>HO1_ALT_4</t>
  </si>
  <si>
    <t>Significant Negative</t>
  </si>
  <si>
    <t>--</t>
  </si>
  <si>
    <t>HO1_ALT_5</t>
  </si>
  <si>
    <t>HO2_Conversion_Redevelopment</t>
  </si>
  <si>
    <t>HO2_Alt_1</t>
  </si>
  <si>
    <t>HO2_Alt 1</t>
  </si>
  <si>
    <t>HO2_Alt_2</t>
  </si>
  <si>
    <t>HO2_Alt_3</t>
  </si>
  <si>
    <t>HO2_Alt_4</t>
  </si>
  <si>
    <t>HO2_Alt_5</t>
  </si>
  <si>
    <t>HO2_Alt_6</t>
  </si>
  <si>
    <t>HO3_Small_Sites</t>
  </si>
  <si>
    <t>HO4_Affordable_Housing</t>
  </si>
  <si>
    <t>HO4_Alt_1</t>
  </si>
  <si>
    <t>HO5_Housing_Estates</t>
  </si>
  <si>
    <t>HO5_Alt_1</t>
  </si>
  <si>
    <t>HO5_Alt_2</t>
  </si>
  <si>
    <t>HO6_Accommodation_Older_People</t>
  </si>
  <si>
    <t>HO6_Alt_1</t>
  </si>
  <si>
    <t>HO6_Alt_2</t>
  </si>
  <si>
    <t>HO6_Alt_3</t>
  </si>
  <si>
    <t>HO7_Supported_Accommodation</t>
  </si>
  <si>
    <t>HO7_Alt_1</t>
  </si>
  <si>
    <t>HO8_Student_Accommodation</t>
  </si>
  <si>
    <t>HO8_Alt_1</t>
  </si>
  <si>
    <t>HO8_Alt_2</t>
  </si>
  <si>
    <t>HO9_Large_Scale_Shared_Living</t>
  </si>
  <si>
    <t>Large_Scale_Shared_Living</t>
  </si>
  <si>
    <t>HO9_ALT_1</t>
  </si>
  <si>
    <t>HO9_ALT_2</t>
  </si>
  <si>
    <t>HO9_ALT_3</t>
  </si>
  <si>
    <t>HO9_ALT_4</t>
  </si>
  <si>
    <t>HO10_Housing_Shared_Facilities</t>
  </si>
  <si>
    <t>Housing_Shared_Facilities</t>
  </si>
  <si>
    <t>HO10_ALT_1</t>
  </si>
  <si>
    <t>HO10_ALT_2</t>
  </si>
  <si>
    <t>HO10_ALT_3</t>
  </si>
  <si>
    <t>HO10_ALT_4</t>
  </si>
  <si>
    <t>HO11_Self_and_Custom_Build</t>
  </si>
  <si>
    <t>HO12_Gypsy_and_Traveller_Needs</t>
  </si>
  <si>
    <t>HO12_ALT_1</t>
  </si>
  <si>
    <t>HO12_ALT_2</t>
  </si>
  <si>
    <t>Strategic_Policy_04</t>
  </si>
  <si>
    <t>Strategic_Policy_05</t>
  </si>
  <si>
    <t>LE1_Development_Principles</t>
  </si>
  <si>
    <t>LE1_ALT_1</t>
  </si>
  <si>
    <t>LE2_Nighttime_Evening_Economy</t>
  </si>
  <si>
    <t>LE3_Industrial_Land</t>
  </si>
  <si>
    <t>LE3_ALT_1</t>
  </si>
  <si>
    <t>LE3_ALT_2</t>
  </si>
  <si>
    <t>LE4_Culture_Creative_Industries</t>
  </si>
  <si>
    <t>LE5_Tourism_and_Accommodation</t>
  </si>
  <si>
    <t>Strategic_Policy_06</t>
  </si>
  <si>
    <t>CI1_Safeguarding_Infrastructure</t>
  </si>
  <si>
    <t>CI2_Play_and_Informal_Leisure</t>
  </si>
  <si>
    <t>CI3_Sport_and_Recreation</t>
  </si>
  <si>
    <t>CI4_Comms_Infrastructure</t>
  </si>
  <si>
    <t>Strategic_Policy_07</t>
  </si>
  <si>
    <t>GI1_Green_Belt_and_MOL</t>
  </si>
  <si>
    <t>GI2_Open_Space</t>
  </si>
  <si>
    <t>GI2_ALT_1</t>
  </si>
  <si>
    <t>GI3_Biodiversity</t>
  </si>
  <si>
    <t>GI3_ALT_1</t>
  </si>
  <si>
    <t>GI4_Greening_Landscaping_Trees</t>
  </si>
  <si>
    <t>GI5_Food_Growing</t>
  </si>
  <si>
    <t>Strategic_Policy_08</t>
  </si>
  <si>
    <t>CN1_Design_and_Retrofitting</t>
  </si>
  <si>
    <t>CN1_ALT_1</t>
  </si>
  <si>
    <t>CN1_ALT_2</t>
  </si>
  <si>
    <t>CN2_Energy_Infrastructure</t>
  </si>
  <si>
    <t>CN3_Flood_Risk</t>
  </si>
  <si>
    <t>CN4_Drainage</t>
  </si>
  <si>
    <t>CN5_Waterway_Management</t>
  </si>
  <si>
    <t>Strategic_Policy_09</t>
  </si>
  <si>
    <t>CE1_Reducing_and_Managing_Waste</t>
  </si>
  <si>
    <t>CE2_Circular_Economy</t>
  </si>
  <si>
    <t>Strategic_Policy_10</t>
  </si>
  <si>
    <t>M1_Sustainable_Transport</t>
  </si>
  <si>
    <t>M2_Parking</t>
  </si>
  <si>
    <t>M3_Deliveries_and_Construction</t>
  </si>
  <si>
    <t>SA framework</t>
  </si>
  <si>
    <t>Sub-objective</t>
  </si>
  <si>
    <t xml:space="preserve">Screened in? </t>
  </si>
  <si>
    <t>SA objective</t>
  </si>
  <si>
    <t>•	Support existing and new businesses within the borough by encouraging innovation, diversification and good quality economic development?</t>
  </si>
  <si>
    <t>Yes</t>
  </si>
  <si>
    <t>IIA1 Economy:
To deliver economic growth and support the creation of new businesses, whilst supporting the growth and retention of existing businesses</t>
  </si>
  <si>
    <t>•	support the provision of world class infrastructure and connectivity?</t>
  </si>
  <si>
    <t xml:space="preserve">•	support flexible working practices? </t>
  </si>
  <si>
    <t>No</t>
  </si>
  <si>
    <t>•	protect and retain an adequate supply of employment floor space to address business needs?</t>
  </si>
  <si>
    <t>•	enhance the vitality and viability of town centres, by retaining and providing additional floor space for town centre use?</t>
  </si>
  <si>
    <t>•	safeguard existing town centres?</t>
  </si>
  <si>
    <t>•	maintain a range of uses in town centres including retail, community infrastructure, culture, residential and employment?</t>
  </si>
  <si>
    <t>•	improve existing shopping facilities within town centres and neighbourhood parades?</t>
  </si>
  <si>
    <t>•	support the redevelopment / intensification of existing employment land to provide additional and high quality employment floor space?</t>
  </si>
  <si>
    <t>•	support the economic regeneration of areas such as the Harrow and Wealdstone Opportunity Area?</t>
  </si>
  <si>
    <t>• 	Reduce unemployment rates and reduce existing disparities across the borough.</t>
  </si>
  <si>
    <t xml:space="preserve">SO2: To create greater employment opportunities and higher value jobs across the whole borough. </t>
  </si>
  <si>
    <t>SO2</t>
  </si>
  <si>
    <t xml:space="preserve">•	 Improve existing shopping facilities within town and village centres.
•	 Safeguard existing town and village centres.  </t>
  </si>
  <si>
    <t xml:space="preserve">SO3: To ensure that town and village centres are vibrant and viable. </t>
  </si>
  <si>
    <t>SO3</t>
  </si>
  <si>
    <t>•	 Ensure all residents have equitable access to health services, taking into account the needs of an aging population.
•	 Ensure all residents have equitable access to education, employment, community services and facilities.
•	 Help ensure all children have access to a local school within reasonable walking distance.
•	 Improve opportunities for active travel including walking and cycling.
•	 Ensure everyone has access to open space and recreation facilities to help promote healthy lifestyles.</t>
  </si>
  <si>
    <t xml:space="preserve">SO4: To improve local accessibility to healthcare, education, employment, retail facilities and recreational resources (including open spaces and sports facilities) and enhance wellbeing and promote healthy and sustainable lifestyles.  </t>
  </si>
  <si>
    <t>SO4</t>
  </si>
  <si>
    <t>•	 Ensure an integrated approach to delivery of housing and community facilities. 
•	 Help design out crime from new development.</t>
  </si>
  <si>
    <t>SO5: To create safe and attractive places which contribute towards quality of life and community cohesion.</t>
  </si>
  <si>
    <t>SO5</t>
  </si>
  <si>
    <t xml:space="preserve">•	 Provide opportunities for residents to mix and meet.
•	 Support reduction in the inequality gap between the richest and the poorest in the borough. </t>
  </si>
  <si>
    <t>SO6: To reduce inequalities associated with deprivation across the borough.</t>
  </si>
  <si>
    <t>SO6</t>
  </si>
  <si>
    <t xml:space="preserve">• 	Increase the numbers and mix of housing.
• 	Improve the suitability of new homes for elderly or disabled people.
• 	Reduce the numbers of households waiting for accommodation or accepted as homeless.
• 	Provide affordable homes of the tenure and size to meet the needs of each part of the borough.
• 	Meet the needs of the travelling community and show people. </t>
  </si>
  <si>
    <t>SO7: To ensure everyone has access to sustainable housing, which is affordable, and meets the needs of all residents including the elderly and other vulnerable groups.</t>
  </si>
  <si>
    <t>SO7</t>
  </si>
  <si>
    <t>• 	Provide opportunities to access key services including employment and town and village centres, education facilities and doctor’s surgeries by means other than the car.  
• 	Maximise opportunities for walking and cycling.
• 	Increase and improve opportunities to access public transport.
• 	Reduce congestion on the strategic and local road network though the delivery of new or enhanced transport infrastructure.
• 	Ensure new development has sustainable transport access to facilities, services and jobs.
• 	Encourage the development of a network of multi-user traffic free Greenways across Amber Valley.
• 	Encourage the expansion of electronic communications networks.</t>
  </si>
  <si>
    <t>SO8: To reduce the need to travel and promote sustainable travel habits including walking, cycling and public transport (bus and rail) usage.</t>
  </si>
  <si>
    <t>SO8</t>
  </si>
  <si>
    <t>•	 Ensure new and existing communities are not adversely affected by poor quality air and noise pollution, either through their location or through causing a further deterioration as a result of new development.
•	 Avoid exacerbating light pollution by keeping external lighting to the minimum required for safety and security.
•	 Encourage the development of electric vehicle charging points across the borough.</t>
  </si>
  <si>
    <t>SO9: To minimise air, light and noise pollution and ensure that future growth does not lead to the further deterioration of environmental conditions.</t>
  </si>
  <si>
    <t>SO9</t>
  </si>
  <si>
    <t>• 	Support the delivery of renewable energy capacity (including small scale or community energy projects).
• 	Support the shift towards usage of electric and ultralow emissions vehicles. Provide opportunities to access local services and facilities by public transport, walking or cycling.
• 	Promote a low carbon local economy.
• 	Ensure new developments are energy efficient.</t>
  </si>
  <si>
    <t>SO10: To reduce the borough’s contribution towards the emission of climate change gases</t>
  </si>
  <si>
    <t>SO10</t>
  </si>
  <si>
    <t>•  	Minimise flood risk and ensure new development contributes to the provision of sustainable urban drainage and reduces fluvial flood risk on the site and elsewhere.  
•  	Ensure new development is designed to withstand future climate change e.g. overheating and increased storm severity, reduction in resource use.
•  	Protect water quality in watercourses and groundwater.</t>
  </si>
  <si>
    <t>SO11: Adapt to the effects of climate change including flood risk and reduced water availability</t>
  </si>
  <si>
    <t>SO11</t>
  </si>
  <si>
    <t>•	 Conserve and enhance natural semi natural habitats including internationally, nationally and locally designated wildlife sites.
•	 Contribute to creating a network of new wildlife habitats.
•	 Contribute to the delivery of new or safeguard existing BAP priority species and habitats.
•	 Provide new or improved access to greenspaces.
•	 Protect sites of geological importance. 
•	 Protect existing woodland.</t>
  </si>
  <si>
    <t xml:space="preserve">SO12: To safeguard and enhance biodiversity (including BAP Habitats and Species) and geodiversity and improve connectivity between, and access to, green spaces and functional habitats. </t>
  </si>
  <si>
    <t>SO12</t>
  </si>
  <si>
    <t>• 	Protect and enhance the setting of historic, cultural, architectural and archaeological features in Amber Valley.
• 	Respect and Protect existing townscape character.
• 	Improve access to and understanding of the borough’s historic and cultural assets.
• 	Improve the condition of heritage ‘at risk’ in the borough.</t>
  </si>
  <si>
    <t xml:space="preserve">SO13: To conserve and enhance the townscape, historic environment, heritage assets (including known and unknown archaeological sites) and their settings and where appropriate improve the quality of the built environment and maintain and enhance access to the cultural heritage of the borough for enjoyment and educational purposes.   </t>
  </si>
  <si>
    <t>SO13</t>
  </si>
  <si>
    <t>• 	Respect and Protect existing townscape character.
•	 Protect sensitive landscapes including those within the World Heritage Site or its buffer or Special Landscape Areas.
•	 Safeguard landscape features such as hedgerows.</t>
  </si>
  <si>
    <t>SO14: To conserve and enhance the borough’s landscape character.</t>
  </si>
  <si>
    <t>SO14</t>
  </si>
  <si>
    <t>• 	Seek to improve or remediate contaminated land or reuse previously developed land which has not been restored.  
• 	Protect Best and Most Versatile (BMV) Agricultural Land.
• 	To promote the efficient supply and use of minerals.
• 	Protect soil quality and avoid soil pollution.
• 	Ensure surface and groundwater water resources are protected from pollution.</t>
  </si>
  <si>
    <t>SO15: To minimise water and soil pollution and ensure protection of natural resources including greenfield land, soil and minerals resources.</t>
  </si>
  <si>
    <t>SO15</t>
  </si>
  <si>
    <t>• 	Enhance opportunities for increased levels of recycling in the borough.</t>
  </si>
  <si>
    <t xml:space="preserve">SO16: To minimise waste. </t>
  </si>
  <si>
    <t>SO16</t>
  </si>
  <si>
    <t xml:space="preserve">SO2: There are a number of large residential sites proposed within close proximity to this site (2020-0050 and 2020-0044), which if developed together will likely increase pressure on employment services, and facilities such as GPs and schools. As such, there is a potential significant negative cumulative effect.
SO2, SO4, and SO8: It is likely that new residents of this site will require private travel to access facilities such as employment areas and healthcare services. Additionally, although primary schools are within a close distance, there is no capacity for new students nor capability to expand, meaning it is likely that residents will have to travel further to access education. This could lead to an adverse cumulative impact on provision of education for local children, as well as an increase in private car use.
SO7: There is a cumulative uncertain effect surrounding the provision of affordable housing within the borough. The actual number of affordable dwellings provided will depend upon the final selection of sites and the viability of individual sites. If a large proportion of sites are small (under 15 homes), then it is unlikely that any affordable housing will be required by developers. This could be mitigated by a policy which requires all developments to include affordable housing. There is also some uncertainty surrounding the provision of housing for vulnerable groups.  
SO9: There is potential for a cumulative negative effect to occur if this site and sites 2020-0050 and 2020-0044 are developed in combination. Although individually, these sites are unlikely to alter the baseline noise/light pollution/air quality levels, the development of multiple sites surrounding Somercotes could lead to the deterioration of current conditions.
SO12 and SO14: The development of multiple greenfield sites will lead to the permanent and irreversible loss of land and associated biodiversity, hence there is potential for a negative cumulative effect to occur. Similarly, if this land is currently used as agricultural land, the provision of such land will decrease across the borough. As the sites are on the edge of an urban area, large site development could also reduce access to greenspace, and create habitat fragmentation due to the removal of land and hedgerows.
SO13: This site has the potential to affect the setting of key historic monuments and buildings. If developed in conjunction with 2008-0262, the setting of these monuments is likely to be impacted to an even greater extent. 
</t>
  </si>
  <si>
    <t xml:space="preserve">SO5: It is recommended that Local plan policies include guidelines on designing out crime, to ensure all new development works towards the sub objectives of SO5. 
SO6: The Local Plan could include design policies, which aim to ensure spaces are available within all developments for residents to mix and meet. 
SO7: It is recommended that AVBC carefully consider the thresholds for affordable housing provision within the new Local Plan policies, as well as the potential for policies which will help to address the need for a range of tenures and sizes. 
It is also recommended that policies to address the identified housing needs of the elderly and other vulnerable groups are included within the new Local Plan. 
SO9: It is recommended that a new Local Plan policy is created, to ensure that all new residential development includes EV infrastructure. This would help to encourage the development of EV charging points across the entire borough. 
SO10: It is recommended that policy wording is developed which focuses on the deliverability of carbon reduction measures and the achievement of Net Zero targets. Policies could define appropriate targets for new sites and it will be important that the deliverability at the planning application level is also considered to ensure that there is a consistent and holistic approach to a carbon reduction strategy. 
SO12: A policy within the new Local Plan which requires all developments to preserve or enhance existing biodiversity on site, or which requires biodiversity net gain (BNG) to occur off site where this is not practicable, would  ensure a positive effect results from all development on SO12. Ecological surveys and biodiversity surveys should also be stipulated for all sites through Local Plan policies, to gather an accurate and representative baseline of biodiversity across all sites, prior to development. 
SO13: It is recommended that Local Plan policies include stringent measures regarding the designing of sites to protect and enhance the setting of local heritage assets. However, the final site design details would be managed at planning application stage. 
SO15: No mitigation suggested. </t>
  </si>
  <si>
    <t>Proposed policy</t>
  </si>
  <si>
    <t>Alternative 1</t>
  </si>
  <si>
    <t>Alternative 2</t>
  </si>
  <si>
    <t>Alternative 3</t>
  </si>
  <si>
    <t>Alternative 4</t>
  </si>
  <si>
    <t>Description of potential effects/comparison between options</t>
  </si>
  <si>
    <t>Strategic Policy 04: Local Economy</t>
  </si>
  <si>
    <t>Chapter 05: Local Economy</t>
  </si>
  <si>
    <t>IIA objective</t>
  </si>
  <si>
    <t>Assessment Questions</t>
  </si>
  <si>
    <t xml:space="preserve">Assessment Question Screened in? </t>
  </si>
  <si>
    <t>Enhancements</t>
  </si>
  <si>
    <t>Support existing and new businesses within the borough by encouraging innovation, diversification and good quality economic development?</t>
  </si>
  <si>
    <t>Support the provision of world class infrastructure and connectivity?</t>
  </si>
  <si>
    <t xml:space="preserve">Support flexible working practices? </t>
  </si>
  <si>
    <t>Protect and retain an adequate supply of employment floor space to address business needs?</t>
  </si>
  <si>
    <t>Enhance the vitality and viability of town centres, by retaining and providing additional floor space for town centre use?</t>
  </si>
  <si>
    <t>Safeguard existing town centres?</t>
  </si>
  <si>
    <t>Maintain a range of uses in town centres including retail, community infrastructure, culture, residential and employment?</t>
  </si>
  <si>
    <t>Improve existing shopping facilities within town centres and neighbourhood parades?</t>
  </si>
  <si>
    <t>Support the redevelopment / intensification of existing employment land to provide additional and high quality employment floor space?</t>
  </si>
  <si>
    <t>Support the economic regeneration of areas such as the Harrow and Wealdstone Opportunity Area?</t>
  </si>
  <si>
    <t>IIA2 Employment:
To create greater employment opportunities and higher value jobs for all ages across the whole borough</t>
  </si>
  <si>
    <t>Create new jobs in high value sectors, including in the green sector?</t>
  </si>
  <si>
    <t xml:space="preserve">Encourage developers to demonstrate how they are investing in skills and employing local people? </t>
  </si>
  <si>
    <t xml:space="preserve">IIA3 Accessibility:
To improve local accessibility to healthcare, education, retail facilities, general community facilities and recreational resources (including open spaces and sports facilities) </t>
  </si>
  <si>
    <t xml:space="preserve">Ensure all residents have equitable access to local services and facilities, taking into account the needs of an aging population, including:
o	education facilities?
o	recreation facilities?
o	health services? </t>
  </si>
  <si>
    <t>Increase the delivery of new or enhanced community and health facilities?</t>
  </si>
  <si>
    <t>Help ensure all children have access to a local school within reasonable walking distance?</t>
  </si>
  <si>
    <t>Increase education facility provision for children with learning disabilities?</t>
  </si>
  <si>
    <t>Ensure local facilities have capacity to accommodate proposed development?</t>
  </si>
  <si>
    <t>Ensure all residents have equitable access to education, community services and facilities irrespective of race, religion, sex, age, sexual orientation, disability, gender reassignment, marriage and civil partnership or pregnancy/maternity?</t>
  </si>
  <si>
    <t>Avoid an adverse/ discriminatory impact on protected characteristics/equality groups?</t>
  </si>
  <si>
    <t>Ensure development is built to accessible and inclusive design standards to address the needs of a range of users, including those who are disabled, elderly, families with children?</t>
  </si>
  <si>
    <t>IIA4 Health and Wellbeing:
Enable residents to lead a healthy, good quality life</t>
  </si>
  <si>
    <t>Use design to create safe and attractive neighbourhoods, suitable for all members of the community, which contribute towards quality of life and community cohesion?</t>
  </si>
  <si>
    <t>Ensure everyone has access to places to mix and meet such as community facilities (e.g.: community halls and places of worship) and recreation facilities?</t>
  </si>
  <si>
    <t>Increase and improve opportunities for active travel including walking and cycling?</t>
  </si>
  <si>
    <t>Increase and improve provision of informal and formal recreation (e.g.: swimming pool, sports centre) facilities?</t>
  </si>
  <si>
    <t>Ensure everyone has access to open space to help promote healthy lifestyles and wellbeing</t>
  </si>
  <si>
    <t xml:space="preserve">Increase provision of private amenity space? </t>
  </si>
  <si>
    <t>Encourage the protection of allotments and encourage the delivery of new spaces to grow food?</t>
  </si>
  <si>
    <t xml:space="preserve">Ensure all representative groups will be consulted and engaged with? </t>
  </si>
  <si>
    <t>IIA5 Housing:
To deliver a range of housing sites and ensure everyone has access to housing, which is affordable, and meets the needs of all residents including the elderly, families with children and other vulnerable groups</t>
  </si>
  <si>
    <t>Increase the number of additional homes delivered to meet local needs/targets?</t>
  </si>
  <si>
    <t xml:space="preserve">Increase the delivery of the right size of housing to address local needs, particularly family sized housing (three bed or more)? </t>
  </si>
  <si>
    <t>Provide affordable homes of the tenure and size to meet the identified needs?</t>
  </si>
  <si>
    <t>Increase the delivery number of and range of suitable accommodation to address the needs of older people (including those who require support or care)?</t>
  </si>
  <si>
    <t>Increase the delivery of homes built to accessible and adaptable standards (e.g. Part M of building regulations 2010) to address the needs of a range of users/occupants; such as those with disabilities, wheel chair users and families with children?</t>
  </si>
  <si>
    <t>Provide a range of different sized housing sites in order to maintain a stable supply and five-year land supply of deliverable sites?</t>
  </si>
  <si>
    <t>IIA6 Sustainable Travel:
To reduce the need to travel and promote sustainable travel habits including walking, cycling and public transport usage.</t>
  </si>
  <si>
    <t>Ensure new development is located within an accessible distance to facilities, services and jobs via the use of sustainable modes of transport?</t>
  </si>
  <si>
    <t>Encourage intensification in existing residential areas in the most accessible locations within the borough?</t>
  </si>
  <si>
    <t>Improve existing cycling and walking network and provide new routes?</t>
  </si>
  <si>
    <t>Increase and improve opportunities to access public transport including where there are existing issues (such as steps)?</t>
  </si>
  <si>
    <t>Reduce congestion on the strategic and local road network though the delivery of new or enhanced transport and communications infrastructure?</t>
  </si>
  <si>
    <t>IIA7 Air, Light and Noise Pollution:
To minimise air, light and noise pollution and ensure that future growth does not lead to the further deterioration of environmental conditions</t>
  </si>
  <si>
    <t>Ensure new and existing communities are not adversely affected by poor air quality and noise pollution including from increasing vehicular movement and commercial activities, either through their location or through causing a further deterioration as a result of new development?</t>
  </si>
  <si>
    <t>Avoid exacerbating light pollution by keeping external lighting to the minimum required for safety and security?</t>
  </si>
  <si>
    <t>IIA8 Minimising  Contributions to Climate Change: 
To reduce the borough’s contribution towards the emission of climate change gases</t>
  </si>
  <si>
    <t>Support the delivery of renewable and low carbon energy capacity (including small scale, community energy projects and district heat networks) in line with the London Plan (2021)?</t>
  </si>
  <si>
    <t>Support the shift towards usage of electric and ultralow emissions vehicles?</t>
  </si>
  <si>
    <t>Promote a low carbon local economy?</t>
  </si>
  <si>
    <t>Ensure new developments are energy efficient?</t>
  </si>
  <si>
    <t>Minimise greenhouse gas emissions?</t>
  </si>
  <si>
    <t>IIA9 Adaptation to Climate Change: 
Adapt to the effects of climate change including flood risk, extreme weather and reduced water availability</t>
  </si>
  <si>
    <t>Minimise flood risk and ensure new development contributes to the provision of sustainable urban drainage?</t>
  </si>
  <si>
    <t>Ensure new development is designed to withstand future climate change e.g. overheating and increased storm severity?</t>
  </si>
  <si>
    <t>Encourage the development of new green infrastructure which creates a connected network of green and blue infrastructure across the borough and within the wider area?</t>
  </si>
  <si>
    <t>IIA10 Biodiversity: 
To safeguard and enhance biodiversity and geodiversity and improve connectivity between, and access to, green spaces and functional habitats.</t>
  </si>
  <si>
    <t>Avoid adverse effects on European designated habitats sites?</t>
  </si>
  <si>
    <t>Conserve, enhance and repair nationally and locally designated wildlife sites?</t>
  </si>
  <si>
    <t>Conserve, enhance and repair natural and semi natural habitats?</t>
  </si>
  <si>
    <t>Contribute to the delivery of new or safeguard existing BAP priority species and habitats?</t>
  </si>
  <si>
    <t>Achieve biodiversity net gain (BNG) in new developments?</t>
  </si>
  <si>
    <t>Provide new or improved access to greenspaces?</t>
  </si>
  <si>
    <t>Contribute to creating a network of new wildlife habitats, (considering all public, private and shared greenspaces within the borough)?</t>
  </si>
  <si>
    <t>Protect sites of geological importance?</t>
  </si>
  <si>
    <t>IIA11 Historic Environment: 
To conserve and enhance the historic environment, heritage assets (including known and unknown archaeological sites) and their settings and where appropriate improve the quality of the built environment</t>
  </si>
  <si>
    <t>Conserve and/or enhance heritage assets, cultural and archaeological assets and features, and their settings?</t>
  </si>
  <si>
    <t>Maintain and enhance access to cultural heritage assets?</t>
  </si>
  <si>
    <t>Ensure that new development uses existing historic character and heritage significance to guide new development and respond appropriately to local character, townscape and context?</t>
  </si>
  <si>
    <t>Contribute to the better management of heritage assets and contribute to conserving heritage at risk?</t>
  </si>
  <si>
    <t>Improve the quality and condition of the historic environment?</t>
  </si>
  <si>
    <t>Encourage heritage-led regeneration?</t>
  </si>
  <si>
    <t>Help provide solutions to those assets on the Heritage at Risk register?</t>
  </si>
  <si>
    <t>IIA12 Landscape and Townscape:
To conserve and enhance the borough’s landscape and townscape character</t>
  </si>
  <si>
    <t>Respect, maintain and strengthen local landscape and townscape character and distinctiveness?</t>
  </si>
  <si>
    <t>Promote high quality and contextually successful design?</t>
  </si>
  <si>
    <t>Avoid development of Green Belt and Metropolitan Open Land which would have a negative visual impact?</t>
  </si>
  <si>
    <t>Protect sensitive areas and protected views?</t>
  </si>
  <si>
    <t>Safeguard landscape and townscape features such as trees?</t>
  </si>
  <si>
    <t>IIA13 Soils and Water:
To minimise water and soil pollution and ensure protection of natural resources including greenfield land, soil and minerals resources</t>
  </si>
  <si>
    <t xml:space="preserve">Seek to improve or remediate contaminated land or reuse previously developed land which has not been restored?  </t>
  </si>
  <si>
    <t>Avoid development of greenfield land?</t>
  </si>
  <si>
    <t>Promote the efficient use of minerals?</t>
  </si>
  <si>
    <t>Protect soil quality and avoid soil pollution?</t>
  </si>
  <si>
    <t>Ensure water resources are used efficiently and contribute to the achievement of residential and commercial water usage targets in new developments?</t>
  </si>
  <si>
    <t>Protect groundwater and surface water, including water bodies, from pollution and contribute to improving the water quality of groundwater and water bodies?</t>
  </si>
  <si>
    <t xml:space="preserve">Ensure adequate provision for sewerage infrastructure is made for new developments in line with predicted needs?  </t>
  </si>
  <si>
    <t>IIA14 Waste: 
To minimise waste.</t>
  </si>
  <si>
    <t>Encourage new developments to provide adequate space for waste separation?</t>
  </si>
  <si>
    <t xml:space="preserve">Encourage the repurposing and refurbishing of buildings, instead of demolition?  </t>
  </si>
  <si>
    <t>Ensure waste is dealt with in line with circular economy principles?</t>
  </si>
  <si>
    <t>Safeguard existing waste management sites?</t>
  </si>
  <si>
    <t xml:space="preserve">Spatial Strategy </t>
  </si>
  <si>
    <t>Chapter 01: Spatial Vision and Objectives</t>
  </si>
  <si>
    <t>This policy outlines the spatial strategy of Harrow Borough over the Local Plan period. It outlines the overarching spatial goals of the Council, to improve economic, housing, health and character outcomes.</t>
  </si>
  <si>
    <t>This policy builds on the previous spatial strategy, included in the previous Local Plan.</t>
  </si>
  <si>
    <t>Direct</t>
  </si>
  <si>
    <t>Medium</t>
  </si>
  <si>
    <t>Long (20+yrs)</t>
  </si>
  <si>
    <t>Borough Wide</t>
  </si>
  <si>
    <t>Permanent/Irreversible</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</si>
  <si>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</si>
  <si>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Medium/Long</t>
  </si>
  <si>
    <r>
      <t>The strategy contributes to the achievement of objective IIA2 as a focus is placed on the development and int</t>
    </r>
    <r>
      <rPr>
        <sz val="11"/>
        <rFont val="Calibri"/>
        <family val="2"/>
        <scheme val="minor"/>
      </rPr>
      <t>ensification of employment and industrial land across the Borough will create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1000 additional jobs. Therefore, a potential minor positive effect is recorded.</t>
    </r>
  </si>
  <si>
    <t>The strategy contributes to the achievement of objective IIA3 as a focus is placed on ensuring high-quality services and facilities are accessible to all. Therefore, a potential minor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</si>
  <si>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natural green space for residents and visitors is also considered. Therefore, a potential minor positive effect is recorded.</t>
  </si>
  <si>
    <t>Temporary/Irreversible</t>
  </si>
  <si>
    <r>
      <t>The strategy contributes to the achievement of objective IIA5 as it aims t</t>
    </r>
    <r>
      <rPr>
        <sz val="11"/>
        <rFont val="Calibri"/>
        <family val="2"/>
        <scheme val="minor"/>
      </rPr>
      <t>o provide a minimum of 16,040 (net) homes during the Plan period (2019/20 – 2040/41), of which at least 8,020 new homes (net) will be delivered between 2019 -2029 (Policy H1, London Plan). These additional homes should be developed to suit a range of residents</t>
    </r>
    <r>
      <rPr>
        <sz val="11"/>
        <color theme="1"/>
        <rFont val="Calibri"/>
        <family val="2"/>
        <scheme val="minor"/>
      </rPr>
      <t>. Within the Harrow and Wealdstone Opportunity Area, a minimum of 5000 additional homes are to be delivered. 'Metroland' areas will be safeguarded for family housing. Therefore, a potential significant positive effect is recorded.</t>
    </r>
  </si>
  <si>
    <t>Regional</t>
  </si>
  <si>
    <t>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t>
  </si>
  <si>
    <t>Indirect</t>
  </si>
  <si>
    <t>The strategy contributes to the achievement of objective IIA7 as a focus on the carbon neutral design of new development and active methods of travel will minimise air pollution across the Borough. Therefore, an indirect potential minor positive effect is recorded.</t>
  </si>
  <si>
    <t>The strategy contributes to the achievement of objective IIA8 as a focus on carbon neutrality design will promote low carbon, energy efficient developments that minimise greenhouse gas emissions. Therefore, a potential minor positive effect is recorded.</t>
  </si>
  <si>
    <t>The policy neither supports nor detracts from the achievement of the IIA objective.  Therefore a neutral effect is predicted.</t>
  </si>
  <si>
    <t>Permanent/Reversible</t>
  </si>
  <si>
    <t>The strategy contributes to the achievement of objective IIA11 as it aims for the Borough’s Metropolitan Open Land, Green Belt and other open space to be maintained and enhanced as an interconnected network of green infrastructure and open watercourses supporting biodiversity and healthy lifestyles. Access to green infrastructure will also be enhanced. Therefore, a potential minor positive effect is recorded.</t>
  </si>
  <si>
    <t>The strategy contributes to the achievement of objective IIA12 as it aims for Harrow’s identified heritage assets and historic environment to be valued, conserved, enhanced and celebrated. Areas of special character and architectural significance will also be protected. Therefore, a potential minor positive effect is recorded.</t>
  </si>
  <si>
    <t>The strategy contributes to the achievement of objective IIA12 as it aims for all development opportunities to be relevant to their surrounding landscape and townscape character, role, and function. The strategy also aims for the Borough’s Metropolitan Open Land, Green Belt and other open space to be maintained through no development. As a result, housing development will be directed to areas that have little/no impact on the character of an area. Therefore, a potential minor positive effect is recorded.</t>
  </si>
  <si>
    <t>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t>
  </si>
  <si>
    <t>Low</t>
  </si>
  <si>
    <t>The strategy contributes to the achievement of objective IIA13 as development should be directed to occur on brownfield sites. Therefore, a potential minor positive effect is recorded.</t>
  </si>
  <si>
    <t>This alternative is to retain the existing spatial strategy.</t>
  </si>
  <si>
    <t>None.</t>
  </si>
  <si>
    <r>
      <rPr>
        <sz val="20"/>
        <rFont val="Calibri"/>
        <family val="2"/>
        <scheme val="minor"/>
      </rPr>
      <t>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t>
    </r>
    <r>
      <rPr>
        <sz val="20"/>
        <color rgb="FFFF0000"/>
        <rFont val="Calibri"/>
        <family val="2"/>
        <scheme val="minor"/>
      </rPr>
      <t xml:space="preserve">. </t>
    </r>
    <r>
      <rPr>
        <sz val="20"/>
        <rFont val="Calibri"/>
        <family val="2"/>
        <scheme val="minor"/>
      </rPr>
      <t>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t>
    </r>
    <r>
      <rPr>
        <sz val="20"/>
        <color rgb="FFFF0000"/>
        <rFont val="Calibri"/>
        <family val="2"/>
        <scheme val="minor"/>
      </rPr>
      <t xml:space="preserve">
</t>
    </r>
    <r>
      <rPr>
        <sz val="20"/>
        <color theme="1"/>
        <rFont val="Calibri"/>
        <family val="2"/>
        <scheme val="minor"/>
      </rPr>
      <t xml:space="preserve">
</t>
    </r>
  </si>
  <si>
    <r>
      <t>The strategy contributes to the achievement of objective IIA2 as a focus is placed on the development and int</t>
    </r>
    <r>
      <rPr>
        <sz val="20"/>
        <rFont val="Calibri"/>
        <family val="2"/>
        <scheme val="minor"/>
      </rPr>
      <t>ensification of employment and industrial land across the Borough, to create 4000 new employment opportunities for residents.</t>
    </r>
    <r>
      <rPr>
        <sz val="20"/>
        <color theme="1"/>
        <rFont val="Calibri"/>
        <family val="2"/>
        <scheme val="minor"/>
      </rPr>
      <t xml:space="preserve"> The intensification and redevelopment of employment land and industrial estates in the Wealdstone and Harrow Opportunity Area should lead to the provision of 3000 additional jobs. Therefore, a potential minor positive effect is recorded.</t>
    </r>
  </si>
  <si>
    <t>The strategy contributes to the achievement of objective IIA3 as a focus is placed on ensuring high-quality services and facilities are accessible to all, and local improvements should benefit everyone in the community. Therefore, a potential minor positive effect is recorded.</t>
  </si>
  <si>
    <t>The strategy contributes to the achievement of objective IIA4 as a focus is placed on ensuring high-quality services and facilities are accessible to all. The provision of children’s and teenagers’ play space, as well as access to natural green space for residents and visitors is also considered. The strategy also considers the provision of private amenity space as it highlights that gardens should be protected from inappropriate development. Therefore, a potential minor positive effect is recorded.</t>
  </si>
  <si>
    <t xml:space="preserve">The strategy contributes to the achievement of objective IIA5 as it aims to provide a minimum of 12,829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t>
  </si>
  <si>
    <t xml:space="preserve">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t>
  </si>
  <si>
    <t>The strategy contributes to the achievement of objective IIA11 as it aims for the Borough’s Metropolitan Open Land, Green Belt and other open space (including gardens) to be maintained and enhanced as an interconnected network of green infrastructure and open watercourses supporting biodiversity and healthy lifestyles. Access to green infrastructure will also be enhanced (e.g.: through the Wood Farm extension to Stanmore Country Park). Therefore, a potential minor positive effect is recorded.</t>
  </si>
  <si>
    <t>Conserve and/or enhance heritage assets, historic environment, and their settings?</t>
  </si>
  <si>
    <t>The strategy contributes to the achievement of objective IIA11 as it aims for Harrow’s identified heritage assets and historic environment- including the special character of Harrow Hill, Harrow Weald Ridge and Pinner Hill- to be valued, conserved and enhanced. Therefore, a potential minor positive effect is recorded.</t>
  </si>
  <si>
    <t>Improve the condition of the historic environment?</t>
  </si>
  <si>
    <t xml:space="preserve">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t>
  </si>
  <si>
    <t xml:space="preserve">The strategy contributes to the achievement of objective IIA13 as development opportunities should be directed to occur on previously-developed sites across the Borough. Therefore, a potential minor positive effect is recorded.
</t>
  </si>
  <si>
    <t>The strategy contributes to the achievement of objective IIA14 as it highlights that the overall amount of waste generated in the Borough will have been reduced, with high levels of recycling and composting achieved and sustained. Therefore, a potential minor positive effect is recorded.</t>
  </si>
  <si>
    <t>Strategic Policy 01: High Quality Growth</t>
  </si>
  <si>
    <t>Chapter 02: High Quality Growth</t>
  </si>
  <si>
    <t>The policy outlines how development in Harrow must be of a high quality to ensure proposals relate well to the existing character of the Borough, whilst being effective for the needs of residents.</t>
  </si>
  <si>
    <t>Development must consider wider policy objectives as set out within the development plan</t>
  </si>
  <si>
    <t>Enhancement</t>
  </si>
  <si>
    <t>High</t>
  </si>
  <si>
    <t xml:space="preserve">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t>
  </si>
  <si>
    <t>Localised</t>
  </si>
  <si>
    <t>Minor positive</t>
  </si>
  <si>
    <t>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t>
  </si>
  <si>
    <t>yes</t>
  </si>
  <si>
    <t>Moderate</t>
  </si>
  <si>
    <t xml:space="preserve">The policy requires development proposals to demonstrate a level of effective and inclusive public engagement that is representative of the community and commensurate to the scale of development. Supporting text clarifies that major applications should ensure that early and effective engagement has been undertaken with the local community, and demonstrate the level of engagement and how feedback has been positively incorporated into the final submission to the Council. This has potential to support this IIA objective and potential to address three of the assessment questions. The policy highlights that developments should achieve safe and attractive neighbourhoods, and provide access to amenity / open space and sustainable modes of travel. A potential minor positive effect is therefore identified. </t>
  </si>
  <si>
    <t xml:space="preserve">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t>
  </si>
  <si>
    <t>no</t>
  </si>
  <si>
    <t>The policy neither supports nor detracts from the achievement of the IIA objective.  Although the policy relates to growth, which will include housing, this is not made specific in the policy and other policies in the plan relate to the quantum and type of housing development to be delivered. Therefore a neutral effect is predicted here.</t>
  </si>
  <si>
    <t>The policy directs most development to the Harrow &amp; Wealdstone Opportunity Area which is a very accessible part of the Borough. The policy identifies that the Council will support design-led developments which respond positively to the character and context of the location within which they are proposed. This could be inferred to mean in relation to public transport access but this is not made explicit. A potential minor positive effect is identified.</t>
  </si>
  <si>
    <t xml:space="preserve">The policy could perform more positively if it specifically mentioned encouraging the design of new developments to optimise sustainable accessibility for all e.g. by walking and cycling. </t>
  </si>
  <si>
    <t xml:space="preserve">The policy does not mention risks from climate change to the economy or the need for the economy of Harrow to be resilient. An uncertain effect is identified. </t>
  </si>
  <si>
    <t xml:space="preserve">Uncertainty surrounding the performance of the policy could be mitigated by referencing the need for climate change resilience to minimise risk to the economy. </t>
  </si>
  <si>
    <t>Borough wide</t>
  </si>
  <si>
    <t>By following a design-led approach to new development, proposals will make optimal use of land in accordance with the requirements of the development plan. The Council will support contemporary architecture where appropriate, providing it does not harm or detract from an existing context or architectural character. This is particularly important in relation to heritage assets across the borough. The policy addresses some of the assessment questions and supports the IIA objective. A potential minor positive effect should result.</t>
  </si>
  <si>
    <t xml:space="preserve">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t>
  </si>
  <si>
    <t>GR1 Achieving a High Standard of Development</t>
  </si>
  <si>
    <t xml:space="preserve">The policy outlines how all development proposals must achieve a high standard of design and layout, that respects the character and context of the locality that it is proposed in. </t>
  </si>
  <si>
    <t>The policy neither supports nor detracts from the achievement of the IIA objective. The purpose of the policy is not to specifically address the need for flexible working practices within new developments within Harrow Borough, however, there is an opportunity for the policy to include mention of flexible working, home workspace, live/work units. A neutral effect is predicted and a suggested enhancement measure identified.</t>
  </si>
  <si>
    <t xml:space="preserve">The policy would perform more positively if it referenced provision of home / flexible work space within design of new developments. </t>
  </si>
  <si>
    <t>Permanent/irreversible</t>
  </si>
  <si>
    <t>The policy requires proposals to comply with National Prescribed Space Standards &amp; London Plan Minimum Internal Space Standards for New Dwellings. Secure by Design principles should also be considered at an early design stage. These requirements should help to ensure development is built to accessible and inclusive design standards to address the needs of a range of users, including those who are disabled, elderly, families with children. A potential minor positive effect is therefore identified.</t>
  </si>
  <si>
    <t>The policy could include more references to designing developments inclusively, for a range of users as appropriate to the proposed development.</t>
  </si>
  <si>
    <t xml:space="preserve">The policy encourages proposals to consider using Secure by Design principles at an early design stage. It also requires proposals to provide high quality amenity space and play space to support the overall quality of a successful development and protect and enhance the amenity of new and existing residents with regards to daylight, outlook, noise, dust, air quality etc. A potential minor positive effect is therefore identified. </t>
  </si>
  <si>
    <t xml:space="preserve">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t>
  </si>
  <si>
    <t>Significant positive</t>
  </si>
  <si>
    <t xml:space="preserve">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</si>
  <si>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and CN2 Energy Infrastructure. A potential minor positive effect is therefore identified. </t>
  </si>
  <si>
    <t xml:space="preserve">Cross referencing to policy CN1 Sustainable Design &amp; Retrofitting and CN2 Energy Infrastructure could strengthen the policy.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</si>
  <si>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CN2 Energy Infrastructure and GI3 Biodiversity. A potential minor positive effect is therefore identified. </t>
  </si>
  <si>
    <t xml:space="preserve">Cross referencing to policy CN1 Sustainable Design &amp; Retrofitting, CN2 Energy Infrastructure and GI3 Biodiversity could strengthen the policy. </t>
  </si>
  <si>
    <t>The policy requires proposals to provide high quality (hard &amp; soft) landscaping, amenity space and play space to support the overall quality of a successful development. Proposals should seek to retain or enhance existing landscaping, biodiversity or other natural features of merit. This addresses several of the assessment questions and supports the achievement of this IIA objective.  A potential minor positive effect is therefore identified.</t>
  </si>
  <si>
    <t xml:space="preserve">The policy has the potential to support the achievement of this IIA objective and could support several of the assessment questions. The policy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historic assets and the historic environment. A potential minor positive effect is therefore identified.  </t>
  </si>
  <si>
    <t>The policy could mention heritage-led regeneration and responding to local cultural and historic character in order to perform more positively.</t>
  </si>
  <si>
    <t xml:space="preserve">The policy has the potential to support the achievement of this IIA objective and supports several of the assessment questions. The policy requires high quality and contextually successful design. It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landscape and townscape. A potential minor positive effect is therefore identified.  </t>
  </si>
  <si>
    <t>The policy could mention protection of landscape and townscape features such as trees and protecting sensitive areas and protected views in order to perform more positively.</t>
  </si>
  <si>
    <t xml:space="preserve">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t>
  </si>
  <si>
    <t xml:space="preserve">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t>
  </si>
  <si>
    <t xml:space="preserve">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t>
  </si>
  <si>
    <t xml:space="preserve">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t>
  </si>
  <si>
    <t>GR2 Inclusive Neighbourhoods</t>
  </si>
  <si>
    <t xml:space="preserve">The policy outlines how the location, design and layout of development, and any associated improvements to the public realm, transport and other infrastructure, will be required to contribute to the creation of inclusive neighbourhoods. </t>
  </si>
  <si>
    <t>Medium (10yrs)</t>
  </si>
  <si>
    <t>The policy requires non-residential development and change of use proposals to be appropriately located to sustain town centres, neighbourhood parades and local employment opportunities. This addresses some of the assessment questions and supports the achievement of the IIA objective. A potential minor positive effect is identified.</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</si>
  <si>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Finally, the policy requires major development within town centres including proposals for public buildings, visitor attractions and tourist accommodation, and Green Grid projects, to make appropriate provision for the comfort and convenience of all users, including those with special mobility requirements. This addresses some of the assessment questions and supports the achievement of the IIA objective. A potential minor positive effect is identified.</t>
  </si>
  <si>
    <t xml:space="preserve">The performance of this policy could be improved if it also encouraged developers to provide new or improved facilities such as community meeting facilities, education, retail, sports and leisure, health etc.  </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</si>
  <si>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</si>
  <si>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Ensure everyone has access to open space to help promote healthy lifestyles and wellbeing?</t>
  </si>
  <si>
    <t>The policy requires that non-residential development and change of use proposals must be accessible to all and with dignity.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</si>
  <si>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The policy neither supports nor detracts from the achievement of the IIA objective.  These assessment questions are addressed by the High Quality Design policy (GR1). Therefore a neutral effect is predicted.</t>
  </si>
  <si>
    <t xml:space="preserve">The policy encourages sensitive adaptations of heritage assets which contribute to the creation of lifetime neighbourhoods whilst taking into consideration other relevant development plan policies. This has the potential to address several of the assessment questions and supports the overall achievement of the IIA objective and therefore a potential minor positive effect is identified. </t>
  </si>
  <si>
    <t xml:space="preserve">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t>
  </si>
  <si>
    <t>GR3 Public Realm and Connecting Places</t>
  </si>
  <si>
    <t xml:space="preserve">None. </t>
  </si>
  <si>
    <t>The policy relates to new public realm developments and requires them to be designed to achieve the Mayor’s Healthy Streets for London indicators. The policy inherently supports walking and cycling. It requires wayfinding signs and infrastructure for cyclists to be provided in a sufficient and well designed manner. The policy encourages provision of areas of rest including seating, shade, and shelter which should assist more vulnerable member of protected groups. These requirements address some of the assessment questions and supports the achievement of the IIA objective. A potential minor positive effect is identified.</t>
  </si>
  <si>
    <t xml:space="preserve">The policy could perform more positively if it specifically encouraged accessible access for all, with dignity, and addressed any existing issues with accessibility in public spaces such as stepped access. </t>
  </si>
  <si>
    <t xml:space="preserve">The policy encourages public art within the public realm and, where appropriate, public realm should be adaptable for performance / cultural uses. The policy also supports active travel. These factors support the overall achievement of this IIA objective and a potential minor positive effect is identified. </t>
  </si>
  <si>
    <t>The policy relates to new public realm developments and requires them to be designed to achieve the Mayor’s Healthy Streets for London indicators to promote non-vehicular travel in a safe, effective, and efficient manner. The policy inherently supports walking and cycling. It requires wayfinding signs and infrastructure for cyclists to be provided in a sufficient and well designed manner. These requirements address some of the assessment questions and supports the achievement of the IIA objective. A potential minor positive effect is identified.</t>
  </si>
  <si>
    <t>The policy relates to new public realm developments and requires them to be designed to achieve the Mayor’s Healthy Streets for London indicators to promote non-vehicular travel in a safe, effective, and efficient manner. It also mentions consideration of night time as well as day time wayfinding. The policy requirements address some of the assessment questions and supports the achievement of the IIA objective. A potential minor positive effect is identified.</t>
  </si>
  <si>
    <t xml:space="preserve">The policy could be improved with inclusion of requirements regarding the design of lighting of the public realm to ensure safety but also avoid unnecessary light pollution. </t>
  </si>
  <si>
    <t>Short/Medium</t>
  </si>
  <si>
    <t>The policy encourages the careful implementation of electric car charging points into the public realm. This supports this IIA objective and addresses one of the assessment questions. A potential minor positive effect is therefore identified.</t>
  </si>
  <si>
    <t xml:space="preserve">The policy could be improved with inclusion of requirements regarding the energy efficiency of public realm lighting. </t>
  </si>
  <si>
    <t>The policy encourages the provision of areas of rest including seating, shade, and shelter which may be increasingly require with hotter, drier summers and wetter winters. Provision of free drinking water also supports sustainable use of materials and adapting to potentially warmer summers. These policy requirements address some of the assessment questions and supports the achievement of the IIA objective. A potential minor positive effect is identified.</t>
  </si>
  <si>
    <t xml:space="preserve">The potential effect of the policy in relation to this IIA objective is currently neutral but an enhancement measure is put forward to improve its performance. </t>
  </si>
  <si>
    <t xml:space="preserve">The policy could encourage the introduction of habitats within public realm developments (i.e. living walls, green roofs on shelters, flower meadow verges) which  connect with other greenspace/habitats and support the creation of networks of habitat across the borough. </t>
  </si>
  <si>
    <t xml:space="preserve">The policy requires new public realm to respond to the context in which it is proposed to be located within. This supports the achievement of this objective and one of the assessment questions and therefore a potential minor positive effect is identified. </t>
  </si>
  <si>
    <t xml:space="preserve">The policy does not mention the design of the public realm to respond specifically to the historic environment. If this requirement were added to the policy it would perform more positively. </t>
  </si>
  <si>
    <t xml:space="preserve">The policy requires new public realm to respond to the context in which it is proposed to be located within. This supports the achievement of this objective and several of the assessment questions and therefore a potential minor positive effect is identified. </t>
  </si>
  <si>
    <t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t>
  </si>
  <si>
    <t>GR4 Building Heights</t>
  </si>
  <si>
    <t>The policy outlines that tall buildings are directed to designated tall building zones within the Harrow &amp; Wealdstone Opportunity Area. Within the Opportunity Area, a tall building is any building that is 7 storeys or 21m from the ground level to the highest point of the building (excluding necessary plant and roof infrastructure). The Council will seek to restrict proposals for tall buildings outside the identified tall building zones.</t>
  </si>
  <si>
    <t>The policy supports the achievement of objective IIA1 as all tall buildings (7 storeys or 21m from the ground level to the highest point of the building) are directed for development within the Harrow and Wealdstone Opportunity Area. As tall buildings are often designated as employment spaces (e.g.: offices) this could positively impact the economic development of the opportunity area. Therefore, a potential minor positive effect is recorded.</t>
  </si>
  <si>
    <t>The policy supports the achievement of objective IIA4 as safety should be incorporated into the design of tall buildings. For example, means of escape for fire. Consideration of this must include two staircases and be of a capacity to ensure or users, including maximum occupiers at anyone time of a communal area, are able to evacuate in a safe manner. A fire safety assessment must support any tall building application. Therefore, due to the consideration of safety and wellbeing, a potential minor positive effect is recorded.</t>
  </si>
  <si>
    <t>The policy supports the achievement of objective IIA5 as all tall buildings (7 storeys or 21m from the ground level to the highest point of the building) are directed for development within the Harrow and Wealdstone Opportunity Area. As tall buildings are often designated as flats this could contribute to the provision of additional homes within Harrow. Therefore, a potential minor positive effect is recorded.</t>
  </si>
  <si>
    <t>The policy supports the achievement of objective IIA7 as all tall buildings (7 storeys or 21m from the ground level to the highest point of the building) must comply with Policy D9 of the London Plan (2021). This policy states that buildings must be designed to minimise light and noise pollution. Therefore, a potential minor positive effect is recorded.</t>
  </si>
  <si>
    <t xml:space="preserve">The policy supports the achievement of objective IIA12 as developments must demonstrate how they will protect and preserve local heritage views, vistas and landmarks. Therefore, a potential minor positive effect is recorded. </t>
  </si>
  <si>
    <t>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t>
  </si>
  <si>
    <t xml:space="preserve">GR5 View Management </t>
  </si>
  <si>
    <t>The policy outlines that the protected views identified in Harrow will be safeguarded. Development within a Protected Views Restricted Corridor that exceeds the specified threshold height will be refused. Development within a Protected Views Setting Corridor should form an attractive element in its own right and preserve or enhance the viewers’ ability to recognise and to appreciate the landmark.</t>
  </si>
  <si>
    <t>Temporary/Reversible</t>
  </si>
  <si>
    <t>The policy supports the achievement of objective IIA3 as viewing places for protected views should be accessible and managed so that they enhance people’s experience of the view. Therefore, a potential minor positive effect is recorded.</t>
  </si>
  <si>
    <t>The policy supports the achievement of objective IIA11 as it safeguards protected views identified within Harrow, including that of heritgae landmarks such as St. Mary’s Church. Therefore, a potential minor positive effect is recorded.</t>
  </si>
  <si>
    <t>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t>
  </si>
  <si>
    <t>GR6 Areas of Special Character</t>
  </si>
  <si>
    <t>The policy outlines how Special Character Areas will be considered in development proposals. Proposals affecting an area of special character will be assessed against a set of criteria, including impact on strategic value, desirability of preserving or enhancing the environmental, architectural, historic and landscape features and protected views. Proposals that would substantially harm an area of special character, or its setting, will be refused.</t>
  </si>
  <si>
    <t>The policy indirectly supports the achievement of objective IIA4 as proposals that would increase opportunities for appreciation of, or public access to, areas of special character will be supported. As these areas provide open/natural land, their protection from development will ensure that residents are provided with access to open space. Therefore, a potential minor positive effect is recorded.</t>
  </si>
  <si>
    <t>The policy indirectly supports the achievement of objective IIA7 as proposals that would increase opportunities for appreciation of, or public access to, areas of special character will be supported. As these areas provide substantial tree cover and open/natural land, they are subsequently contributing to the achievement of low light, air and noise pollution within the Borough. Therefore, a potential minor positive effect is recorded.</t>
  </si>
  <si>
    <t xml:space="preserve">The policy indirectly supports the achievement of objective IIA10 as proposals that would increase opportunities for appreciation of, or public access to, areas of special character will be supported. As these areas provide substantial tree cover and open/natural land, they are subsequently supporting biodiversity. Therefore, a potential minor positive effect is recorded.
</t>
  </si>
  <si>
    <t xml:space="preserve">The policy supports the achievement of objective IIA11 as proposals that would increase opportunities for appreciation of, or public access to, heritage assets within areas of special character will be supported. Proposals that would substantially harm heritage assets within an area of special character, or its setting, will be refused. Therefore, a potential minor positive effect is recorded.
</t>
  </si>
  <si>
    <t>The policy supports the achievement of objective IIA12 as proposals that would increase opportunities for appreciation of, or public access to, areas of special character will be supported and proposals that would substantially harm an area of special character, or its setting, will be refused. This includes those that would have an impact on the protected views to and from areas of special character. Therefore, a potential minor positive effect is recorded.</t>
  </si>
  <si>
    <t xml:space="preserve">The alternative is to seek to go beyond the level of development identified in the proposed strategy and provide more employment, retail and cultural / leisure floorspace. </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</si>
  <si>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</si>
  <si>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IIA2 as a focus is placed on the development and intensification of employment and industrial land across the Borough will create new employment opportunities for residents. The intensification and redevelopment of employment land and industrial estates in the Wealdstone and Harrow Opportunity Area should lead to the provision of 1000 additional jobs. Therefore, a potential minor positive effect is recorded.</t>
  </si>
  <si>
    <t>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t>
  </si>
  <si>
    <t>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t>
  </si>
  <si>
    <t>Mitigation: ensure that protection of Green Belt, Metropolitan Open Land and other open space is provided, no matter the level of development carried out in order to minimise impact.</t>
  </si>
  <si>
    <t xml:space="preserve">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t>
  </si>
  <si>
    <t>Mitigation: ensure that protection of heritage assets and the historical environment is provided, no matter the level of development carried out in order to minimise impact.</t>
  </si>
  <si>
    <t>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t>
  </si>
  <si>
    <t>Mitigation: ensure that protection of Green Belt, Metropolitan Open Land and other open space is provided, no matter the level of development carried out, and that impact on landscape/townscape is always considered in order to minimise impact.</t>
  </si>
  <si>
    <t xml:space="preserve">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t>
  </si>
  <si>
    <t>Mitigation: ensure that protection of natural resources, including greenfield land, is provided, no matter the level of development carried out in order to minimise impact.</t>
  </si>
  <si>
    <t>GR6 Areas of Special Character: Alternative 1</t>
  </si>
  <si>
    <t>This alternative is for no policy option to be implemented.</t>
  </si>
  <si>
    <t>The alternative neither supports nor detracts from the achievement of the IIA objective.  Therefore a neutral effect is predicted.</t>
  </si>
  <si>
    <t>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t>
  </si>
  <si>
    <t>Mitigation: Ensure policies that address access to open space (e.g.: Policy GI2 Open Space) specifically address access to open space in Special Character Areas.</t>
  </si>
  <si>
    <t xml:space="preserve">The alternative does not support the achievement of objective IIA10 as a lack of policy removes the ability of the council to set expectations for development and the protection of Special Character Areas. As a result, opportunities to increase the appreciation of, or public access to, areas of special character are unlikely to be managed effectively. As these areas provide substantial tree cover and open/natural land, a lack of management from policy is likely to cause degradation of areas of special character, through harm to biodiversity. Local plan policy GI3 Biodiversity would control development in terms of protecting and enhancing biodiversity through a biodiversity net gain of 20%. However, without a special character area policy, a potential minor negative effect is identified because it may not necessarily protect the specific biodiversity within the special character areas, that contribute to their designation.
</t>
  </si>
  <si>
    <t>Mitigation: Ensure policies that address biodiversity (e.g.: Policy GI3 Biodiversity) specifically address access to/enhancement of biodiversity in Special Character Areas.</t>
  </si>
  <si>
    <t xml:space="preserve">The alternative does not support the achievement of objective IIA11 as a lack of policy removes the ability of the council to set expectations for development and the protection of Special Character Areas. A lack of management from policy is likely to cause degradation of areas of special character, through  development that harms heritage assets. Local plan policy HE1 Heritage Assets would protect and enhance heritage assets across the Borough. However, without a special character area policy, a potential minor negative effect is identified as existing policies may not necessarily protect the specific heritage assets within special character areas, that contribute to their designation.
</t>
  </si>
  <si>
    <t>Mitigation: Ensure policies that address heritage assets (e.g.: Policy HE1 Heritage Assets) specifically address heritage assets in Special Character Areas.</t>
  </si>
  <si>
    <t>The alternative does not support the achievement of objective IIA12 as a lack of policy removes the ability of the council to set expectations for development and the protection of Special Character Areas. A lack of management from policy is likely to cause degradation of areas of special character, through development that substantially harms an area of special character or its setting. This includes those that would have an impact on the protected views to and from areas of special character. Local plan policy GR5 View Management would control development in terms of protecting and enhancing views across the Borough. However, without a special character area policy, a potential minor negative effect is identified as existing policies may not necessarily protect the specific landscape/townscape attributes within special character areas, that contribute to their designation.</t>
  </si>
  <si>
    <t>Mitigation: Ensure policies that address protected views and character (e.g.: Policy GR5 View Management) specifically address landscape/townscape attributes in Special Character Areas.</t>
  </si>
  <si>
    <t>GR7 External Lighting</t>
  </si>
  <si>
    <t>The policy outlines how external lighting will be considered in development proposals. New development should incorporate appropriate external lighting and be designed to mitigate wider harm. Proposals for floodlighting will be supported where it would enhance sport facilities and would not be detrimental to the character of the open land, the amenity of neighbouring occupiers, or harmful to biodiversity.</t>
  </si>
  <si>
    <t xml:space="preserve">The policy supports the achievement of objective IIA4 as proposals for external lighting incorporated into new developments should help to ensure Secure by Design. Appropriate levels of external lighting, such as through the provision of clear lines of sight, help to make sure that people feel safe. Proposals for floodlighting will also be supported where they would enhance sport facilities, helping to improve existing recreational facilities. Therefore, a potential minor positive effect is recorded.
</t>
  </si>
  <si>
    <t xml:space="preserve">The policy supports the achievement of objective IIA7 as proposals for external lighting incorporated into new developments should be designed to minimise light pollution and light trespass, created by poor angling of lights. New developments should prepare a lighting strategy, which details lighting requirements and any mitigation identified for impacts on the wider area. Therefore, a potential minor positive effect is recorded.
</t>
  </si>
  <si>
    <t>The policy supports the achievement of objective IIA10 as proposals for external lighting incorporated into new developments should be designed with existing biodiversity and natural habitats in mind. Lighting should minimise the level of illumination required, glare, angle and light trespass, in order to mitigate any harm to sensitive receptors such as species. Therefore, a potential minor positive effect is recorded.</t>
  </si>
  <si>
    <t>The policy supports the achievement of objective IIA12 as proposals for floodlighting for sports facilities will be supported where it would not be detrimental to the character of the open land. Additionally, external lighting incorporated into new developments should be appropriate for its purpose and its setting. Proposals within or in close proximity to Green Belt, Metropolitan Open Land, and Open space must consider these as areas of less light source, and proposals should not harm this context. Therefore, a potential minor positive effect is recorded.</t>
  </si>
  <si>
    <t>GR8 Shopfronts and Forecourts</t>
  </si>
  <si>
    <t>The policy outlines how shopfronts and forecourts will be considered in development proposals. Proposals will be assessed against a set of criteria, including how the shopfront/forecourt incorporates appropriate safety and design, as well as supports the preservation of heritage assets and accessibility. The policy also considers security shutters and tables, chairs and other ancillary paraphernalia.</t>
  </si>
  <si>
    <t>The policy supports the achievement of objective IIA1 as proposals for well designed shopfronts can contribute to the success of the Borough’s shopping areas, and subsequently supports economic growth. For example, outdoor dining areas provide opportunities for businesses to increase their turnover as they are able to provide for more customers. Therefore, a potential minor positive effect is recorded.</t>
  </si>
  <si>
    <t xml:space="preserve">The policy supports the achievement of objective IIA4 as proposals for shopfronts including blinds, canopies, front extensions and development on forecourts will be supported where they provide inclusive access for customers and employees of all-abilities. Tables, chairs and other ancillary paraphernalia on forecourts must also ensure that pedestrian thoroughfare is not obstructed, allowing for the free flow of pedestrians including those with disabilities. Therefore, a potential minor positive effect is recorded. </t>
  </si>
  <si>
    <t>The policy supports the achievement of objective IIA4 as proposals for shopfronts including blinds, canopies, front extensions and development on forecourts will be supported where they are designed safety to ensure that they do not obstruct/adversely affect pedestrian or highway safety, particularly for users with visual impairment or impaired mobility. Tables, chairs and other ancillary paraphernalia on forecourts must ensure that highway safety is not compromised. Where security shutters are proposed they should be of an open mesh design and ideally internally located internally, in order to lessen community fear of crime. If appropriate, safety and security features including toughened glass should be installed. Therefore, a potential minor positive effect is recorded.</t>
  </si>
  <si>
    <t>The policy supports the achievement of objective IIA11 as proposals for shopfronts including blinds, canopies, front extensions and development on forecourts will be supported where they would preserve or enhance heritage assets. Therefore, a potential minor positive effect is recorded.</t>
  </si>
  <si>
    <t xml:space="preserve">The policy supports the achievement of objective IIA12 as proposals for shopfronts including blinds, canopies, front extensions and development on forecourts will be supported where they are of a scale and proportion appropriate to the host building, architectural character and the wider character of the area. Proposals will also be supported where the illumination of shopfronts and forecourts would not detrimentally affect the character or appearance of a conservation area. Therefore, a potential minor positive effect is recorded.
</t>
  </si>
  <si>
    <t xml:space="preserve">GR9 Outdoor Advertisements, Digital Displays and Hoardings </t>
  </si>
  <si>
    <t xml:space="preserve">The policy outlines how outdoor advertisements, digital displays and hoardings will be considered in development proposals. Proposals will be assessed against a set of criteria, including how the advertisements/display incorporates appropriate safety and design, as well as supports accessibility. </t>
  </si>
  <si>
    <t>The policy supports the achievement of objective IIA3 as proposals for advertisements on buildings and freestanding units will be supported where they help to achieve an inclusive, legible environment. This should ensure that advertisements are accessible to everyone, regardless of any language/sight/hearing barriers. Therefore, a potential minor positive effect is recorded.</t>
  </si>
  <si>
    <t>The policy supports the achievement of objective IIA4 as proposals for advertisements on buildings and freestanding units will be supported where they do not impede any existing or proposed surveillance equipment, and contribute positively to public perceptions of security. Advertisements should also contribute to the safety of the environment for pedestrians, cyclists and drivers. Therefore, a potential minor positive effect is recorded.</t>
  </si>
  <si>
    <t xml:space="preserve">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t>
  </si>
  <si>
    <t xml:space="preserve">The policy supports the achievement of objective IIA11 as proposals for advertisements on buildings and freestanding units will be supported where they do not adversely affect the visual amenity of any sensitive area including conservation areas. Listed buildings (including locally listed buildings) should also be considered sensitively, and advertisement near these assets may require listed building consent. Therefore, a potential minor positive effect is recorded.
</t>
  </si>
  <si>
    <t>The policy supports the achievement of objective IIA12 as proposals for advertisements on buildings and freestanding units will be supported where they do not adversely affect the visual amenity of any sensitive area including the Green Belt, Metropolitan Open Land, Areas of Special Character, and local areas of special character. They should also be appropriate in scale and illumination to the location and the host building. Similarly, advertisements on Electric Vehicle charging stations must be proportionate to the charging station and should  advertise the service provider only. Therefore, a potential minor positive effect is recorded.</t>
  </si>
  <si>
    <t xml:space="preserve">GR10 Infill and Backland Sites, Back Gardens and Amenity Areas </t>
  </si>
  <si>
    <t xml:space="preserve">The policy outlines how infill and backland sites, back gardens and amenity areas will be considered in development proposals. Proposals will be assessed against a set of criteria, including how the area incorporates appropriate design, as well as supports the delivery of homes and biodiversity. </t>
  </si>
  <si>
    <t>It is assumed that development relating to infill and backland sites, back gardens and amenity areas would not be widespread across the Borough, and would result in a low number of proposals for development.</t>
  </si>
  <si>
    <t>The policy supports the achievement of objective IIA3 as proposals for infill, backland sites, [non-designated] open space, garden land and garage sites will be supported where the development is accessible to all. Therefore, due to the provision of accessibility, a potential minor positive effect is recorded.</t>
  </si>
  <si>
    <t>The policy supports the achievement of objective IIA4 as proposals for gap sites located in an established street scene will be supported where they ensure sufficient private garden / amenity space is provided for both the proposal site and any donor property. Proposals that are located on backland sites will be supported where they ensure secure by design measures have been addressed, and proposals for new housing on non-designated open space will be supported where they ensure highway safety is maintained. Therefore, due to the provision of private amenity areas and the implementation of secure measures, a potential minor positive effect is recorded.</t>
  </si>
  <si>
    <t xml:space="preserve">The policy supports the achievement of objective IIA5 as proposals for infill, backland sites, [non-designated] open space, garden land and garage sites will only be supported where proposals assist in the delivery of homes across the Borough [Strategic Housing Policy 03]. Additionally, proposals will be supported where the development is accessible to all. Therefore, due to the contribution of small sites to the delivery of housing across Harrow, a potential minor positive effect is recorded. </t>
  </si>
  <si>
    <t>The policy supports the achievement of objective IIA6 as proposals for gap sites and backland sites will be supported where appropriate bike storage can be provided. Provision of bike storage should encourage residents to utilise active methods of travel such as cycling more often. Therefore, a potential minor positive effect is recorded.</t>
  </si>
  <si>
    <t>The policy supports the achievement of objective IIA10 as proposals for Infill, backland sites, [non-designated] open space, garden land and garage sites will only be supported where they ensure a satisfactory quantum and quality of landscaping, which creates biodiversity enhancements. Therefore, a potential minor positive effect is recorded.</t>
  </si>
  <si>
    <t>The policy supports the achievement of objective IIA12 as proposals for infill, backland sites, [non-designated] open space, garden land and garage sites will only be supported if they are of high-quality design, more specifically if they are of appropriate scale and intensity. Therefore, a potential minor positive effect is recorded.</t>
  </si>
  <si>
    <t>The policy supports the achievement of objective IIA14 as proposals for gap sites and backland sites will be supported where appropriate waste storage and waste serving can be provided. Therefore, a potential minor positive effect is recorded.</t>
  </si>
  <si>
    <t xml:space="preserve">GR10 Infill and Backland Sites, Back Gardens and Amenity Areas: Alternative 1 </t>
  </si>
  <si>
    <t>The alternative does not supports the achievement of objective IIA4 as a lack of policy means that the provision of sufficient private garden/amenity space for proposal sites and any donor property is not guaranteed for developments. Therefore, a potential minor negative effect is recorded.</t>
  </si>
  <si>
    <t xml:space="preserve">The alternative (not policy) may result in more development of infill, backland sites, [non-designated] open space, garden land and garage sites for housing which would support this IIA objective, although delivery may not be in line with the Strategic Housing Policy 03 in terms of location and sizes. A potential minor positive effect is recorded. </t>
  </si>
  <si>
    <t>Development of infill, backlands sites etc could have a potentially negative effect on biodiversity through loss of habitats however, policy GI3 Biodiversity provides mitigation through requiring biodiversity net gain from all development proposals. Therefore a neutral effect is predicted.</t>
  </si>
  <si>
    <t>The alternative does not support the achievement of objective IIA12 as a lack of policy relating to proposals for infill, backland sites, [non-designated] open space, garden land and garage sites means that they might not be of high-quality design, and thus may be developed at an inappropriate scale and intensity. Therefore, a potential minor negative effect is recorded.</t>
  </si>
  <si>
    <t>GR10 Infill and Backland Sites, Back Gardens and Amenity Areas: Alternative 2</t>
  </si>
  <si>
    <t>This alternative is for a more permissive policy option to be implemented.</t>
  </si>
  <si>
    <t>It is assumed that development relating to infill and backland sites, back gardens and amenity areas would not be widespread across the Borough, and would result in a low number of proposals for development. It is assumed that the alternative would be a more permission verison of the preferred policy.</t>
  </si>
  <si>
    <t xml:space="preserve">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t>
  </si>
  <si>
    <t>Mitigation: the policy needs to incorporate a consideration of accessibility into the more permissive policy.</t>
  </si>
  <si>
    <t xml:space="preserve">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t>
  </si>
  <si>
    <t>Mitigation: the policy needs to incorporate a consideration of local housing need into the more permissive policy.</t>
  </si>
  <si>
    <t>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t>
  </si>
  <si>
    <t>Mitigation: the policy needs to incorporate a consideration of accessibility and sustainable transport into the more permissive policy.</t>
  </si>
  <si>
    <t>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t>
  </si>
  <si>
    <t>Mitigation: a more restrictive policy to ensure that development is focused in areas that does not impact on the character of the area.</t>
  </si>
  <si>
    <t>The policy supports the achievement of objective IIA14 as proposals for gap sites and backland sites will be supported where appropriate waste servicing and storage can be provided. Therefore, a potential minor positive effect is recorded.</t>
  </si>
  <si>
    <t>GR11 Planning Obligations</t>
  </si>
  <si>
    <t>The policy outlines how planning obligations will be sought on a scheme-by-scheme basis to secure the provision of affordable housing, and to ensure that all relevant development proposals provide or fund improvements to mitigate site specific impacts made necessary by the proposal. Applications that fail to secure an appropriate Planning Obligation to make the proposal acceptable will be refused.</t>
  </si>
  <si>
    <t>borough Wide</t>
  </si>
  <si>
    <t xml:space="preserve">The policy supports the achievement of objective IIA2 as a non-monetary contribution relating to employment and training provision can be agreed as an obligation by the Council and developer, where new development requires a bespoke mitigation to make a scheme acceptable in planning terms. Therefore, a potential minor positive effect is recorded.
</t>
  </si>
  <si>
    <t>The policy supports the achievement of objective IIA5 as the provision of the Harrow Community Infrastructure Levy (CIL) will ensure that new development helps to fund the cost of new or enhanced strategic infrastructure such as schools, libraries and healthcare. This will support the cumulative impacts of development across the borough. Therefore, a potential minor positive effect is recorded.</t>
  </si>
  <si>
    <t>The policy supports the achievement of objective IIA5 as the provision of the Harrow Community Infrastructure Levy (CIL) will ensure that new development helps to fund the cost of new or enhanced strategic infrastructure such as libraries. This will support the cumulative impacts of development across the borough. Therefore, a potential minor positive effect is recorded.</t>
  </si>
  <si>
    <t>The policy supports the achievement of objective IIA5 as planning obligations will be implemented in residential development schemes to secure the provision of affordable housing, and to ensure that all relevant proposals mitigate site specific impacts that are necessary to the development. Therefore, a potential minor positive effect is recorded.</t>
  </si>
  <si>
    <t>The policy supports the achievement of objective IIA6 as a non-monetary contribution relating to travel plans can be agreed as an obligation by the Council and developer, where new development requires a bespoke mitigation to make a scheme acceptable in planning terms. Therefore, a potential minor positive effect is recorded.</t>
  </si>
  <si>
    <t>The policy supports the achievement of objective IIA10 as a non-monetary contribution relating to biodiversity net gain can be agreed as an obligation by the Council and developer, where new development requires a bespoke mitigation to make a scheme acceptable in planning terms. Therefore, a potential minor positive effect is recorded.</t>
  </si>
  <si>
    <t>The policy supports the achievement of objective IIA12 as a non-monetary contribution relating to design can be agreed as an obligation by the Council and developer, where new development requires a bespoke mitigation to make a scheme acceptable in planning terms. Therefore, a potential minor positive effect is recorded.</t>
  </si>
  <si>
    <t>Strategic Policy 02: Harrow Heritage Assets</t>
  </si>
  <si>
    <t>Chapter 03: Heritage</t>
  </si>
  <si>
    <t>The policy outlines how the Council will manage heritage assets to ensure that development proposals preserve or enhance the significance of heritage assets (both designated or non-designated) and other historic environment assets.</t>
  </si>
  <si>
    <t xml:space="preserve">The policy provides indirect support for IIA1 as it could help increase tourism in areas such as Harrow on the Hill, in relation to protected heritage assets and specified areas of the historic environment. This could subsequently contribute to economic development within localised areas of the Borough- such as Harrow on the Hill- as footfall could increase in nearby amenities. Therefore, a potential minor positive effect is recorded.
</t>
  </si>
  <si>
    <t>The policy supports the achievement of IIA9 as it supports measures to mitigate against climate change, as long as the significance of the asset is preserved. Applications for climate change mitigation measures must include details of the significance of the heritage asset and any options to mitigate any harm.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</si>
  <si>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wildlife that utilise these areas. Therefore, a potential minor positive effect is recorded.</t>
  </si>
  <si>
    <t>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t>
  </si>
  <si>
    <t>The policy supports the achievement of IIA12 by ensuring that new proposals developed within designated local strategic view areas, does not harm views to identified assets, such as St Mary’s Church spire on Harrow on the Hill. Therefore, a potential minor positive effect is recorded.</t>
  </si>
  <si>
    <t xml:space="preserve">HE1 Heritage Assets </t>
  </si>
  <si>
    <t>The policy outlines how heritage assets will be considered in development proposals. Proposals should describe the significance of any heritage assets affected by development, and will be assessed against a set of criteria, including how the development incorporates appropriate design and climate change mitigation.</t>
  </si>
  <si>
    <t>The policy provides support for IIA1 as proposals that support the protection and enhancement of heritage assets should demonstrate how it the development will provide 'sustainable economic benefits' to the relevant areas. For example, heritage assets could help increase tourism in specified areas of the historic environment. This could subsequently contribute to economic development within these areas of the Borough, as footfall could increase in nearby amenities. Therefore, a potential minor positive effect is recorded.</t>
  </si>
  <si>
    <t>The policy supports the achievement of IIA8 as it highlights that proposals will need to identify the significance of heritage assets on development, as they can provide opportunities to reduce climate change contributions. For example, heritage assets can be modified to reduce carbon dioxide emissions for example by allowing greater use of renewable energy and options for insulation. Therefore, a potential minor positive effect is recorded.</t>
  </si>
  <si>
    <t>The policy supports the achievement of IIA9 as it highlights that proposals will need to identify the significance of heritage assets on development, in relation to climate change mitigation. Examples include funding of public realm improvements to encourage walking and cycling; sustainable drainage techniques to reduce flooding; the reuse of heritage assets to retain embodied carbon and to minimise the need for new building materials, energy and generation of construction waste.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</si>
  <si>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and safeguard wildlife that utilise these areas. Therefore, a potential minor positive effect is recorded.</t>
  </si>
  <si>
    <t>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t>
  </si>
  <si>
    <t>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t>
  </si>
  <si>
    <t xml:space="preserve">HE2 Enabling Development </t>
  </si>
  <si>
    <t xml:space="preserve">Enabling development will only be supported where it is the only viably means of securing the long-term future of the heritage assets affected; and the enabling development is the minimum necessary, as demonstrated by robust evidence, to secure the long-term future of the heritage assets affected. </t>
  </si>
  <si>
    <t xml:space="preserve">The policy supports the achievement of objective IIA1 as it allows the conversion of historic buildings where it is the only way to secure the long-term future of a heritage asset. This is likely to lead to higher revenue uses for the building. Therefore, a potential minor positive effect is recorded. </t>
  </si>
  <si>
    <t xml:space="preserve">The policy supports the achievement of objective IIA5 as it allows the conversion of historic buildings to housing where it is the only way to secure the long-term future of a heritage asset. Therefore, a potential minor positive effect is recorded. </t>
  </si>
  <si>
    <t xml:space="preserve">The policy supports the conservation and enhancement of heritage assets, especially those on the heritage at risk register, as it allows the conversion of heritage assets into developments where it is the only way to secure the long-term future of a heritage asset. Additionally, although it is uncertain what the proposed development would be, and the impact it would have on the heritage asset as a whole, Local Plan Policy HE1 Heritage Assets should mitigate any negative impacts, as proposed development will have to prove that harm is necessary to achieve substantial public benefits that outweigh that harm, in line with NPPF guidance. Therefore a neutral effect is identified.
</t>
  </si>
  <si>
    <t>Strategic Policy 03: Meeting Harrow's Housing Needs</t>
  </si>
  <si>
    <t>Chapter 04: Housing</t>
  </si>
  <si>
    <t xml:space="preserve">This policy sets out the strategic vision for the development of homes across the Borough over the plan period, and includes the number of dwellings to be provided (minimum of 16,040 homes), the tenure of development (inc. specialist housing) and the safeguarding of current housing stock. </t>
  </si>
  <si>
    <t>This policy will indirectly support IIA1 through the development of 7,500 new homes in the Harrow and Wealdstone Opportunity Area (which contains the Harrow Metropolitan and Wealdstone District Centres) and other key areas throughout the Borough- such as town centres. The small sites policy seeks to support the incremental intensification of existing residential areas to deliver additional homes within  800m of town centres (district, major, district) and tube/rail stations, as well as within PTAL 3-6. Therefore a potential minor positive effect is predicted.</t>
  </si>
  <si>
    <t>The policy neither supports nor detracts from the achievement of the IIA objective. Therefore a neutral effect is predicted.</t>
  </si>
  <si>
    <t xml:space="preserve">This policy prioritises development within the Opportunity area, within /proximity to town centres (800m) and within proximity to tube/rail stations (800m). The plan also allows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</si>
  <si>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 policy sets out criteria for the regeneration of estates, which could help to increase access to communal and other facilities within the estates (if necessary) or wider area, as well as are well designed, safe, inclusive and promote the health and well- being of communities. Therefore an indirect minor positive effect has been recorded. </t>
  </si>
  <si>
    <t xml:space="preserve">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t>
  </si>
  <si>
    <t xml:space="preserve">This policy prioritises development in locations which are accessible (eg: within  800m of town centres and tube/rail stations, as well as within locations with a PTAL 3-6), as well as prioritising residential development in areas with good existing transport links and services, such as Harrow and Wealdstone Opportunity Area (which includes Harrow Metropolitan and Wealdstone District Centres). These steps could help to promote sustainable travel habits, hence and indirect minor positive effect has been identified. </t>
  </si>
  <si>
    <t>The development of 16,040 homes over the plan period could contribute to air, noise and light pollution. It is noted that this will be dependent on the location and design of developments. Potential negative cumulative effects with regards to air, light and noise pollution in certain locations will be considered when site allocation options are assessed after the Regulation 18 consultation</t>
  </si>
  <si>
    <t xml:space="preserve">This policy encourages the development of previously developed land in accessible locations, such as the Harrow and Wealdstone Opportunity area. Some aspects of this designation are also Metropolitan Open Land but it is assumed that Policy GI1 will protect MOL from development in this area. However, it is noted that the focusing of development into town and district centres could increase the risk of impacts on the townscape and character. Therefore a minor negative effect has been recorded. </t>
  </si>
  <si>
    <t xml:space="preserve">This policy specifically requires the prioritisation of previously developed land for future housing development. Therefore a potential minor positive effect has been identified. </t>
  </si>
  <si>
    <t xml:space="preserve">The explicit mention of avoiding greenfield land where possible for future housing development could help to enhance the potential effect for IIA13. </t>
  </si>
  <si>
    <t xml:space="preserve">IIA3 and IIA6: This policy encourages development to be focused into areas which have existing good access to local services and facilities. This policy could work in combination with Chapter 10 of this Plan (specifically policy MT1), Policy HO1 and the London Mayor's Transport Strategy (MTS) to ensure there is good access to services via active and sustainable transport modes throughout the Borough. Therefore, a potential positive cumulative effect has been noted for objectives IIA3 and IIA6. </t>
  </si>
  <si>
    <t>Strategic Policy 03 - Alternative 1: High Housing Growth</t>
  </si>
  <si>
    <t xml:space="preserve">This would result in the inclusion of a housing requirement of 24,266 dwellings (1213 units per annum) between 2020-41. </t>
  </si>
  <si>
    <t xml:space="preserve">Assumed that the sub-sections of Strategic Policy 03 would apply to this policy, for example, the need for gypsy and traveller provision. </t>
  </si>
  <si>
    <t xml:space="preserve">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t>
  </si>
  <si>
    <t>The alternative neither supports nor detracts from the achievement of the IIA objective. Therefore a neutral effect is predicted.</t>
  </si>
  <si>
    <t xml:space="preserve">This alternative prioritises development in locations which are accessible, with good access to town centres and public transport links, as well as allowing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</si>
  <si>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 alternative sets out criteria for the regeneration of estates, which could help to increase access to communal and other facilities within the estates (if necessary) or wider area, as well as are well designed, safe, inclusive and promote the health and well- being of communities. Therefore an indirect minor positive effect has been recorded. </t>
  </si>
  <si>
    <t xml:space="preserve">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t>
  </si>
  <si>
    <t xml:space="preserve">Further investigations into the sites available for development would need to be undertaken to confirm if the 24,266 dwelling target is deliverable. </t>
  </si>
  <si>
    <t xml:space="preserve">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t>
  </si>
  <si>
    <t xml:space="preserve">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t>
  </si>
  <si>
    <t>Further investigations into the sites available for development and design measures taken at each site to minimise air, noise and light pollution will need to be undertaken.</t>
  </si>
  <si>
    <t xml:space="preserve">An increased quantum of development could lead to increased absolute emissions across the Borough, both during construction and operational phases. Therefore a potential minor negative effect has been identified. </t>
  </si>
  <si>
    <t xml:space="preserve">It is noted within this alternative that a greater area of land would be required to meet the higher quantum of development, and this could therefore increase pressure to develop Green Belt and Metropolitan Open Land. These designations often provide natural flooding buffers, which may be removed/developed, putting future homes at risk. </t>
  </si>
  <si>
    <t xml:space="preserve">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t>
  </si>
  <si>
    <t xml:space="preserve">The loss of Green Belt and Metropolitan Open Land would be irreversible and therefore unmitigable. </t>
  </si>
  <si>
    <t xml:space="preserve">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t>
  </si>
  <si>
    <t>Further investigations into the sites available for development would need to be undertaken.</t>
  </si>
  <si>
    <t xml:space="preserve">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t>
  </si>
  <si>
    <t xml:space="preserve">The addition of a criterion which notes that within the Harrow and Wealdstone Opportunity area, development will need to consider the potential effects on MOL both through direct development and surrounding development could help to mitigate the negative effect identified. </t>
  </si>
  <si>
    <t xml:space="preserve">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t>
  </si>
  <si>
    <t xml:space="preserve">The loss of greenfield land would be permanent and irreversible. </t>
  </si>
  <si>
    <t xml:space="preserve">IIA3 and IIA6: This alternative encourages development to be focused into areas which have existing good access to local services and facilities. This alternative could work in combination with Chapter 10 of this Plan (specifically policy MT1) and the London Mayor's Transport Strategy (MTS) to ensure there is good access to services via active and sustainable transport modes throughout the Borough. Therefore, a potential positive cumulative effect has been noted. 
IIA7: The development of up to 24,266 new homes across the Borough has potential to significantly increase light, noise and air pollution, particularly in areas where there are currently lower levels of pollution such as light pollution around Weald Woods. 
IIA8: This alternative would deliver a greater density of homes, which could assist in the delivery of district heating networks. This could work in combination with Local Plan Policy CN2 and the London Plan to ensure low carbon heating is deliverable to future residents.
IIA12: This policy encourages additional housing development throughout the Borough. There is therefore potential for cumulative effects on landscape and townscape from the combined effects of developing 24,266 additional homes in the Borough, particularly in areas which are currently less densely populated. </t>
  </si>
  <si>
    <t>Strategic Policy 03 - Alternative 2: Low Housing Growth</t>
  </si>
  <si>
    <t>This would be based on the London Plan ten-year housing deliver target of 8020 homes (2019-29) and the need beyond this period would be based on the 2017 London SHLAA. This would comprise of the indicative capacity of large sites of 921 homes (phases 4: 2029-34) and 138 homes (phases 5:2034 -41), plus the London Plan small sites allowance of 3750 homes (10 years), all of which would total 4809 homes. Therefore, this approach results in a total housing requirement of 12,829 homes over a 20-year period (2021 -41).</t>
  </si>
  <si>
    <t xml:space="preserve">Assumed that the sub-sections of Strategic Policy 03 would apply to this policy, for example, the need for gypsy and traveller provision. It has been assumed that development quantum for areas of the Borough resulting from this alternative would mirror the proportions set out in the preferred policy i.e. 46% homes in Harrow and Wealdstone Opportunity Area, 15.5% in the rest of the Borough and 25% of homes on small sites. </t>
  </si>
  <si>
    <t xml:space="preserve">This policy will indirectly support IIA1 through the development of 7,500 new homes in the Harrow and Wealdstone Opportunity Area (which contains the Harrow Metropolitan and Wealdstone District Centres) and other key areas throughout the Borough, which could help to support town centres. </t>
  </si>
  <si>
    <t xml:space="preserve">This policy prioritises development in locations which are accessible, with good access to town centres and public transport links, as well as allowing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</si>
  <si>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t>
  </si>
  <si>
    <t xml:space="preserve">This alternative prioritises development in locations which are accessible, as well as prioritising residential development in areas with good existing transport links and services. These steps could help to promote sustainable travel habits, hence and indirect minor positive effect has been identified. </t>
  </si>
  <si>
    <t>Minor negative</t>
  </si>
  <si>
    <t xml:space="preserve">The development of 12,829 homes over the plan period could contribute to air, noise and light pollution. It is noted that this will be dependent on the location and design of developments. </t>
  </si>
  <si>
    <t>The alternative neither supports nor detracts from the achievement of the IIA objective.  Therefore a neutral effect is predicted..</t>
  </si>
  <si>
    <t xml:space="preserve">IIA3 and IIA6: This alternative encourages development to be focused into areas which have existing good access to local services and facilities. This alternative could work in combination with Chapter 10 of this Plan (specifically policy MT1) and the London Mayor's Transport Strategy (MTS) to ensure there is good access to services via active and sustainable transport modes throughout the Borough. Therefore, a potential positive cumulative effect has been noted. 
IIA7: The development of up to 16,000 new homes across the Borough has potential to significantly increase light, noise and air pollution, particularly in areas where there are currently lower levels of pollution such as light pollution around Weald Woods. 
IIA12: This policy encourages additional housing development throughout the Borough. There is therefore potential for cumulative effects on landscape and townscape from the combined effects of developing ~16,000 additional homes in the Borough, particularly in areas which are currently less densely populated. </t>
  </si>
  <si>
    <t>HO1 Dwelling Size Mix</t>
  </si>
  <si>
    <t xml:space="preserve">This policy sets out the housing size and mix over the plan period, with 25% of residential development required for families to meet an identified need within the Borough. </t>
  </si>
  <si>
    <t xml:space="preserve">This policy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</si>
  <si>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r>
      <t xml:space="preserve">The inclusion of wording in criterion B (Flatted Developments) to the effect of ensuring houses on lower floors are prioritised for </t>
    </r>
    <r>
      <rPr>
        <u/>
        <sz val="11"/>
        <color theme="1"/>
        <rFont val="Calibri"/>
        <family val="2"/>
        <scheme val="minor"/>
      </rPr>
      <t>all residents</t>
    </r>
    <r>
      <rPr>
        <sz val="11"/>
        <color theme="1"/>
        <rFont val="Calibri"/>
        <family val="2"/>
        <scheme val="minor"/>
      </rPr>
      <t xml:space="preserve"> with mobility difficulties could help to enhance the potential positive effect identified.</t>
    </r>
  </si>
  <si>
    <t xml:space="preserve">This policy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(and therefore increasing quality of life and wellbeing), hence a minor positive effect is recorded. </t>
  </si>
  <si>
    <r>
      <t xml:space="preserve">The inclusion of wording in criterion B (Flatted Developments) to the effect of ensuring houses on lower floors are prioritised for </t>
    </r>
    <r>
      <rPr>
        <u/>
        <sz val="11"/>
        <color theme="1"/>
        <rFont val="Calibri"/>
        <family val="2"/>
        <scheme val="minor"/>
      </rPr>
      <t>all residents</t>
    </r>
    <r>
      <rPr>
        <sz val="11"/>
        <color theme="1"/>
        <rFont val="Calibri"/>
        <family val="2"/>
        <scheme val="minor"/>
      </rPr>
      <t xml:space="preserve"> with mobility difficulties could help to enhance the potential positive effect identified. </t>
    </r>
  </si>
  <si>
    <t xml:space="preserve">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</si>
  <si>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policy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</si>
  <si>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Criterion 1b(ii) of this policy requires consideration of  local context and character when determining housing mix. This could help to ensure existing historic character and townscape are maintained, hence a potential minor positive effect has been identified. </t>
  </si>
  <si>
    <t xml:space="preserve">Criterion 1b(ii) of this policy requires consideration of  local context and character when determining housing mix. This could help to ensure existing townscape character maintained, hence a potential minor positive effect has been identified. </t>
  </si>
  <si>
    <t>HO1 Dwelling Size Mix: Alternative 1</t>
  </si>
  <si>
    <t>Alternative 1: Continue with existing policy DM24 Housing mix</t>
  </si>
  <si>
    <t xml:space="preserve">It has been assumed that criteria B (Flatted developments), C (Housing schemes solely comprising of smaller units) and D (Monitoring) would also be included within the alternatives, as these do not directly relate to the mix of dwellings element described in the alternatives. </t>
  </si>
  <si>
    <r>
      <t xml:space="preserve">The inclusion of wording in criterion B (Flatted Developments) to the effect of ensuring houses on lower floors are prioritised for </t>
    </r>
    <r>
      <rPr>
        <u/>
        <sz val="20"/>
        <color theme="1"/>
        <rFont val="Calibri"/>
        <family val="2"/>
        <scheme val="minor"/>
      </rPr>
      <t>all residents</t>
    </r>
    <r>
      <rPr>
        <sz val="20"/>
        <color theme="1"/>
        <rFont val="Calibri"/>
        <family val="2"/>
        <scheme val="minor"/>
      </rPr>
      <t xml:space="preserve"> with mobility difficulties could help to enhance the potential positive effect identified.</t>
    </r>
  </si>
  <si>
    <r>
      <t xml:space="preserve">The inclusion of wording in criterion B (Flatted Developments) to the effect of ensuring houses on lower floors are prioritised for </t>
    </r>
    <r>
      <rPr>
        <u/>
        <sz val="20"/>
        <color theme="1"/>
        <rFont val="Calibri"/>
        <family val="2"/>
        <scheme val="minor"/>
      </rPr>
      <t>all residents</t>
    </r>
    <r>
      <rPr>
        <sz val="20"/>
        <color theme="1"/>
        <rFont val="Calibri"/>
        <family val="2"/>
        <scheme val="minor"/>
      </rPr>
      <t xml:space="preserve"> with mobility difficulties could help to enhance the potential positive effect identified. </t>
    </r>
  </si>
  <si>
    <t xml:space="preserve">Alternative 1 constitutes extant Policy DM24: Housing Mix, is a highly permissive policy in relation to the size mix of housing schemes and promoting mixed and inclusive communities. It sets out a size mix for affordable housing and seeks to increase the delivery of affordable housing (including family sized housing, based on consideration of factors such as site location, character of surroundings and the need to optimise housing output on previously developed land site. Whilst this could help to ensure that there is flexibility to meet changing needs within the Borough, monitoring data indicates that the existing policy is resulting in the delivery of smaller sized dwellings (i.e. 1 or 2 bed and studio units), even though there is a significant need for family sized dwellings (i.e. three bed or more). Therefore a minor negative effect has been identified for IIA5. </t>
  </si>
  <si>
    <t>No mitigation is proposed, as the final mix of development would be dependant on detailed site plans.</t>
  </si>
  <si>
    <t>HO1 Dwelling Size Mix: Alternative 2</t>
  </si>
  <si>
    <t>Alternative 2: Do not include a target that seeks to ensure 25 of housing delivered on a scheme are family sized dwellings</t>
  </si>
  <si>
    <t>This alternative would still help to achieve the additional residential dwellings needed within the Borough and could help to increase the density of development, however, the size of these dwellings may not meet the identified need for family homes (i.e. 3 beds or more) within Harrow. Therefore, a minor negative effect has been recorded in relation to IIA5.</t>
  </si>
  <si>
    <t>HO1 Dwelling Size Mix: Alternative 3</t>
  </si>
  <si>
    <t>Alternative 3: Include a target in excess of 25% for the proportion of housing on a scheme that should be for family housing</t>
  </si>
  <si>
    <t xml:space="preserve">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t>
  </si>
  <si>
    <t>The creation of a stepped approach to family housing requirements linked to the size of the development within the alternative (or Policy HO1) could help to ensure that small sites remain viable, whilst still working to meet the identified need for family homes.</t>
  </si>
  <si>
    <t>HO1 Dwelling Size Mix: Alternative 4</t>
  </si>
  <si>
    <t>Alternative 4: Do not apply 25% family housing target to minor development</t>
  </si>
  <si>
    <t xml:space="preserve">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t>
  </si>
  <si>
    <t>HO2 Conversion and redevelopment of larger dwellings</t>
  </si>
  <si>
    <t xml:space="preserve">Chapter 04: Housing </t>
  </si>
  <si>
    <t xml:space="preserve">To effectively manage housing growth and ensure that residential conversions into multiple homes do not have a detrimental impact on the character, stock of family sized housing and amenity of local areas; permission will only be granted for proposals for the conversion of larger homes into smaller self-contained residential units (C3) where certain criteria are met, such as the retaining of family-sized space and consideration of local townscape. </t>
  </si>
  <si>
    <t xml:space="preserve">This policy requires the focusing of development in areas with a higher PTAL score (3-6) which should ensure residents have good access local facilities and services, including public transport. The policy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</si>
  <si>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policy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</si>
  <si>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 xml:space="preserve">It is suggested the criterion 3e is reworded from "a satisfactory environment in terms of…" to "achieve an excellent environmental in relation to…", as this could help to ensure proposal aspire to achieving the best living conditions for future residents. </t>
  </si>
  <si>
    <t>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</si>
  <si>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</si>
  <si>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Policy HO2 contains a specific criterion (2e) which requires conversion developments to ensure there is adequate light, with limited noise exposure. </t>
  </si>
  <si>
    <t>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2j of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</si>
  <si>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</si>
  <si>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The addition of explicit text which requires the consideration of the local historic environment could help to further improve the score for IIA13. </t>
  </si>
  <si>
    <t xml:space="preserve">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</si>
  <si>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</si>
  <si>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Policy HO2 requires conversions to retain space for waste and recycling, and also allows for the redevelopment of existing buildings into multiple homes rather than demolition.</t>
  </si>
  <si>
    <t xml:space="preserve">This alternative sets out the housing size and mix over the plan period, with 25% of residential development required for families to meet an identified need within the Borough. </t>
  </si>
  <si>
    <t xml:space="preserve">This alternative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</si>
  <si>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t>The inclusion of wording in criterion B (Flatted Developments) to the effect of ensuring houses on lower floors are prioritised for all residents with mobility difficulties could help to enhance the potential positive effect identified.</t>
  </si>
  <si>
    <t xml:space="preserve">This alternative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particularly those that are disabled, elderly or have mobility requirements, and therefore increasing quality of life and wellbeing. Thus, a minor positive effect is recorded. </t>
  </si>
  <si>
    <t xml:space="preserve">The inclusion of wording in criterion B (Flatted Developments) to the effect of ensuring houses on lower floors are prioritised for all residents with mobility difficulties could help to enhance the potential positive effect identified. </t>
  </si>
  <si>
    <t xml:space="preserve">This alternative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</si>
  <si>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alternative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</si>
  <si>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IIA11 Historic Environment: 
To conserve and enhance the historic environment, heritage assets (including known and unknown archaeological sites) and their settings </t>
  </si>
  <si>
    <t xml:space="preserve">Criterion 1b(ii) of this alternative  requires consideration of  local context and character when determining housing mix. This could help to ensure existing historic character and townscape are maintained, hence a potential minor positive effect has been identified. </t>
  </si>
  <si>
    <t xml:space="preserve">Criterion 1b(ii) of this alternative requires consideration of  local context and character when determining housing mix. This could help to ensure existing townscape character maintained, hence a potential minor positive effect has been identified. </t>
  </si>
  <si>
    <t>HO2: Conversion and redevelopment of larger dwellings - Alternative 1</t>
  </si>
  <si>
    <t>Continue with the approach of the existing development management policy DM26 (i.e. no locational, minimum size requirements or replacement family-size dwelling requirements).</t>
  </si>
  <si>
    <t xml:space="preserve">This policy requires conversions to ensure all homes are  designed with privacy, daylight and exposure to external noise considered. These factors could contribute to ensuring the health and wellbeing of residents is maintained. Therefore, an overall minor positive effect has been recorded, </t>
  </si>
  <si>
    <t xml:space="preserve">It is suggested Policy DM26 is reworded to "achieve an excellent environmental in relation to…", as this could help to ensure proposal aspire to achieving the best living conditions for future residents. </t>
  </si>
  <si>
    <t xml:space="preserve">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</si>
  <si>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The precise nature of potential effects for IIA5 cannot be determined without details of the design and location of sites this alternative could apply to. However, it is noted that this is unlikely to be known in advance for the entire plan period. </t>
  </si>
  <si>
    <t xml:space="preserve">Alternative 1  contains a specific criterion which requires conversion developments to ensure there is adequate light, with limited noise exposure, through the implementation of existing Policy DM26. </t>
  </si>
  <si>
    <t>Criterion 3j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neutral effect is identified.</t>
  </si>
  <si>
    <t xml:space="preserve">Alternative 1 (Existing Policy DM26)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</si>
  <si>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1 (Existing Policy DM26) requires conversions to retain space for waste bins, and also allows for the redevelopment of existing buildings into multiple homes rather than demolition.</t>
  </si>
  <si>
    <t>HO2: Conversion and redevelopment of larger dwellings - Alternative 2</t>
  </si>
  <si>
    <t>Policy should not include a minimum 130m2 size threshold for the conversion/redevelopment of homes into flats.</t>
  </si>
  <si>
    <t>It has been assumed that this alternative would include proposed wording of Policy HO2, bar criterion 1a.</t>
  </si>
  <si>
    <t xml:space="preserve">This alternative requires the focusing of development in areas with a higher PTAL score (3-6) which should ensure residents have good access local facilities and services, including public transport. The alternative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</si>
  <si>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t>
  </si>
  <si>
    <t xml:space="preserve">The precise nature of potential effects for IIA4 cannot be determined without details of the design and location of sites this alternative could apply to. However, it is noted that this is unlikely to be known in advance for the entire plan period. </t>
  </si>
  <si>
    <t xml:space="preserve">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</si>
  <si>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Whilst this alternative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</si>
  <si>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Alternative 2 contains a specific criterion which requires conversion developments to ensure there is adequate light, with limited noise exposure. </t>
  </si>
  <si>
    <t>The alternative supports the achievement of objective IIA8 as it highlights that development proposals should be located in the most appropriate area for public transport (e.g.: areas that have a PTAL rating of 3-6 with good access to public transport, local services and facilities).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</si>
  <si>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Alternative 2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</si>
  <si>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t>
  </si>
  <si>
    <t xml:space="preserve">Further details of the developments likely to come forwards under this policy (such as design and location) are required in order to determine the precise nature of potential effects. </t>
  </si>
  <si>
    <t xml:space="preserve">Alternative 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</si>
  <si>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2 requires conversions to retain space for waste and recycling, and also allows for the redevelopment of existing buildings into multiple homes rather than demolition.</t>
  </si>
  <si>
    <t>HO2: Conversion and redevelopment of larger dwellings - Alternative 3</t>
  </si>
  <si>
    <t>Option 3: Policy should not require the re-provision of a family sized flat with a ground/upper floor area of 74m2 capable of providing a three-bed unit.</t>
  </si>
  <si>
    <t>It has been assumed that this alternative would include proposed wording of Policy HO2, bar criterion 1b.</t>
  </si>
  <si>
    <t xml:space="preserve">This policy will reduce the minimum design standards for family homes in conversions. This could lead to families living in unsuitable housing, due to a shortage of family accommodation. </t>
  </si>
  <si>
    <t xml:space="preserve">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</si>
  <si>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Alternative 3 contains a specific criteria which requires conversion developments to ensure there is adequate light, with limited noise exposure. </t>
  </si>
  <si>
    <t>Criterion 3j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</si>
  <si>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Alternative 3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</si>
  <si>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3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</si>
  <si>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3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</si>
  <si>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3 requires conversions to retain space for waste and recycling, and also allows for the redevelopment of existing buildings into multiple homes rather than demolition.</t>
  </si>
  <si>
    <t>HO2: Conversion and redevelopment of larger dwellings - Alternative 4</t>
  </si>
  <si>
    <t xml:space="preserve">Policy should not include any reference to locations with a Public Transport Accessibility Level of 3-6    </t>
  </si>
  <si>
    <t>It has been assumed that this alternative would include proposed wording of Policy HO2, bar criterion 1c.</t>
  </si>
  <si>
    <t xml:space="preserve">This alternative considers the need to ensure ground floor flats are designed with those with physical disabilities and elderly residents in mind. This could help to ensure ease of access to homes for all future residents. However, there is no requirement within this alternative to consider PTAL scores (access to frequent public transport). This could inhibit some residents from accessing services, employment or education, which is not in the immediate vicinity of converted dwellings. Additionally, this alternative may result in the intensification of existing residential uses in less accessible locations, which may impact residents access to local facilities and services. Therefore a minor negative effect has been recorded. </t>
  </si>
  <si>
    <t xml:space="preserve">This alternative requires conversions to ensure all homes are dual aspect, with privacy, daylight and exposure to external noise. These factors will contribute to ensuring the health and wellbeing of residents is maintained.  However, this alternative does not require accessibility of locations to be considered, which could restrict access to services required to maintain a healthy and active lifestyle. Additionally, this alternative may result in the intensification of existing residential uses in less accessible locations, which may impact residents access to local facilities and services. Hence an overall minor negative effect has been recorded. </t>
  </si>
  <si>
    <t>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</si>
  <si>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This alternative does not consider the accessibility of developments in relation to public transport and services.  This could lead to the intensification of development in less accessible areas than the proposed policy/other alternatives. Therefore a minor negative effect has been recorded. </t>
  </si>
  <si>
    <t xml:space="preserve">Alternative 3 contains a specific criterion (2e) which requires conversion developments to ensure there is adequate light, with limited noise exposure. However, the removal of the need to consider accessibility/PTAL scores could lead to an increase in car use, thus indirectly decreasing air quality. Therefore a potential minor negative effect has been recorded.  </t>
  </si>
  <si>
    <t>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t>
  </si>
  <si>
    <t xml:space="preserve">The precise nature of potential effects for IIA8 cannot be determined without knowledge of the location of sites this alternative could apply to. However, it is noted that this is unlikely to be known in advance for the entire plan period. </t>
  </si>
  <si>
    <t xml:space="preserve">An indirect minor positive effect has been identified for IIA11, as Alternative 4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</si>
  <si>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4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</si>
  <si>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4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</si>
  <si>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4 requires conversions to retain space for waste and recycling, and also allows for the redevelopment of existing buildings into multiple homes rather than demolition.</t>
  </si>
  <si>
    <t>HO2: Conversion and redevelopment of larger dwellings - Alternative 5</t>
  </si>
  <si>
    <t>The proposed housing conversions policy should not apply to demolitions of a larger family sized home.</t>
  </si>
  <si>
    <t>It has been assumed that this alternative would include proposed wording of Policy HO2, bar criterion 6.</t>
  </si>
  <si>
    <t xml:space="preserve">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</si>
  <si>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</si>
  <si>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t>
  </si>
  <si>
    <t xml:space="preserve">Limits to the application of removing such requirements for demolished dwellings could help to mitigate the potential negative effect identified. </t>
  </si>
  <si>
    <t xml:space="preserve">Alternative 5 contains a specific criterion (3e) which requires conversion developments to ensure there is adequate light, with limited noise exposure. </t>
  </si>
  <si>
    <t>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t>
  </si>
  <si>
    <t xml:space="preserve">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t>
  </si>
  <si>
    <t xml:space="preserve">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t>
  </si>
  <si>
    <t xml:space="preserve">Alternative 5 removes the stringent requirements of the proposed policy from demolitions only. This could indirectly encourage demolition rather than refurbishment of buildings. </t>
  </si>
  <si>
    <t>Restrict the application of the conversions policy to certain areas and exclude it from others, via defining the boundaries of these on a map</t>
  </si>
  <si>
    <t xml:space="preserve">It has been assumed that this alternative would include proposed wording of Policy HO2, with an additional map to indicate which areas of the Borough the policy applies to. Moreover, in areas which Policy HO2 does not apply, it is assumed that there would be additional policy wording limiting the conversion of larger dwellings, in order to protect these family sized homes. </t>
  </si>
  <si>
    <t xml:space="preserve">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t>
  </si>
  <si>
    <t xml:space="preserve">The inclusion of accessibility as a consideration for the application of proposed Policy HO2/Alternative 6 could help to ensure a potential positive outcome for IIA3. Further details from the Harrow planning officers could help to mitigate the uncertain effect identified. </t>
  </si>
  <si>
    <t xml:space="preserve">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t>
  </si>
  <si>
    <t>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</si>
  <si>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t>
  </si>
  <si>
    <t xml:space="preserve">Further details of the locations for focussing the redevelopment of larger homes could help to mitigate the uncertain effect identified. </t>
  </si>
  <si>
    <t xml:space="preserve">Alterative 6 (Policy HO2) contains a specific criterion (3e) which requires conversion developments to ensure there is adequate light, with limited noise exposure. </t>
  </si>
  <si>
    <t xml:space="preserve">An indirect minor positive effect has been identified for IIA11, as Alterative 6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</si>
  <si>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6 (Policy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</si>
  <si>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6 (Policy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</si>
  <si>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6 (Policy HO2) requires conversions to retain space for waste and recycling, and also allows for the redevelopment of existing buildings into multiple homes rather than demolition.</t>
  </si>
  <si>
    <t>Policy HO3 Optimising the use of small housing sites</t>
  </si>
  <si>
    <t xml:space="preserve">This policy sets out the conditions under which small sites could be developed for new homes, and the standards new homes should meet. </t>
  </si>
  <si>
    <t xml:space="preserve">Whilst this policy will not produce additional services or facilities, it does require small development to be located within close proximity of public transport and town centres, both of which are likely to increase the accessibility of such services for future residents. Therefore an indirect minor positive effect has been recorded. </t>
  </si>
  <si>
    <t>The focusing of development in areas with a higher PTAL score (3-6) and within 800m of Metropolitan, Major or Town Centres, could indirectly help to ensure future residents are able to utilise active travel such as walking. This could also help to ensure access to facilities and services required to maintain good wellbeing. Therefore, an overall minor positive effect has been recorded.</t>
  </si>
  <si>
    <t xml:space="preserve">Policy HO3 aims to ensure small sites (less then 0.25ha) optimise potential housing delivery. This should help to maximise the number of homes delivered within the Borough, helping to meet housing needs. Therefore a potential minor positive effect has been recorded. </t>
  </si>
  <si>
    <t xml:space="preserve">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3d of Policy HO3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Therefore, a potential minor positive effect is recorded. </t>
  </si>
  <si>
    <t xml:space="preserve">Criterion 3e of Policy HO3 requires future development on small sites to "Protect and enhance biodiversity and green infrastructure, and further maximise opportunities for urban greening". This could help to maintain or increase the current habitats within the Borough, expanding he green infrastructure network, hence a potential minor positive effect has been identified. </t>
  </si>
  <si>
    <t xml:space="preserve">To further enhance the potential positive effect identified, the expansion of criterion 3e to consider connections with adjoining sites or expansion of existing GI on those could help to increase the network of habitats within the Borough. </t>
  </si>
  <si>
    <t xml:space="preserve">Criterion 3a requires small housing sites to take a character led approach to design, which could help to ensure that the current landscape and townscape are conserved. Where trees are currently present, this could help to ensure they remain part of the built environment, hence a potential minor positive effect has been identified. </t>
  </si>
  <si>
    <t xml:space="preserve">IIA10: There is potential for a positive cumulative effect to result from the implementation of Policies HO3: Optimising the use of small housing sites and GI3: Biodiversity in relation to IIA10 (biodiversity). Both policies require the protection and enhancement of biodiversity and green infrastructure, with additional requirements around BNG within GI3. This should help to ensure biodiversity is considered throughout all small housing site developments. 
</t>
  </si>
  <si>
    <t>Policy HO4 Genuinely Affordable Housing</t>
  </si>
  <si>
    <t xml:space="preserve">This policy sets out the affordable housing requirement for the Borough, including details of the mix of tenure and achievement of mixed communities. </t>
  </si>
  <si>
    <t>Medium/long</t>
  </si>
  <si>
    <t xml:space="preserve">The provision of affordable housing within the Borough will support the ability of employers to fill vacancies and allow people to live and work within the Borough. </t>
  </si>
  <si>
    <t xml:space="preserve">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t>
  </si>
  <si>
    <t xml:space="preserve">Further details of the potential sites for development and numbers of affordable dwellings they could provide would help to reduce uncertainty regarding affordable housing provision. </t>
  </si>
  <si>
    <t>Criterion E (Vacant Building Credit - which seeks to encourage the redevelopment/regeneration of derelict, vacant sites by giving an exemption from affordable housing contribution) of Policy HO4 makes the VBC hard to apply other than in exceptional circumstances. This could help to clear up/remediate previously developed sites and reduce contamination related pollution in the environment. Overall, a potential minor positive effect is identified.</t>
  </si>
  <si>
    <t>Policy HO4 Genuinely Affordable Housing: Alternative 1</t>
  </si>
  <si>
    <t xml:space="preserve">Alternative 1: To put a greater emphasis on intermediate products. </t>
  </si>
  <si>
    <t>Significant negative</t>
  </si>
  <si>
    <t xml:space="preserve">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t>
  </si>
  <si>
    <t xml:space="preserve">No mitigation is proposed, as the proposed policy HO4 addresses the negative effect identified. </t>
  </si>
  <si>
    <t>Criterion E (Vacant Building Credit - which seeks to encourage the redevelopment/regeneration of derelict, vacant sites by giving an exemption from affordable housing contribution) of Policy HO4 makes the VBC hard to apply other than in exceptional circumstances. However, the purpose is to encourage the redevelopment of vacant sites and to ensure that affordable housing is provided within redevelopments. Overall, a potential minor positive effect is identified.</t>
  </si>
  <si>
    <t>Policy HO5 Housing Estate Renewal and Regeneration</t>
  </si>
  <si>
    <t xml:space="preserve">This policy sets out the criteria for regeneration of existing estates within the Borough, including details of design, housing tenure and size and facilities. </t>
  </si>
  <si>
    <t xml:space="preserve">The policy should make it clearer that quality improvements would be sought to remaining amenity space. </t>
  </si>
  <si>
    <t xml:space="preserve">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t>
  </si>
  <si>
    <t xml:space="preserve">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t>
  </si>
  <si>
    <t>Criterion J of Policy HO5 requires future regeneration schemes to ensure there is good access to the site for cyclist and pedestrians, as well as links to public transport. These should help to ensure future residents utilise sustainable travel modes wherever possible</t>
  </si>
  <si>
    <t xml:space="preserve">The addition of ensuring public transport access through the developments as a consideration could further enhance the positive effect identified. E.g. are there bus stops within/on the outskirts of the development. </t>
  </si>
  <si>
    <t xml:space="preserve">Policy HO5 requires estate regeneration to consider links to public transport and an active travel modes such as cycling. This could encourage low carbon travel. The regeneration of older estates could also help to ensure homes are built to higher energy efficiency and low carbon standards. </t>
  </si>
  <si>
    <t xml:space="preserve">The inclusions of low carbon and energy efficient design within regeneration proposals could be included within this policy to further improve the potential positive effect identified. </t>
  </si>
  <si>
    <t xml:space="preserve">Implementation of Policy HO5 could help to increase the density of development and improve the quality of housing within the Borough, thus maintaining current residential areas and protecting Green Belt and Metropolitan Open Land from development. </t>
  </si>
  <si>
    <t xml:space="preserve">This policy encourages the redevelopment of existing estates in order to meet the identified housing need within the Borough. Therefore a minor positive effect has been recorded. </t>
  </si>
  <si>
    <t xml:space="preserve">It is unclear from this policy if additional waste will be created from the redevelopment of existing estates, as it does not currently include a reference to the reuse of materials where possible. However, Local Plan Policy 09: Managing Waste and Supporting the Circular Economy does require developments to address waste management at all stages of a development’s life from the design and construction stages through to the end use and activity on site. </t>
  </si>
  <si>
    <t>Policy HO5 Housing Estate Renewal and Regeneration: Alternative 1</t>
  </si>
  <si>
    <t>Alternative 1: No policy</t>
  </si>
  <si>
    <t xml:space="preserve">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t>
  </si>
  <si>
    <t>Further details of the proposed sites would be required to determine the precise nature of effects.</t>
  </si>
  <si>
    <t>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t>
  </si>
  <si>
    <t>Policy HO5: Housing Estate Renewal and Regeneration - Alternative 2</t>
  </si>
  <si>
    <t xml:space="preserve">Require proposals to re-provide of external open space (amenity space) at an equivalent quantity of the original space (.i.e. no net loss). </t>
  </si>
  <si>
    <t xml:space="preserve">It has been assumed that proposed Policy HO5 would be included with this alternative, with the requirement for re-provision of external open space replacing criterion H of the proposed policy. </t>
  </si>
  <si>
    <t xml:space="preserve">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t>
  </si>
  <si>
    <t>Details of estates for redevelopment, such as site locations and design of sites would assist in determining the precise nature of effect identified.</t>
  </si>
  <si>
    <t xml:space="preserve">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t>
  </si>
  <si>
    <t xml:space="preserve">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t>
  </si>
  <si>
    <t xml:space="preserve">The inclusions of low carbona and energy efficient design within regeneration proposals could be included within this policy to further improve the potential positive effect identified. </t>
  </si>
  <si>
    <t xml:space="preserve">External amenity space is commonly open grassland, trees and hedges. Alternative 2 requires the reprovision of such space within the regeneration design, thus helping to maintain (and potentially improve) biodiversity within the Borough. </t>
  </si>
  <si>
    <t xml:space="preserve">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t>
  </si>
  <si>
    <t xml:space="preserve">Implementation of Policy HO5 (Alternative 2) could help to increase the density of development and improve the quality of housing within the Borough, thus maintaining current residential areas and protecting Green Belt and Metropolitan Open Land from development. </t>
  </si>
  <si>
    <t xml:space="preserve">This alternative encourages the redevelopment of existing estates in order to meet the identified housing need within the Borough. Therefore a minor positive effect has been recorded. </t>
  </si>
  <si>
    <t xml:space="preserve">Local Plan Policy 09: Managing Waste and Supporting the Circular Economy does require developments to address waste management at all stages of a development’s life from the design and construction stages through to the end use and activity on site. </t>
  </si>
  <si>
    <t>Policy HO6 Accommodation for Older People</t>
  </si>
  <si>
    <t xml:space="preserve">Policy HO6 sets out the requirements for future older people accommodation, including the need to ensure access to public transport, local facilities, as well as wheelchair accessible accommodation. A mix of older people accommodation is encouraged, including affordable housing. </t>
  </si>
  <si>
    <t xml:space="preserve">Policy HO6: Accommodation for Older People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an indirect minor positive effect has been recorded. </t>
  </si>
  <si>
    <t xml:space="preserve">The focusing of development in areas with a higher PTAL score (3-6) and nearby to shops, services and community facilities could indirectly help to ensure future residents are able to utilise active travel such as walking. This could also help to ensure access to facilities and services required to maintain good wellbeing. The policy also requires the use of good design and providsion of outdoor amenity space for people to mix and meet. Therefore, an overall minor positive effect has been recorded,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</si>
  <si>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</si>
  <si>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 xml:space="preserve">Whilst this policy will not directly increase public or active travel routes, the focussing of development in areas with higher PTAL scores, in areas which are most accessible could assist in increasing sustainable travel habits of future residents. </t>
  </si>
  <si>
    <t xml:space="preserve">The inclusion of wording within this policy to ensure existing or increase accessibility to public transport for older people could help to further the positive effect identified. </t>
  </si>
  <si>
    <t>Policy HO6 encourages the provision of charging points for mobility scooters and directs development into areas with a PTAL score of 3-6, thus residents will be encouraged to use sustainable transport modes. This could help to lower emissions within the Borough.</t>
  </si>
  <si>
    <t>Policy HO6: Accommodation for Older People - Alternative 1</t>
  </si>
  <si>
    <t>Continue existing Local Plan policy approach (DM 29): 
The Council will support proposals on previously-developed land for sheltered housing, care homes and extra care housing (across all tenures) for older people and those who may be vulnerable, provided that the proposal is accessible by public transport with good access to local amenities including shops and community facilities.
B. The loss of care homes or sheltered housing will only be supported where it can be reasonably demonstrated there is no longer a demand for that use on the site.</t>
  </si>
  <si>
    <t xml:space="preserve">Existing Policy DM29 (Alternative 1) requires development for sheltered housing, care homes and extra care housing to be "accessible by public transport with good access to local amenities including shops and community facilities". Whilst this will not produce additional services or facilities, it is likely to increase the accessibility of such services for future residents. Therefore an indirect minor positive effect has been recorded. </t>
  </si>
  <si>
    <t xml:space="preserve">Existing Policy DM29 (Alternative 1) requires development for sheltered housing, care homes and extra care housing to be "accessible by public transport with good access to local amenities including shops and community facilities". This could indirectly help to ensure future residents are able to utilise active travel such as walking. This could also help to ensure access to facilities and services required to maintain good wellbeing. Therefore, an overall minor positive effect has been recorded, </t>
  </si>
  <si>
    <t xml:space="preserve">Alternative 1 (Existing Policy DM29) will provide sheltered housing, care homes and extra care housing within the Borough, in locations with good access to public transport, shops and services. Loss of such developments will be limited to cases where there is no longer a need for such housing. </t>
  </si>
  <si>
    <t xml:space="preserve">Existing Policy DM29 (Alternative 1) will not directly increase public or active travel routes, the focussing of development in areas with public transport links and access to local shops and community facilities could assist in increasing sustainable travel habits of future residents. </t>
  </si>
  <si>
    <t xml:space="preserve">Alternative 1 (Existing Policy DM29) encourages development for sheltered housing, care homes and extra care housing to be located on previously developed land. </t>
  </si>
  <si>
    <t>Policy HO6: Accommodation for Older People - Alternative 2</t>
  </si>
  <si>
    <t xml:space="preserve">Support proposals within/edge of town centres (excluding neighbourhood centres) </t>
  </si>
  <si>
    <t>It has been assumed that proposed Policy HO6 will be the basis of this alternative, with the addition of town centre to criterion 1f.</t>
  </si>
  <si>
    <t xml:space="preserve">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t>
  </si>
  <si>
    <t xml:space="preserve">The addition of wording to the effect of developments needing to be in areas of higher PTAL scores and close proximity to town centres could help to ensure services are all accessible for future residents. </t>
  </si>
  <si>
    <t xml:space="preserve">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</si>
  <si>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</si>
  <si>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 xml:space="preserve">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t>
  </si>
  <si>
    <t xml:space="preserve">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t>
  </si>
  <si>
    <r>
      <t xml:space="preserve">The addition of wording to the effect of developments needing to be in areas of higher PTAL scores </t>
    </r>
    <r>
      <rPr>
        <u/>
        <sz val="20"/>
        <color theme="1"/>
        <rFont val="Calibri"/>
        <family val="2"/>
        <scheme val="minor"/>
      </rPr>
      <t>and</t>
    </r>
    <r>
      <rPr>
        <sz val="20"/>
        <color theme="1"/>
        <rFont val="Calibri"/>
        <family val="2"/>
        <scheme val="minor"/>
      </rPr>
      <t xml:space="preserve"> close proximity to town centres could help to ensure services are all accessible by foot or public transport. </t>
    </r>
  </si>
  <si>
    <t>Policy HO6: Accommodation for Older People - Alternative 3</t>
  </si>
  <si>
    <t>Include a higher target to provide 165 units/total of 1980 of accommodation for older people between 2017-29 (12 years) or 2300 units over a 15-year period</t>
  </si>
  <si>
    <t xml:space="preserve">Alternative 3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an indirect minor positive effect has been recorded. </t>
  </si>
  <si>
    <t xml:space="preserve">The focusing of development in areas with a higher PTAL score (3-6) and nearby to shops, services and community facilities could indirectly help to ensure future residents are able to utilise active travel such as walking. This could also help to ensure access to facilities and services required to maintain good wellbeing. Therefore, an overall minor positive effect has been recorded, </t>
  </si>
  <si>
    <t xml:space="preserve">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t>
  </si>
  <si>
    <t xml:space="preserve">Whilst this alternative will not directly increase public or active travel routes, the focussing of development in areas with higher PTAL scores, in areas which are most accessible could assist in increasing sustainable travel habits of future residents. </t>
  </si>
  <si>
    <t>Alternative 3 encourages the provision of charging points for mobility scooters and directs development into areas with a PTAL score of 3-6, thus residents will be encouraged to use sustainable transport modes. This could help to lower emissions within the Borough.</t>
  </si>
  <si>
    <t>Policy HO7 Supported and Sheltered Housing</t>
  </si>
  <si>
    <t>Policy HO7 sets out the provision of specialist and sheltered accommodation for vulnerable, disadvantaged individuals or groups</t>
  </si>
  <si>
    <t>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t>
  </si>
  <si>
    <t xml:space="preserve">Policy HO7 sets out that new provision of sheltered and supported accommodation should be located within close proximity to shops, services and facilities which future residents may require, as well as public transport. This could help residents to stay in their current homes rather than move on to alterative accommodation. These measures should help to ensure that future residents are able to lead healthy lives with good wellbeing. </t>
  </si>
  <si>
    <t xml:space="preserve">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t>
  </si>
  <si>
    <t xml:space="preserve">Policy HO7 will help to provide supported and sheltered housing for vulnerable and disadvantaged groups, in locations with good access to local transport, shops and services. 
However, it is noted that although criterion 2 aims to resist/prevent losses of accommodation and sets a high bar for allowing loss of such uses, it does allow for the loss of such accommodation and overall minor positive effect has therefore been recorded rather than a significant positive effect. </t>
  </si>
  <si>
    <t xml:space="preserve">Whilst Policy HO7 will not directly increase public transport, the focussing of development in areas with easy access to public transport, shops and services could assist in increasing sustainable travel habits of future residents. </t>
  </si>
  <si>
    <t xml:space="preserve">Criterion 3 of Policy HO7 supports the adaptation of existing dwellings to ensure suitable housing is available for residents with disabilities and specific needs. This could help to ensure dwellings are modified rather than demolished or entire new homes are built, hence a minor positive effect has been identified for IIA13. </t>
  </si>
  <si>
    <t>Policy HO7: Supported and Sheltered Housing - Alternative 1</t>
  </si>
  <si>
    <t>Policy HO8 Purpose Built Student Accommodation</t>
  </si>
  <si>
    <t xml:space="preserve">This policy sets out criteria for the development of Purpose-Built Student Accommodation (PBSA) within the Borough, including elements of design and accessibility. </t>
  </si>
  <si>
    <t>The policy indirectly supports the achievement of IIA1 as students can encourage economic regeneration in the areas they are located in, which supports the vitality/viability of town centres. The presence of students can also make the Borough attractive for new businesses, as they bring a large pool of skilled labour. Therefore, a potential indirect minor positive effect is identified.</t>
  </si>
  <si>
    <t xml:space="preserve">Policy HO8 sets out that new provision of student accommodation should be located within close proximity to shops, services and facilities which future residents may require. This could help to ensure future students are able to access the services they require. </t>
  </si>
  <si>
    <t>Policy HO8 sets out that new provision of student accommodation should be located within close proximity to shops, services and facilities which future residents may require. It is also noted that criterion 1c requires developers to confirm a need for purpose-built student accommodation with a high education provider and evidence this prior to development. Therefore, a potential minor positive effect is identified.</t>
  </si>
  <si>
    <t>Include the provision of amenity space as a requirement of the policy and cross reference to policy GI2 Open Space.</t>
  </si>
  <si>
    <t xml:space="preserve">Policy HO8 will help to deliver student accommodation within the Borough over the lifetime of the plan, the design of which will have to consider access to local services and facilities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</si>
  <si>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Policy HO8 encourages the development of student accommodation in areas with good access to services and facilities, on the edge of town centres. This could intensify student accommodation in existing areas, reducing the need for future residents to travel.</t>
  </si>
  <si>
    <t xml:space="preserve">The inclusion of a link to the Green Infrastructure chapter or reference to the need for green infrastructure provision in around student accommodation could help to create a potential positive effect for IIA10. </t>
  </si>
  <si>
    <t>Policy HO8 Purpose Built Student Accommodation: Alternative 1</t>
  </si>
  <si>
    <t>The alternative is for no policy option to be implemented.</t>
  </si>
  <si>
    <t>A lack of policy means that the development of student accommodation may not be encouraged in areas with good access to services and facilities, such as on the edge of town centres. This could increase the need for future residents to travel to access facilities. Therefore, a potential minor negative effect is identified.</t>
  </si>
  <si>
    <t>Mitigation: The inclusion of a policy referencing Purpose Built Student Accommodation and that it should be located in areas with good accessibility by sustainable modes.</t>
  </si>
  <si>
    <t xml:space="preserve">A lack of policy may mean that the design of student accommodation and its location may not be controlled. Access to amenity space or proximity to open space and recreation facilities may not be provided nor access by foot/cycle to facilities. Therefore a potential minor negative effect has been identified. </t>
  </si>
  <si>
    <t>Mitigation: The inclusion of a policy referencing Purpose Built Student Accommodation and that it should be located in areas with good accessibility to facilities including recreation, open space by walking/cycling and other sustainable modes.</t>
  </si>
  <si>
    <t>minor positive</t>
  </si>
  <si>
    <t xml:space="preserve">Alternative 1 will help to deliver student accommodation within the Borough over the lifetime of the plan although without a specific policy, the location and design may be less controlled than if there were a policy. This will help to meet the housing needs of the Borough although the need for student housing has not been identified as high within the draft Housing Needs Assessment (September 2022). A potential minor positive effect has been identified. </t>
  </si>
  <si>
    <t>Policy HO8: Purpose Built Student Accommodation - Alternative 2</t>
  </si>
  <si>
    <t>Allow PBSA schemes within accessible locations with PTAL 3-6</t>
  </si>
  <si>
    <t xml:space="preserve">It has been assumed that proposed Policy HO8 will remain unchanged, expect for the addition of PTAL scores as a consideration in criterion 1bii. </t>
  </si>
  <si>
    <t xml:space="preserve">Policy HO8 sets out that new provision of student accommodation should be located within close proximity to shops, services and facilities which future residents may require, as well as in areas with high PTAL scores. This could help to ensure future students are able to access the services they require. </t>
  </si>
  <si>
    <t xml:space="preserve">Alternative 2 sets out that new provision of student accommodation should be located within close proximity to shops, services and facilities which future residents may require. PTAL scores will also need to be high in locations for development to ensure access to public transport. It is also noted that criterion 1c requires developers to confirm a need for purpose-built student accommodation with a high education provider and evidence this prior to development. However, the absence of any reference to outside space or green infrastructure within this policy could inhibit wellbeing, as not all students will be able to afford paid-for recreation facilities to maintain physical and mental health. Therefore a potential minor negative effect has been identified. </t>
  </si>
  <si>
    <t xml:space="preserve">Alternative 2 will help to deliver student accommodation within the Borough over the lifetime of the plan, the design of which will have to consider access to local services and facilities, PTAL scores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</si>
  <si>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Alternative 2 encourages the development of student accommodation in areas with good access to services and facilities, with high PTAL scores and on the edge of town centres. This could intensify student accommodation in existing areas, reducing the need for future residents to travel.</t>
  </si>
  <si>
    <t xml:space="preserve">This alternative would encourage student accommodation development within areas with a high PTAL score. It is noted that residential areas currently coincide with many of these locations, as may future developments encouraged by Chapter 04 of the Local Plan. This could lead to tension between residents with families and students from noise issues, particularly during anti-social hours. </t>
  </si>
  <si>
    <t xml:space="preserve">HO9 Large Scale Purpose Built Shared Living </t>
  </si>
  <si>
    <t xml:space="preserve">Chapter 04: Meeting Harrow’s Housing Needs </t>
  </si>
  <si>
    <t>The policy outlines how large scale purpose built shared living (LSPBSL) will be considered in development proposals. Proposals should comply with Policy H16 of the London Plan and will be assessed against a set of criteria, including how the development meets identified local housing need, as well as provides affordable housing contributions.</t>
  </si>
  <si>
    <t>The policy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Therefore, a potential minor positive effect is recorded.</t>
  </si>
  <si>
    <t xml:space="preserve">The policy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</si>
  <si>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policy supports the achievement of objective IIA3 as it highlights that proposals for the development of LSPBSL schemes should be well designed and highly accessible, to meet needs of all users. Additionally, proposals for LSPBSL schemes should be located in the most appropriate area for public transport (e.g.: areas that have a PTAL rating of 5-6 with good access to public transport, local services and facilities). Finally, the development of the LSPBSL scheme should not have a detrimental impact to the need to support and maintain mixed and inclusive communities, or on the amenity of neighbouring properties. Therefore, a potential minor positive effect is recorded. </t>
  </si>
  <si>
    <t xml:space="preserve">The policy supports the achievement of objective IIA4 as it highlights that proposals for the development of LSPBSL schemes must include public amenities (e.g. restaurants, cafes , leisure facilities)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The LPG highlights that LSPBSL schemes should have well-designed internal/external communal amenity space/facilities to encourage interaction between residents, and benefit their health and wellbeing. For example, each personal room should include a window, with an adequate level of natural sunlight and ventilation. Finally, proposals must demonstrate satisfactory servicing arrangements (for deliveries, waste management and emergency vehicle) and there are no adverse impacts on the safe operations of the highway network. Therefore, a potential minor positive effect is recorded. 
</t>
  </si>
  <si>
    <t xml:space="preserve">The policy supports the provision of LSPBSL schemes, which will contribute to the number of additional homes being delivered within the Borough, although this accommodation will not contribute to addressing local housing needs which are for self contained housing and family sized housing.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The London Plan (2021) policies and LPG will apply to this policy to ensure that rooms and communal areas are built to accessible and adaptable standards. Where a potential overconcentration of LSPBSL schemes is identified, the development of alternative town centre use such as offices, and C1 hotels or mixed-use schemes will be prioritised. Therefore, a potential minor positive effect is recorded.  </t>
  </si>
  <si>
    <t xml:space="preserve">The policy supports the achievement of objective IIA6 as it highlights that proposals for LSPBSL schemes should be located in the most appropriate area for public transport (e.g.: areas that have a PTAL rating of 5-6 with good access to public transport, local services and facilities). This promotes the use of sustainable modes of transport. Therefore, a potential minor positive effect is recorded. </t>
  </si>
  <si>
    <t xml:space="preserve">The policy supports the achievement of objective IIA12 as it highlights that proposals for the development of two or more LSPBSL schemes should not be located within a 250m distance of each other in order to avoid a detrimental impact on the character  of the surrounding area. Additionally, by locating LSPBSL schemes within the boundaries of Harrow Metropolitan Centre and Wealdstone District Centre in areas that have a PTAL rating of 5-6, development will not take place in areas of the Borough characterised by two-storey family housing. This will subsequently protect the Borough townscape character as LSPBSL schemes tend be built at higher densities and are likely to require 4 or more storeys development. Therefore, a potential minor positive effect is recorded. </t>
  </si>
  <si>
    <t xml:space="preserve">The policy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</si>
  <si>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HO9 Large Scale Purpose Built Shared Living: Alternative 1</t>
  </si>
  <si>
    <t xml:space="preserve">The alternative does not support the achievement of objective IIA1 as the absence of a policy means that reliance will have to be placed on national and London Plan policies for determining proposals. This may result in LSPBSL schemes being developed outside of the boundaries of Harrow Metropolitan Centre and Wealdstone District Centre, that form part of the Opportunity Area. This may also result in LSPBSL schemes being developed without the inclusion of flexible workspace, removing the provision workspace for the internal and external residents, as well as any opportunities to create commercial networks, attract investment, boost economic growth and help achieve the Borough’s economic objectives. Therefore, a potential minor negative effect is recorded. 
</t>
  </si>
  <si>
    <t>Mitigation: The inclusion of a policy referencing Large Scale Purpose Built Shared Living.</t>
  </si>
  <si>
    <t xml:space="preserve">The alternative does not support the achievement of objective IIA2 as the absence of a policy means that reliance will have to be placed on national and London Plan policies for determining proposals. This may result in LSPBSL schemes being developed without the inclusion of flexible workspace, removing the provision workspace for the internal and external residents, as well as any opportunities to create additional jobs. Therefore, a potential minor negative effect is recorded. 
</t>
  </si>
  <si>
    <t xml:space="preserve">The alternative does not support the achievement of objective IIA4 as the absence of a policy means that reliance will have to be placed on national and London Plan policies for determining proposals. This may result in LSPBSL schemes being developed without the inclusion of public amenities, removing a quality of community cohesion from the development. Therefore, a potential minor negative effect is recorded. </t>
  </si>
  <si>
    <t xml:space="preserve">The alternative does not support the achievement of objective IIA5 as the absence of a policy means that reliance will have to be placed on national and London Plan policies for determining proposals. It would also be difficult to request developers to demonstrate proposals for LSPBSL development are addressing a local identified need, which may lead to an over-concentration of LSPBSL developments. This could make it difficult for the Council to ensure that the identified local housing need is being met, especially regarding the provision of conventional C3 self-contained housing such as family housing. Therefore, a potential minor negative effect is recorded. </t>
  </si>
  <si>
    <t xml:space="preserve">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t>
  </si>
  <si>
    <t xml:space="preserve">The alternative does not support the achievement of objective IIA12 as the absence of a policy means that reliance will have to be placed on national and London Plan policies for determining the location of proposals. This could result in an over concentration of LSPBSL schemes, as national and regional policy does not specify that LSPBSL schemes should be distanced in order to avoid a detrimental impact on the character of the surrounding area. Additionally, national and regional policy is unlikely to specify that LSPBSL schemes should be developed within the boundaries of Harrow Metropolitan Centre and Wealdstone District Centre (in areas that have a PTAL rating of 5-6).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</si>
  <si>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 xml:space="preserve">The alternative does not support the achievement of objective IIA14 as the absence of a policy means that reliance will have to be placed on national and London Plan policies for determining proposals. This could result in less/no consideration being given to the strength and variability of the design of LSPBSL schemes to enable the development to easily be converted to a different use in the future. This subsequently discourages the efficient use of resources and the circular economy. Therefore, a potential minor negative effect is recorded. </t>
  </si>
  <si>
    <t>HO9 Large Scale Purpose Built Shared Living: Alternative 2</t>
  </si>
  <si>
    <t xml:space="preserve">This alternative is to not require applicants to demonstrate a need for LSPBSL. </t>
  </si>
  <si>
    <t xml:space="preserve">The alternative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
  </si>
  <si>
    <t xml:space="preserve">The alternative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</si>
  <si>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alternative supports the achievement of objective IIA3 as it highlights that proposals for the development of LSPBSL schemes should be well designed and highly accessible, to meet needs of all users. The development of the LSPBSL scheme should not have a detrimental impact to the need to support and maintain mixed and inclusive communities. Therefore, a potential minor positive effect is recorded. </t>
  </si>
  <si>
    <t xml:space="preserve">The alternative supports the achievement of objective IIA4 as it highlights that proposals for the development of LSPBSL schemes must include public amenities (e.g. restaurants, cafes , leisure facilities)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For example, each personal room should include a window, with an adequate level of natural sunlight and ventilation. Finally, proposals must demonstrate satisfactory servicing arrangements (for deliveries, waste management and emergency vehicle) and there are no adverse impacts on the safe operations of the highway network. Therefore, a potential minor positive effect is recorded. </t>
  </si>
  <si>
    <t xml:space="preserve">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However, proposals will not be required to demonstrate how they are meeting an identified local housing need, making it more difficult for the Council to monitor how development is addressing the priority needs of the area (affordable housing and family sized dwellings). Where there is an overconcentration of LSPBSL schemes, the development of alternative town centre use such as offices, and C1 hotels or mixed-use schemes will be preferred. Therefore, a potential minor negative effect is recorded.  </t>
  </si>
  <si>
    <t xml:space="preserve">The alternative supports the achievement of objective IIA6 as it highlights that proposals for LSPBSL schemes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</si>
  <si>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alternative supports the achievement of objective IIA12 as it highlights that proposals for the development of two or more LSPBSL schemes should not be located within a 250m distance of each other in order to avoid a detrimental impact on the character  of the surrounding area. Therefore, a potential minor positive effect is recorded. </t>
  </si>
  <si>
    <t xml:space="preserve">The alternative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</si>
  <si>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HO9 Large Scale Purpose Built Shared Living: Alternative 3</t>
  </si>
  <si>
    <t>This alternative is allow LSPBSL within Metropolitan and Major Town Centres,  all areas of PTAL 5 – 6 (car free developments) in line with Policy T6 of the London Plan or PTAL 3-6.</t>
  </si>
  <si>
    <t xml:space="preserve">The alternative supports the achievement of objective IIA1 as it highlights that proposals for the development of LSPBSL schemes should be located within Metropolitan and Major Town Centres,  all areas of PTAL 5 – 6 (car free developments) or PTAL 3-6. This is because these areas are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
  </si>
  <si>
    <t xml:space="preserve">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t>
  </si>
  <si>
    <t xml:space="preserve">The alternative supports the achievement of objective IIA6 as it highlights that proposals for LSPBSL schemes should be located in the most appropriate area for public transport (e.g.: areas that have a PTAL rating of 5-6 or 3-6, characterised by good access to public transport, local services and facilities). This promotes the use of sustainable modes of transport. Therefore, a potential minor positive effect is recorded. </t>
  </si>
  <si>
    <t xml:space="preserve">The alternative does not support the achievement of objective IIA12 as it allows the development of LSPBSL schemes across wider areas of the Borough locations (Metropolitan and Major Town Centres and all areas of PTAL 5-6 or PTAL 3-6).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</si>
  <si>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HO9 Large Scale Purpose Built Shared Living: Alternative 4</t>
  </si>
  <si>
    <t xml:space="preserve">This alternative is to not include distance test for assessing over concentration of LSPBSL. </t>
  </si>
  <si>
    <t xml:space="preserve">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t>
  </si>
  <si>
    <t xml:space="preserve">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t>
  </si>
  <si>
    <t xml:space="preserve">The alternative does not support the achievement of objective IIA12 as it removes the distance test for assessing the concentration of LSPBSL schemes. This lack of monitoring may impact on the character of the surrounding area as it may cause these schemes to become overconcentrated.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</si>
  <si>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 xml:space="preserve">HO10 Housing with shared facilities (Houses in Multiple Occupation) </t>
  </si>
  <si>
    <t>The policy outlines how Houses in Multiple Occupation (HMO) will be considered in development proposals. Proposals will be assessed against a set of criteria, including how the development does not lead to the loss of family housing, and is located in the most accessible location.</t>
  </si>
  <si>
    <t xml:space="preserve">The policy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</si>
  <si>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policy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Finally, adequate provision should be made for car parking and safe access to property, which does not harm the safety of other road users. Therefore, a potential minor positive effect is recorded. 
</t>
  </si>
  <si>
    <t xml:space="preserve">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t>
  </si>
  <si>
    <t xml:space="preserve">The policy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</si>
  <si>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policy supports the achievement of objective IIA8 as it highlights that proposals for developments should be located in the most appropriate locations for public transport (PTAL 4-6). This could encourage the use of sustainable/low carbon modes of travel, leading to a reduction in transport derived emissions across the Borough. Therefore, a potential minor positive effect is recorded. </t>
  </si>
  <si>
    <t xml:space="preserve">The policy supports the achievement of objective IIA9 as it highlights that proposals for HMO developments should be located in the most appropriate locations for public transport (PTAL 4-6). This indirectly reduces the need for hard landscaping (e.g.: areas for car parking) which often results in a heightened flood risk. Therefore, a potential minor positive effect is recorded. </t>
  </si>
  <si>
    <t xml:space="preserve">The policy supports the achievement of objective IIA10 as it highlights that proposals for HMO developments should be located in the most appropriate locations for public transport (PTAL 4-6). This indirectly benefits biodiversity as it reduces the need for hard landscaping (e.g.: areas for car parking) which often results in a loss of biodiversity through the removal of habitats. Therefore, a potential minor positive effect is recorded. 
</t>
  </si>
  <si>
    <t xml:space="preserve">The policy supports the achievement of objective IIA12 as it highlights that proposals for HMO developments should not harm the character of the area or the amenity of neighbouring properties. Where developments are proposed on residential streets or areas characterised by family housing, they will be refused as to not disrupt the character of the area, such as relating to the loss of front gardens for parking and bin storage areas. Therefore, a potential minor positive effect is recorded. 
</t>
  </si>
  <si>
    <t xml:space="preserve">The policy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</si>
  <si>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HO10 Housing with shared facilities (Houses in Multiple Occupation): Alternative 1</t>
  </si>
  <si>
    <t>This alternative is to continue to apply the existing HMO policy (Policy DM30 Large Houses in Multiple Occupation, Hostels and Secure Accommodation).</t>
  </si>
  <si>
    <t xml:space="preserve">The alternative supports the achievement of objective IIA3 as it highlights that proposals for HMO developments should be designed with accessibility in mind; proposals must accord with Accessible Homes standards and provide satisfactory living conditions for the intended occupier. Therefore, a potential minor positive effect is recorded. </t>
  </si>
  <si>
    <t>The alternative neither supports nor detracts from the achievement of the IIA objective.  The alternative is open to wide interpretation and may not deliver the health benefits that the preferred policy would. A neutral effect is predicted.</t>
  </si>
  <si>
    <t xml:space="preserve">The alternative does not provide support for the achievement of objective IIA5 as although the provision of HMO developments will contribute to the number of additional homes being delivered within the Borough, the alternative makes no provision for the protection of family homes from conversion. This may contribute to the potential loss of larger- as well as affordable- housing in areas that are characterised by family housing. As this type of housing is deemed important for local needs, this could have a negative impact on the area. Therefore, a potential minor negative effect is recorded. 
</t>
  </si>
  <si>
    <t xml:space="preserve">The alternative supports the achievement of objective IIA6 as it highlights that proposals for HMO developments should be located in the areas of good accessibility to public transport, local services and facilities. This promotes the use of sustainable modes of transport. Therefore, a potential minor positive effect is recorded. </t>
  </si>
  <si>
    <t xml:space="preserve">The policy supports the achievement of objective IIA8 as it highlights that proposals for developments should be located in the most appropriate locations for public transport. This could encourage the use of sustainable/low carbon modes of travel, leading to a reduction in transport derived emissions across the Borough. Therefore, a potential minor positive effect is recorded. </t>
  </si>
  <si>
    <t xml:space="preserve">The alternative neither supports nor detracts from the achievement of the IIA objective.  Therefore a neutral effect is predicted.
</t>
  </si>
  <si>
    <t xml:space="preserve">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t>
  </si>
  <si>
    <t xml:space="preserve">The alternative does not support the achievement of objective IIA14 as it does not specify that proposals for HMO developments should make adequate provision for the storage and collection of waste and recycling material generated by residents. Therefore, a potential minor negative effect is recorded. </t>
  </si>
  <si>
    <t>HO10 Housing with shared facilities (Houses in Multiple Occupation): Alternative 2</t>
  </si>
  <si>
    <t xml:space="preserve">This alternative is to allow conversion of family houses to HMOs (.i.e. no consideration of the houses internal floor area (130m2) and the character of the area) </t>
  </si>
  <si>
    <t xml:space="preserve">The alternative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</si>
  <si>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alternative highlights that proposals for HMO developments must provide living spaces that benefit the health and wellbeing of residents through design and accessibility. Utilising smaller housing (below 130m2) may make this difficult to achieve although such a proposal would still be expected to meet the requirements relating to internal space / access / amenity etc. Adequate provision of amenity space should be made in relation to access to gardens, communal facilities/areas, car parking and safe access to property, which does not harm the safety of other road users. Therefore, a potential minor positive effect is recorded. 
</t>
  </si>
  <si>
    <t>Mitigation: Provide minimum housing/room dimensions that should be met, that qualify as adequate to benefit the health and wellbeing of residents.</t>
  </si>
  <si>
    <t xml:space="preserve">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t>
  </si>
  <si>
    <t>Mitigation: Restrict development of HMOs in areas characterised by family housing.</t>
  </si>
  <si>
    <t xml:space="preserve">The alternative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</si>
  <si>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alternative supports the achievement of objective IIA9 as it highlights that proposals for HMO developments should be located in the most appropriate locations for public transport. This indirectly reduces the need for hard landscaping (e.g.: areas for car parking) which often results in a heightened flood risk. Therefore, a potential minor positive effect is recorded. </t>
  </si>
  <si>
    <t xml:space="preserve">The alternative supports the achievement of objective IIA10 as it highlights that proposals for HMO developments should be located in the most appropriate locations for public transport. This indirectly benefits biodiversity as it reduces the need for hard landscaping (e.g.: areas for car parking) which often results in a loss of biodiversity through the removal of habitats. Therefore, a potential minor positive effect is recorded. 
</t>
  </si>
  <si>
    <t xml:space="preserve">The alternative does not provide support for the achievement of objective IIA12 as allowing the conversion of family sized housing to HMOs (including homes where the internal floor area is below 130m2), could contribute to the potential loss of larger housing in areas that are characterised by family housing. This could have a negative impact on the character of the area. Therefore, a potential minor negative effect is recorded. 
</t>
  </si>
  <si>
    <t xml:space="preserve">The alternative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</si>
  <si>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HO10 Housing with shared facilities (Houses in Multiple Occupation): Alternative 3</t>
  </si>
  <si>
    <t>This alternative is to allow HMOS within accessible locations with a PTAL 3-6.</t>
  </si>
  <si>
    <t xml:space="preserve">Assumption: The following statement included in the preferred policy is does not apply to the alternative policy 'where developments are proposed on residential streets or areas characterised by family housing, they will be refused as to not disrupt the character of the area'. </t>
  </si>
  <si>
    <t xml:space="preserve">The alternative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Finally, adequate provision should be made for car parking and safe access to property, which does not harm the safety of other road users. Therefore, a potential minor positive effect is recorded. 
</t>
  </si>
  <si>
    <t xml:space="preserve">The alternative does not provide support for the achievement of objective IIA5 as although the provision of HMO developments will contribute to the number of additional homes being delivered within the Borough, allowing the development of HMOs within accessible locations with a PTAL 3-6 could potentially increase the loss of family housing. As this type of housing is deemed important for local needs, this could have a negative impact on the area. Therefore, a potential minor negative effect is recorded. </t>
  </si>
  <si>
    <t xml:space="preserve">The alternative supports the achievement of objective IIA6 as it highlights that proposals for HMO developments should be located in the most appropriate area for public transport (e.g.: areas that have a PTAL rating of 3-6 with good access to public transport, local services and facilities). This promotes the use of sustainable modes of transport. Therefore, a potential minor positive effect is recorded. </t>
  </si>
  <si>
    <t xml:space="preserve">The alternative does not provide support for the achievement of objective IIA12 as by allowing the development of HMOs within accessible locations with a PTAL 3-6, the character and amenities of areas characterised by family housing could potentially be affected. This could have a negative impact on the character of the area. Therefore, a potential minor negative effect is recorded. 
</t>
  </si>
  <si>
    <t>HO10 Housing with shared facilities (Houses in Multiple Occupation): Alternative 4</t>
  </si>
  <si>
    <t xml:space="preserve">This alternative is to not include a specific measure to assess the over concentration of HMO’s. </t>
  </si>
  <si>
    <t xml:space="preserve">The alternative does not provide support for the achievement of objective IIA3 as the lack of a specific measures to assess the over concentration of the property type means that the inclusivity and balance of these properties cannot be effectively managed, which may negatively impact on the inclusivity of communities. It may also lead to families living in unsuitable accommodation, in areas with poor access to public transport, local services and facilities. Therefore, a potential minor negative effect is recorded. </t>
  </si>
  <si>
    <t>Mitigation: The policy should include a measure to assess the over concentration of HMOs, to mitigate against a negative impact on inclusivity and accessibility.</t>
  </si>
  <si>
    <t xml:space="preserve">The alternative does not provide support for the achievement of objective IIA5 as although the provision of HMO developments will contribute to the number of additional homes being delivered within the Borough, by removing the measure to assess the over concentration of HMO's, too many may be developed, leading to the loss of family housing. As this type of housing is deemed important for local needs, this could have a negative impact on the area. Therefore, a potential minor negative effect is recorded. 
 </t>
  </si>
  <si>
    <t>Mitigation: The policy should include a measure to assess the over concentration of HMOs, to mitigate against a negative impact on family housing within the Borough.</t>
  </si>
  <si>
    <t xml:space="preserve">The alternative does not provide support for the achievement of objective IIA12 as although it highlights that proposals for HMO developments should not harm the character of the area, by removing the measure to assess the over concentration of HMO's, too many may be developed. This could subsequently impact on the character of the surrounding area. Therefore, a potential minor negative effect is recorded. 
</t>
  </si>
  <si>
    <t>Mitigation: The policy should include a measure to assess the over concentration of HMOs, to mitigate against a negative impact on Harrow's character.</t>
  </si>
  <si>
    <t xml:space="preserve">HO11 Self-build and Custom-build Housing </t>
  </si>
  <si>
    <t>The policy outlines how Self- and Custom-Build development proposals are considered. Proposals will be assessed against a set of criteria, including how the development considers the provision of affordable and family housing.</t>
  </si>
  <si>
    <t xml:space="preserve">Development is in accordance with policies relating to matters and other relevant Development Plan Policies. </t>
  </si>
  <si>
    <t xml:space="preserve">The policy indirectly supports the achievement of objective IIA3 as support for the development of self- and custom-build homes means that individuals can design homes that are exactly suitable to their own needs, making them as accessible and inclusive as required. Therefore, a potential minor positive effect is recorded. </t>
  </si>
  <si>
    <t xml:space="preserve">The policy supports the achievement of objective IIA5 as the provision for self- and custom-build homes will contribute to the number of additional homes being delivered within the Borough. Self- and custom-build homes will be supported where there is an identified need on the Harrow self-build and custom housebuilding register. The policy makes provision for affordable housing, which will be required for any major self or custom built developments (e.g.: 10 or above units). The Council will also work with stakeholders to bring forward potential sites to increase the delivery of family sized housing in order to address local needs. These factor also apply for proposals for community-led housing. Therefore, a potential minor positive effect is recorded.  </t>
  </si>
  <si>
    <t xml:space="preserve">HO12 Gypsy and Traveller Accommodation Needs </t>
  </si>
  <si>
    <t>The policy outlines how Gypsy and Traveller Accommodation needs are considered. The Council aims to retain the existing site at Watling Farm, but will support proposals for new sites and pitches providing that there is an identified need. Proposals will be assessed against a set of criteria, including the adequate provision of safe access, basic amenities and measures to minimise environmental impact.</t>
  </si>
  <si>
    <t xml:space="preserve">The policy supports the achievement of objective IIA3 as proposals for new and replacement accommodation must ensure that sites are located in areas with reasonable access to public transport in order to easily access community facilities and services. Sites should also be designed to contribute to a wider, more inclusive neighbourhood. Therefore, a potential minor positive effect is recorded.  
</t>
  </si>
  <si>
    <t xml:space="preserve">The policy supports the achievement of objective IIA4 as proposals for new and replacement accommodation must ensure that sites are located in areas with reasonable access to public transport in order to easily access community facilities and services. Any new proposed sites will need to provide a safe and acceptable living environment. Proposals for new and replacement accommodation must make adequate provision for safe access to and from the site, parking and servicing arrangements for all vehicles likely to use the site. Additionally, these sites must not pose a risk to public health and safety, or adversely affect the amenity of site occupants or neighbouring pitches. Finally, proposals for new and replacement accommodation must make adequate provision for amenity space and play areas for residents. Therefore, a potential minor positive effect is recorded.  
</t>
  </si>
  <si>
    <t xml:space="preserve">The policy supports the achievement of objective IIA5 as it aims to retain and support that existing Gypsy and Traveller site at Watling Farm (0.5ha), in order to provide three additional pitches and address future traveller needs. There are currently two pitches on the site, and it is licenced to a single family. The site has historic permission for up to 15 pitches. Proposals for new Gypsy and Traveller sites and pitches will be supported, providing they contribute to meeting identified local needs and there is no capacity at the existing site at Watling Farm. However, it is not envisaged that an additional site will be required during the plan period unless updated evidence indicates insufficient capacity at the existing site. Therefore, as the policy supports the provision of additional homes to meet local targets, a potential minor positive effect is recorded.  </t>
  </si>
  <si>
    <t xml:space="preserve">The policy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</si>
  <si>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IIA9 as proposals for new and replacement accommodation must take any potential flood risk and the impacts of climate change in account when decided on the location of new sites. This should help to minimise the impacts of climate change on Gypsy and Traveller pitches and sites. Therefore, a potential minor positive effect is recorded.  </t>
  </si>
  <si>
    <t>The policy highlights that proposals for new and replacement accommodation must incorporate adequate landscaping and planting, which may provide benefits for biodiversity in the area. The policy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</si>
  <si>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policy supports the achievement of objective IIA12 as proposals for new and replacement accommodation must make adequate provision for the character of the area, including visual and amenity considerations. For example, appropriate landscaping and planting should be carried out to enable integration of the site with the surrounding environment. Therefore, a potential minor positive effect is recorded.
</t>
  </si>
  <si>
    <t xml:space="preserve">The policy supports the achievement of IIA13 as the policy highlights that proposals for new and replacement accommodation must make adequate provision for basic amenities such as running water and sewerage. The policy also states that proposals should include measures to minimise any impacts of policy designations on adjacent Green Belt. This should subsequently protect areas of Green Belt in the Borough. Therefore, a potential minor positive effect is recorded.
</t>
  </si>
  <si>
    <t xml:space="preserve">The policy supports the achievement of objective IIA14 as proposals for new and replacement accommodation must make adequate provision for basic amenities such as waste management. Therefore, a potential minor positive effect is recorded.  
</t>
  </si>
  <si>
    <t xml:space="preserve">HO12 Gypsy and Traveller Accommodation Needs: Alternative 1 </t>
  </si>
  <si>
    <t xml:space="preserve">This alternative is for no policy option to be implemented. The Government included a revised wider definition for gypsies and travellers in the updated NPPF. The Council will consider the potential implications of this based on the GLA London wide GTANA that is expected to be published during 2024.  </t>
  </si>
  <si>
    <t xml:space="preserve">The London Plan and National Planning Policy requires new Gypsy and Traveller sites to make adequate provision for basic amenities (water, sewerage, waste management). </t>
  </si>
  <si>
    <t xml:space="preserve">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t>
  </si>
  <si>
    <t>Mitigation: The inclusion of a Gypsy and Traveller Needs policy, or specific guidance within the housing policies in regards to the provision of sites and pitches for Gypsies and Travellers, and their preferred location.</t>
  </si>
  <si>
    <t xml:space="preserve">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t>
  </si>
  <si>
    <t>Mitigation: The inclusion of a Gypsy and Traveller Needs policy, or specific guidance within the housing policies in regards to the provision of sites and pitches for Gypsies and Travellers, facilities to be provided and their preferred location.</t>
  </si>
  <si>
    <t xml:space="preserve">The alternative does not support the achievement of objective IIA5 as the London Plan/National Planning Policy may not be effective in bringing sites/pitches forward for development, as stakeholders may find it difficult to identify and address issues and considerations for their proposal, such as the scale and acceptable locations. Therefore, a potential minor negative effect is recorded.  </t>
  </si>
  <si>
    <t xml:space="preserve">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t>
  </si>
  <si>
    <t xml:space="preserve">The alternative supports the achievement of objective IIA9 new and replacement accommodation has to take the potential impacts of  flood risk and climate change into account when decided on the location of new pitches or sites, in line with the London Plan (2021) and National Planning Policy. This could subsequently minimise the impacts of climate change on Gypsy and Traveller pitches and sites. Therefore, a potential minor positive effect is recorded.  
</t>
  </si>
  <si>
    <t xml:space="preserve">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t>
  </si>
  <si>
    <t>Mitigation: The inclusion of a Gypsy and Traveller Needs policy, or specific guidance within Policy GI3 Biodiversity in regards to the protection and enhancement of biodiversity at Gypsy and Traveller sites/pitches.</t>
  </si>
  <si>
    <t xml:space="preserve">The alternative does not support the achievement of objective IIA12 as a lack of policy may mean that new and replacement accommodation does not have to make adequate provision for the character of the area, including visual and amenity considerations Therefore, a potential minor negative effect is recorded.  </t>
  </si>
  <si>
    <t>Mitigation: The inclusion of a Gypsy and Traveller Needs policy, or specific guidance within Policy GR1 High Quality Design in regards to the protection and enhancement of character at Gypsy and Traveller sites/pitches.</t>
  </si>
  <si>
    <t xml:space="preserve">The alternative neither supports nor detracts from the achievement of the IIA objective.  Therefore a neutral effect is predicted.
</t>
  </si>
  <si>
    <t>HO12 Gypsy and Traveller Accommodation Needs: Alternative 2</t>
  </si>
  <si>
    <t xml:space="preserve">This alternative is for a Policy based on the accommodation need figure identified by utilising the Gypsy and Traveller definition included within the PPTS (2015). Based on this definition, the West London Alliance GTANA (2018) identified no need to provide additional pitches during the period between 2016 -2033/41. </t>
  </si>
  <si>
    <t xml:space="preserve">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t>
  </si>
  <si>
    <t>Mitigation: add provision for the development of Gypsy and Traveller pitches at the existing Watling Farm site, in order to provide for the needs of the Gypsy and Traveller community.</t>
  </si>
  <si>
    <t xml:space="preserve">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t>
  </si>
  <si>
    <t>Mitigation: add provision for the development of Gypsy and Traveller pitches at the existing Watling Farm site, in order to provide for the needs of the whole Gypsy and Traveller community.</t>
  </si>
  <si>
    <t xml:space="preserve">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t>
  </si>
  <si>
    <t>Mitigation: add provision for the development of Gypsy and Traveller pitches at the existing Watling Farm site.</t>
  </si>
  <si>
    <t xml:space="preserve">The alternative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</si>
  <si>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alternative supports the achievement of objective IIA9 as proposals for new and replacement accommodation must take any potential flood risk and the impacts of climate change in account when deciding on the location of new sites. This should help to minimise the impacts of climate change on Gypsy and Traveller pitches and sites. Therefore, a potential minor positive effect is recorded.  </t>
  </si>
  <si>
    <t>The alternative highlights that proposals for new and replacement accommodation must incorporate adequate landscaping and planting, which may provide benefits for biodiversity in the area. The alternative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</si>
  <si>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alternative supports the achievement of objective IIA12 as proposals for new and replacement accommodation must make adequate provision for the character of the area, including visual and amenity considerations. For example, appropriate landscaping and planting should be carried out to enable integration of the site with the surrounding environment. Therefore, a potential minor positive effect is recorded.
</t>
  </si>
  <si>
    <t xml:space="preserve">The alternative highlights that proposals for new and replacement accommodation must make adequate provision for basic amenities such as running water and sewerage. The alternative also states that proposals should include measures to minimise any impacts of policy designations on adjacent Green Belt. This should subsequently protect areas of Green Belt in the Borough. Therefore, a potential minor positive effect is recorded.
</t>
  </si>
  <si>
    <t xml:space="preserve">The alternative supports the achievement of objective IIA14 as proposals for new and replacement accommodation must make adequate provision for basic amenities such as waste management. Therefore, a potential minor positive effect is recorded.  
</t>
  </si>
  <si>
    <t>The policy outlines how economic developments, and the provision of employment floorspace, are considered. Proposals will be assessed against a set of criteria, including support for town centre development, providing a range of uses, and employment.</t>
  </si>
  <si>
    <t xml:space="preserve">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t>
  </si>
  <si>
    <t xml:space="preserve">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t>
  </si>
  <si>
    <t>The policy supports the provision of housing by supporting mixed use development schemes. There is potential for a positive effect to be recorded for IIA5, however as it is not clear how many homes will be provided by mixed use development schemes, an uncertain effect is predicted.</t>
  </si>
  <si>
    <t>The policy should expand on the benefits mixed use development schemes could bring to housing development.</t>
  </si>
  <si>
    <t>Strategic Policy 05: Harrow &amp; Wealdstone Opportunity Area</t>
  </si>
  <si>
    <t>The policy outlines how development within the Harrow and Wealdstone Opportunity Area is prioritised. Proposals will be assessed against a set of criteria, including support for housing, employment opportunities and the intensification and modernisation of existing employment and industrial floorspace.</t>
  </si>
  <si>
    <t xml:space="preserve">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t>
  </si>
  <si>
    <t xml:space="preserve">The policy supports the achievement of objective IIA2 as it directs and supports the delivery of the growth potential identified in the London Plan (2021), including the delivery of a minimum 1000 jobs into the Opportunity Area, supporting employment floorspace to meet the evidenced needs of the borough and wider West London sub-region.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</si>
  <si>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
</t>
  </si>
  <si>
    <t>The policy supports the achievement of objective IIA4 as it highlights that proposals for development within Wealdstone Town Centre will be supported where they contribute to planned improvements to the public realm, including improvements to perceptions of crime and poor safety, and for safe and efficient pedestrian and cycle use. Therefore, a potential minor positive effect is recorded.</t>
  </si>
  <si>
    <t>The policy supports the achievement of objective IIA5 as it highlights a focus on the delivery of a minimum of 5000 well designed homes within the Harrow and Wealdstone Opportunity Area. This will increase the number of additional homes delivered to meet local needs. Therefore, a potential minor positive effect is recorded.</t>
  </si>
  <si>
    <t>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t>
  </si>
  <si>
    <t>The policy supports the achievement of objective IIA8 as developments within Harrow Metropolitan Centre should include the provision of Electric Vehicle charging points. This should encourage more residents and tourists to utilise low carbon modes of transport, as opposed to petrol/diesel vehicles. Therefore, a potential minor positive effect is recorded.</t>
  </si>
  <si>
    <t>The policy supports the achievement of objective IIA9 as developments within the Wealdstone Town Centre should contribute to planned improvements to the public realm, such as by responding to the climate change emergency (including flood risk adaptation). Therefore, a potential minor positive effect is recorded.</t>
  </si>
  <si>
    <t>The policy supports the achievement of objective IIA10 as developments along Station Road (linking Wealdstone District Centre and Harrow Metropolitan Town Centre) should contribute to planned improvements to the public realm and road junctions, including the creation of green boulevards. This should enhance biodiversity, by providing benefits for habitats and species. Therefore, a potential minor positive effect is recorded.</t>
  </si>
  <si>
    <t>The policy supports the achievement of objective IIA11 as it highlights that support will be given for proposals within the Harrow &amp; Wealdstone Opportunity Area where new development respect heritage assets. More specifically, proposals within Wealdstone Town Centre will be supported where developments respect and reinforce the centre’s heritage and character in relation to architecture, streetscape, road layout and its relationship with the wider suburban character area.  Therefore, due to the consideration given to the historic environment, a potential minor positive effect is recorded.</t>
  </si>
  <si>
    <t>The policy supports the achievement of objective IIA12 as it highlights that support will be given for developments along Station Road (linking Wealdstone District Centre and Harrow Metropolitan Town Centre) where proposals are of a scale and a high-quality design, consistent with the surrounding suburban character area. 
Development within the Wealdstone Town Centre will be supported when proposals respect and reinforces the centre’s heritage and character in relation to architecture, streetscape, road layout and its relationship with the wider suburban character area. Therefore, due to the consideration given to landscape and townscape character, a potential minor positive effect is recorded.</t>
  </si>
  <si>
    <t>LE1 Development Principles and Town Centre Hierarchy</t>
  </si>
  <si>
    <t>The policy outlines the council will support developments that ensure an appropriate mix of main town centres uses, or that demonstrably contribute to the vitality and vibrancy of the centre or parade.</t>
  </si>
  <si>
    <t>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t>
  </si>
  <si>
    <t xml:space="preserve">The policy supports the achievement of objective IIA2 as the provision of retail, leisure and cultural developments/extensions within town centres should provide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</si>
  <si>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that community facilities in town centres will be supported where compliant with Policy CI1. The policy resists the loss of any employment, leisure or cultural uses within a neighbourhood parades, as this would reduce the accessibility of residents to essential day to day amenities. The ground floor of any employment, leisure or cultural developments would have to have an accessible and active frontage. Therefore, due to the provision of local accessibility, a potential minor positive effect is recorded. </t>
  </si>
  <si>
    <t>The policy supports the achievement of objective IIA4 as it highlights that support will be given for retail, leisure and cultural development or extensions within appropriate town centres where they do not harm residential amenity or the free flow and safety of the public highway. Therefore, a potential minor positive effect is recorded.</t>
  </si>
  <si>
    <t>The policy indirectly supports the achievement of objective IIA6 as proposals for new retail, leisure and cultural development in out of centre locations will need to be supported by a Green Travel Plan to enhance sustainable modes of travel between the site and town centre. The policy also highlights that mixed-use developments in town centres and parades will be supported as long as there is provision serving arrangement such as cycle stores between the two uses. This should encourage use of active methods of travel. Therefore, a potential minor positive effect is recorded.</t>
  </si>
  <si>
    <t>The policy supports the achievement of objective IIA7 as it highlights that support will be given for mixed-use developments in town centres and parades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</si>
  <si>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IIA12 as it highlights that support will be given for town centre developments that are of a scale and intensity commensurate to the size and role of the centre or parade it is located within. Therefore, due to the consideration given to townscape character, a potential minor positive effect is recorded.</t>
  </si>
  <si>
    <t>The policy supports the achievement of objective IIA14 as it highlights that mixed-use developments in town centres and parades will be supported as long as there is a clear delineation of access and servicing arrangements (bin store) between the two uses. Therefore, as the policy aims to minimise waste, a potential minor positive effect is recorded.</t>
  </si>
  <si>
    <t>LE1 Development Principles and Town Centre Hierarchy: Alternative 1</t>
  </si>
  <si>
    <t>This alternative is for a less restrictive policy which  would be not seek to control or protect main town centre uses.</t>
  </si>
  <si>
    <t>Disclaimer</t>
  </si>
  <si>
    <t>Alternative 1 has the same IIA Objectives scores for IIA2-14 due to immaterial differences in the policy text. Please see LE1 Development Principles regarding details of scores for these objectives. Explanation for alternative can be found below.</t>
  </si>
  <si>
    <t>Alternative</t>
  </si>
  <si>
    <t>Mitigation/Enhancement</t>
  </si>
  <si>
    <t>The major difference between Alternative 1 and the preferred policy option is that the less restrictive alternative would not control or protect main town centre uses, which may impact on the vitality and vibrancy of town centres. This would change the score of IIA1 to minor positive, as opposed to significant positive (as the preferred option scores).</t>
  </si>
  <si>
    <t>LE2 Night-time and Evening Economy</t>
  </si>
  <si>
    <t>The policy outlines how the evening and night-time economy will be considered in development proposals inside and outside of Harrow Metropolitan Town Centre. Proposals will be assessed against a set of criteria, including how the development supports the vitality and vibrance of the town centre, and the agent of change principle.</t>
  </si>
  <si>
    <t>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t>
  </si>
  <si>
    <t xml:space="preserve">The policy supports the achievement of objective IIA2 as a strong nighttime and evening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</si>
  <si>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IIA7 as it highlights that support will be given for facilities related to the night-time and evening economy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</si>
  <si>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LE3 Industrial Land</t>
  </si>
  <si>
    <t xml:space="preserve">The policy outlines how the Council will support new development of industrial floorspace within appropriate locations. Proposals will be assessed for Strategic Industrial Locations, Locally Significant Industrial Sites and Non-designated Industrial Land. Non-industrial uses on industrial land are also considered.
</t>
  </si>
  <si>
    <t>The policy supports the achievement of objective IIA1 as it supports development to intensify, increase or modernise floorspace and premises within Strategic Industrial Locations (SILs) and Locally Significant Industrial Sites (LSIS) in order to increase the provision of floorspace for industrial activities. Proposals will be supported for specified industry types, including General Industry (B2) and similar Sui Generis uses, storage and logistics/distribution (Use Class B8) and low-cost industrial and related space for micro, small and medium-sized enterprises. This should support the creation of new businesses, whilst also supporting the growth and retention of existing businesses. It is suggested that industry types not specified within the policy can be located elsewhere within the Borough due to a limited adverse impact. The policy will seek to deliver the industrial floorspace and premises requirements set out in the London Plan (2021) within existing industrial sites located across the borough. However, in order to meet this requirement, protection must also be afforded to industrial sites that are not designated either as SIL or LSIS, which currently makes up thirty percent of Harrow’s industrial stock. Any net loss of industrial floorspace and premises within a SIL or LSIS will not be supported, and proposals that fall within use classes E(g) (ii) &amp; (iii) will be resisted. Therefore, due to the provision of economic growth and the support provided to new and existing businesses, a potential minor positive effect is recorded.</t>
  </si>
  <si>
    <t xml:space="preserve">The policy supports the achievement of objective IIA2 as the increased provision of industrial land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</si>
  <si>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IIA6 as it supports development to intensify, increase or modernise floorspace and premises for a range of industry types, such as sustainable transport functions including intermodal freight  interchanges, rail and bus infrastructure. Therefore, due to the support provided from this policy for the delivery of sustainable transport, a potential minor positive effect is recorded. </t>
  </si>
  <si>
    <t xml:space="preserve">The policy indirectly supports the achievement of objective IIA8 as it supports development to intensify, increase or modernise floorspace and premises for a range of industry types, including utilities infrastructure (such as energy). Therefore, due to the support provided from this policy for the delivery of renewable and low carbon energy capacity, a potential minor positive effect is recorded. </t>
  </si>
  <si>
    <t xml:space="preserve">The policy indirectly supports the achievement of objective IIA14 as proposals to intensify, increase or modernise floorspace and premises within SIL will be supported where the uses fall within the industrial-type activity secondary materials, waste management and aggregates. Therefore, due to the support provided from this policy for the waste economy, a potential minor positive effect is recorded. </t>
  </si>
  <si>
    <t>LE3 Industrial Land: Alternative 1</t>
  </si>
  <si>
    <t>This alternative allows for all of the appropriate industrial uses set out under Policy E4A of the London Plan (2021) to occur within Strategic Industrial Land and Local Strategic Industrial Sites.</t>
  </si>
  <si>
    <t>Alternative 1 has the same IIA Objectives scores for IIA1-14 due to immaterial differences in the policy text. Please see LE3 Industrial Land regarding details of scores for these objectives. Explanation for alternative can be found below.</t>
  </si>
  <si>
    <t>The major difference between Alternative 1 and the preferred policy option is that Alternative 1 allows for all of the appropriate industrial uses set out under Policy E4A of the London Plan (2021) to occur within Strategic Industrial Land and Local Strategic Industrial Sites. Although this may be economically beneficial, this could mean industrial uses that could occur elsewhere in the borough without having adverse impacts would instead occur on the borough’s limited amount of industrial land. However, both requirements will result in a minor positive result for IIA objective 1 (economy) due to the overall contents of the policy. Overall, Alternative 1 performs the same as the preferred policy LE3 Industrial Land.</t>
  </si>
  <si>
    <t>I am unclear which objective is being discussed here and there doesn’t seem to be a significant positive identified for the preferred policy? IIA 11 is historic environment not economy?</t>
  </si>
  <si>
    <t>LE3 Industrial Land: Alternative 2</t>
  </si>
  <si>
    <t>This alternative allows for co-location of housing on Local Strategic Industrial Sites.</t>
  </si>
  <si>
    <t>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t>
  </si>
  <si>
    <t>Mitigation: Ensure protection from housing development is given to the industries that the Borough relies on the most, in order to minimise the impact co-location of housing may have on the economy.</t>
  </si>
  <si>
    <t xml:space="preserve">The policy supports the achievement of objective IIA6 as it supports the co-location of housing on Local Strategic Industrial Sites. This will help to deliver housing to meet wider development plan objectives. Therefore, due to the support provided from this policy for the provision of housing, a potential minor positive effect is recorded. 
</t>
  </si>
  <si>
    <t>LE4 Culture and Creative Industries</t>
  </si>
  <si>
    <t>The policy outlines how the Council will support development proposals for cultural and creative industries where certain criteria are met, including being appropriately located and designed.</t>
  </si>
  <si>
    <t>The policy supports the achievement of objective IIA1 as cultural and creative industry facilities, including heritage assets, theatres, art exhibits and music/nightclub venues, encourage tourism within Harrow. The provision of cultural and creative industry facilities will subsequently assist in continuing or increasing the level of footfall, and sustaining the vitality and vibrancy of Harrow. Therefore, due to the provision of economic growth, a potential minor positive effect is recorded.</t>
  </si>
  <si>
    <t xml:space="preserve">The policy supports the achievement of objective IIA2 as support for cultural and creative industries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</si>
  <si>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IIA4 as it highlights that support will be given for cultural and creative industries where they take the opportunity to utilise vacant premises in appropriate locations for pop ups or meanwhile uses; this would provide natural surveillance that would not be occurring otherwise, and thus can reduce anti-social behaviour issues arising by reason of such spaces being unoccupied. Support will also be given for cultural and creative industries where for do not harm residential amenity or the free flow and safety of the public highway. Finally, the provision of cultural and creative industry facilities provides opportunities for the community to mix and meet. Therefore, a potential minor positive effect is recorded.</t>
  </si>
  <si>
    <t>The policy supports the achievement of objective IIA7 as it highlights that support will be given for cultural and creative industries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</si>
  <si>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IIA11 as it highlights that cultural facilities include heritage assets and Areas of Special Character, which contribute to the attractiveness of Harrow for both residents and tourists. As a result, the policy will seek to ensure that existing assets are retained and protected, and any opportunity to improve them is realised, including improving public access. Therefore, a potential minor positive effect is recorded.</t>
  </si>
  <si>
    <t>The policy supports the achievement of objective IIA12 as it highlights that support will be given for cultural and creative industries where they are in a location that is appropriate for their use and are of a size, layout and form that is suitable for the intended use. Therefore, a potential minor positive effect is recorded.</t>
  </si>
  <si>
    <t xml:space="preserve">LE 5 Tourism and Visitor Accommodation </t>
  </si>
  <si>
    <t>The policy outlines how the Council will support development proposals for tourism and visitor accommodation where certain criteria are met, including being appropriately located and designed.</t>
  </si>
  <si>
    <t>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t>
  </si>
  <si>
    <t xml:space="preserve">The policy supports the achievement of objective IIA2 as a strong tourism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</si>
  <si>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IIA3 as it highlights that support will be given for new tourism infrastructure where it provides a choice of accessible accommodation in accordance with Policy E10H (Visitor Infrastructure) of the London Plan (2021). This includes the provision of either 10 per cent of new bedrooms to be wheelchair-accessible in accordance with either Figure 30 or 33 of 'British Standard BS8300-2:2018 Design of an accessible and inclusive built environment. Buildings. Code of practice' or 15 per cent of new bedrooms to be accessible rooms in accordance with 
the requirements of 19.2.1.2 of 'British Standard BS8300-2:2018 Design of an accessible and inclusive built environment. Buildings. Code of practice'. Therefore, due to the provision of accessibility, a potential minor positive effect is recorded.</t>
  </si>
  <si>
    <t>The policy supports the achievement of objective IIA4 as it highlights that support will be given for new tourism infrastructure where proposed in areas with good access and links to modes of public transport and active travel routes (e.g. for walking and cycling). Additionally, support will be given for new tourism infrastructure where any vehicle access to and from the highway will be safe. Therefore, a potential minor positive effect is recorded.</t>
  </si>
  <si>
    <t>The policy supports the achievement of objective IIA5 as it sets in place criteria to protect loss of housing that meets the needs of the borough (specifically family homes). Therefore, a potential minor positive effect is recorded.</t>
  </si>
  <si>
    <t>The policy supports the achievement of objective IIA6 as it highlights that support will be given for new tourism infrastructure where proposed in areas with good access and links to modes of public transport and active travel routes. Infrastructure should also ensure adequate drop-off/pick-up and servicing arrangements for private vehicles. Therefore, a potential minor positive effect is recorded.</t>
  </si>
  <si>
    <t>This policy contributes to the minimisation of light and noise pollution, now and in the future, by highlighting that development associated with tourism and accommodations will not harm local residents through noise, disturbance, loss of light or privacy. Developments should be located in town centres to avoid these impacts as much as possible. Therefore, a potential minor positive effect is recorded.</t>
  </si>
  <si>
    <t>The policy supports the achievement of objective IIA11 as the provision of new and improved tourist accommodation provides further opportunities to access local attractions and cultural assets. Additional visitors could generate more tourism based income, allowing for further investment into the conservation and enhancement of heritage assets. Therefore, a potential minor positive effect is recorded.</t>
  </si>
  <si>
    <t>The policy supports the achievement of objective IIA12 as it highlights that support will be given for new tourism infrastructure where the size and character of the site or building are suitable for the proposed use and the development is compatible with the character and appearance of the area. Therefore, a potential minor positive effect is recorded.</t>
  </si>
  <si>
    <t>The policy supports the achievement of objective IIA14 as it highlights that in order to support the circular economy, purpose-built tourism infrastructure proposals should be provide a statement defining their repurpose value, with minimal intervention. The ability to retrofit will also support changing market conditions within Harrow. Therefore, a potential minor positive effect is recorded.</t>
  </si>
  <si>
    <t>Strategic Policy 06: Social and Community Infrastructure</t>
  </si>
  <si>
    <t>Chapter 06: Community Infrastructure</t>
  </si>
  <si>
    <t xml:space="preserve">The policy outlines that development must contribute to the protection, enhancement and additional provision of community services and facilities; physical, social, green and blue infrastructure, to adequately address the Borough’s existing and future needs. </t>
  </si>
  <si>
    <t>This policy supports the achievement of IIA1 as it promotes the development new physical, social, green and blue infrastructure, and resists the loss of existing community facilities unless adequate arrangements are made to replace them. New development should include facilities such as healthcare, leisure and recreation, sports, and community centres as required to meet the needs of current and future development. This should indirectly support the economic regeneration of the area, and ensure town centres maintain a range of uses. New social infrastructure should preferably be developed in the Harrow and Wealdstone Opportunity area or existing town centres to correspond with other growth. Therefore, a potential minor positive effect is recorded.</t>
  </si>
  <si>
    <t>The policy promotes the provision of enhanced and/or new social, physical, green and blue infrastructure, which will in turn create a number of full and part time jobs for the local community. As such, the policy indirectly supports the achievement of IIA2 and a potential minor positive effect is recorded.</t>
  </si>
  <si>
    <t xml:space="preserve">The policy supports the achievement of IIA3 through the promotion of new, and the enhancement of existing social, physical, green and blue infrastructure, as required to meet the needs of a growing population. The provision of new infrastructure should increase accessibility to facilities. Therefore, a potential minor positive effect has been recorded.
</t>
  </si>
  <si>
    <t>This policy supports the achievement of IIA4 as new and/or enhanced social, physical, green and blue infrastructure will provide individuals with spaces that contribute towards an improved quality of life and therefore health and wellbeing, such as healthcare, education, leisure and recreation, religious buildings and youth facilities. The policy states that development must serve existing needs and meet future requirements, including that of population growth. As such, a potential minor positive effect has been recorded.</t>
  </si>
  <si>
    <t>The policy works towards the achievement of IIA9 through the provision of new green and blue infrastructure, as required to adequately address the Boroughs existing and future needs. As such, a minor positive effect has been recorded.</t>
  </si>
  <si>
    <t>The policy works towards the achievement of IIA10 through the provision of new green and blue infrastructure, as required to adequately address the Boroughs existing and future needs. This should have a minor positive effect on biodiversity through the enhancement of designated green infrastructure, therefore a potential minor positive effect has been recorded.</t>
  </si>
  <si>
    <t>CI1: Safeguarding and Securing Social Infrastructure</t>
  </si>
  <si>
    <t xml:space="preserve">The policy outlines that proposals will be required to make contributions towards the provision of enhanced or new social infrastructure, in locations where there are existing capacity issues or a need is identified, to support new development. The Council seeks to retain and protect existing social infrastructure and community facilities from loss to alternative uses. </t>
  </si>
  <si>
    <t>This policy supports the achievement of IIA1 as it promotes the provision of enhanced and/or new social infrastructure, which will include facilities such as healthcare, leisure and recreation, sports, and community facilities. This should indirectly support the economic regeneration of the area, and ensure town centres maintain a range of uses. New social infrastructure should preferably be developed in the Harrow and Wealdstone Opportunity area or existing town centres. Therefore, a potential minor positive effect is recorded.</t>
  </si>
  <si>
    <t>This policy supports the achievement of IIA2 as it promotes the provision of enhanced and/or new social infrastructure, which will in turn create a number of full and part time jobs for the local community. As such, a potential minor positive effect is recorded.</t>
  </si>
  <si>
    <t xml:space="preserve">The policy supports the achievement of IIA3 through the promotion of new, and the enhancement of existing social infrastructure, including that of health, recreation, and education services. The policy additionally appears to ensure that development will occur with equitable accessibility in mind through the 'all-abilities accessible buildings' and 'co-location social infrastructure'. The policy aims to avoid discriminatory impact on protected characteristics, in this case religious identity, through the specified consultation of burial grounds requirements. Therefore, a potential minor positive effect has been recorded.
</t>
  </si>
  <si>
    <t>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t>
  </si>
  <si>
    <t>This policy supports the achievement of IIA6 as it highlights that proposals relating to the new or enhanced social and community infrastructure facilities are located within areas that are easily accessible by public transport, walking and cycling, therefore promoting sustainable transport habits. As such, a potential minor positive effect has been recorded.</t>
  </si>
  <si>
    <t>This policy indirectly supports the achievement of IIA7 through the promotion of sustainable travel, as it encourages the use of public transport, walking and cycling which are considered low-carbon modes of travel, in turn reducing the probability of air pollution. As a result a potential minor positive effect has been recorded.</t>
  </si>
  <si>
    <t>The policy neither supports nor detracts from the achievement of the IIA objective. The policy does not demonstrate a contribution towards safeguarding the landscape and townscape in regard to new social infrastructure, nor does it specify that new social infrastructure should not be developed on areas of protected or greenbelt land, however, this is covered in Policy GI1 : Green Belt and Metropolitan Land (Chapter 7).</t>
  </si>
  <si>
    <r>
      <t xml:space="preserve">This policy </t>
    </r>
    <r>
      <rPr>
        <sz val="11"/>
        <color theme="1"/>
        <rFont val="Calibri"/>
        <family val="2"/>
        <scheme val="minor"/>
      </rPr>
      <t>indirectly supports the achievement of IIA14 through the promotion of retaining and protecting existing infrastructure from loss to alternative uses.</t>
    </r>
  </si>
  <si>
    <t>CI2 Play and Informal Recreation</t>
  </si>
  <si>
    <t xml:space="preserve">The policy outlines that development proposals that are likely to be occupied or used by children and young people must increase opportunities for play and informal recreation. </t>
  </si>
  <si>
    <t xml:space="preserve">The policy supports the achievement of IIA3 through the promotion of accessible play and formal leisure facilities for children and young people. This is as development must be well designed and delivered in a way that is accessible to all age groups and abilities within the development area. It has been specified that play and other outdoor communal amenity space should be integrated at the street or ground floor level, to ensure accessibility to all. There will also be provided rest and amenities areas for children and parents (e.g., benches, water, and shade) ensuring that all age groups are accounted for in the design. As such, a potential minor positive result has been recorded.
</t>
  </si>
  <si>
    <t>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t>
  </si>
  <si>
    <t>The policy supports the achievement of IIA9 as it states that all new play spaces must be designed to incorporate landscaping and permeable surfaces, which contributes to the provision of drainage and should in turn minimise surface flood risk. As such, a minor positive effect has been recorded.</t>
  </si>
  <si>
    <t>The policy supports the achievement of IIA9 as it has specified that any new play or informal leisure space should maximise opportunities to integrate nature and 'green features' including tree planting and landscaping. This should have a positive impact on biodiversity, potentially leading to biodiversity net gain, and will increase access to green space. Therefore a potential minor positive effect has been recorded.</t>
  </si>
  <si>
    <t>CI3 Sport and Recreation</t>
  </si>
  <si>
    <t>The policy outlines that proposals for uses that would support existing or proposed outdoor sport and recreational facilities, and increase the capacity and quality, will be supported where they meet certain criteria.</t>
  </si>
  <si>
    <t>This policy supports the achievement of IIA1 as it promotes the provision of formal and informal sports and recreational centres, which will indirectly support the economic regeneration of the area and ensure town centres maintain a range of uses. Therefore, a potential minor positive effect is recorded.</t>
  </si>
  <si>
    <t>This policy supports the achievement of IIA2 as it promotes the provision of new and enhanced sports and recreation facilities, which will in turn create a number of full and part time jobs for the local community. As such, a potential minor positive effect has been recorded.</t>
  </si>
  <si>
    <t>The policy supports the achievement of IIA3 through the promotion of accessible formal and informal sports and recreational facilities. The Harrow Indoor and Outdoor Sports Facilities Strategy (2023 – 2037) has assessed existing and future needs for sporting infrastructure provision across the borough, and recognises the pressures arising from a growing, ageing and changing population, meaning that sporting infrastructure needs to be protected and enhanced to meet the needs of the changing population. Sports and leisure facilities must allow for equitable access for all residents regardless of their characteristics. As a result, a minor positive effect has been recorded.</t>
  </si>
  <si>
    <t>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t>
  </si>
  <si>
    <t>The policy supports the achievement of IIA6 through the requirement that new and upgraded sports and leisure facilities ensure that sustainable transport options (e.g., public transport, walking and cycling routes) are prioritised for users to minimise the reliance on cars for access. Therefore, a potential minor positive effect is predicted.</t>
  </si>
  <si>
    <t xml:space="preserve">The policy supports the achievement of IIA6 as it avoids the exacerbation of light pollution by keeping external lighting to the minimum required for safety and security, by ensuring that all proposals for floodlighting are supported only where they enhance facilities and do not detrimentally impact the character of open land, the amenity of neighbouring occupiers, or biodiversity. </t>
  </si>
  <si>
    <t xml:space="preserve">The policy does not explicitly mention how new recreational facilities such as sports centres will impact noise pollution. It is recommended that this is addressed in the policy in order to improve it's performance. </t>
  </si>
  <si>
    <t>The policy supports the achievement of IIA10 as it has been specified that proposals that would increase the capacity and quality of outdoor sport and recreational facilities would not have a detrimental impact on any biodiversity asset within or surrounding the site. This will conserve any natural/semi-natural habitats within the designated development location and protect sites of geological importance. As such, a potential minor positive effect has been determined.</t>
  </si>
  <si>
    <t>The policy supports the achievement of IIA11 as it has been specified that proposals that would increase the capacity and quality of outdoor sport and recreational facilities would not have a detrimental impact on any heritage asset within or surrounding the site. This should protect any heritage assets, cultural and archaeological assets and features, and their settings. As such, a potential minor positive effect has been recorded.</t>
  </si>
  <si>
    <t>The policy supports the achievement of IIA12 as proposals that would increase the capacity and quality of outdoor sport and recreational facilities will be supported only if there is no conflict with the Green Belt, Metropolitan Open Land or Open Space policies. As such, sensitive and protected areas will be avoided in development, and therefore a potential minor positive effect has been determined.</t>
  </si>
  <si>
    <t xml:space="preserve">This policy supports the achievement of IIA13 as it specifies that any new development must not conflict with the Green Belt. As such, a potential minor positive effect has been identified. </t>
  </si>
  <si>
    <t>CI4 Digital and Communications Infrastructure</t>
  </si>
  <si>
    <t>The policy outlines that proposals for the installation of telecommunications equipment will be supported where they meet specific criteria.</t>
  </si>
  <si>
    <t>The policy supports the achievement of IIA1 through the proposed increase in digital connectivity, which will have an impact on the economic growth of the Borough as it plays an important role in maintaining a competitive local economy. It allows for online businesses to thrive and supports flexible working for residents. Therefore a minor positive effect has been recorded.</t>
  </si>
  <si>
    <t xml:space="preserve">The policy supports the achievement of IIA2 through the proposed increase in digital connectivity. This should have an indirect impact on employment within the Borough as there will be greater opportunity for residents to run their businesses or work from home. Since the pandemic, there has been a significant cultural shift and an increased rate in people working from home, increasing reliance on this technology. As a result, a minor positive effect has been recorded. </t>
  </si>
  <si>
    <t>The policy supports the achievement of IIA3 through the proposed increase in telecommunications equipment, that will enable residents and businesses to access high-speed, reliable digital connectivity. Although this is not a tangible facility, it is one that is a necessity for people who work from home, businesses, and individuals for several reasons such as booking healthcare appointments, education, and other services. Improved digital connectivity will increase accessibility to those who may not be able to do these in person. Therefore, a potential minor positive effect has been recorded.</t>
  </si>
  <si>
    <t>The policy supports the achievement of IIA11 through the proposal that telecommunications equipment will only be supported where there would be no unacceptable impact upon areas on biodiversity and landscape value. As a result, a minor positive effect has been recorded.</t>
  </si>
  <si>
    <t>The policy supports the achievement of IIA11 through the proposal that telecommunications equipment will only be supported where there would be no unacceptable impact upon areas of heritage. As such, a potential minor positive effect has been recorded.</t>
  </si>
  <si>
    <t>The policy supports the achievement of IIA12 as the installation of telecommunication equipment will only be supported if the siting and design would minimise its impact upon the amenity of neighbouring occupiers, the host building, and the appearance and character of the area. As such, the policy protects the local landscapes views and character, and therefore a potential minor positive effect has been recorded.</t>
  </si>
  <si>
    <t>Strategic Policy 07: Green Infrastructure</t>
  </si>
  <si>
    <t>Chapter 07: Green Infrastructure</t>
  </si>
  <si>
    <t>The policy outlines how green infrastructure development proposals are considered. Green Belt and Metropolitan Open Land will be protected from development. Biodiversity and drainage should be enhanced in new development.</t>
  </si>
  <si>
    <t>The policy supports objective IIA4 as the restoration, enhancement and extension of green infrastructure should provide more residents with access to green, open space. The policy also states that there should be no net loss of green space in the Borough, placing protection on access to nature in existing spaces. Additionally, green infrastructure will support local food growing measures, such as allotments. These policy factors should help to support the health and wellbeing of Harrow residents. Therefore, a potential minor positive effect is recorded.</t>
  </si>
  <si>
    <t>Although not directly referenced by the policy, it can be suggested that a focus on the creation of green spaces and biodiversity enhancement through the policy will contribute to the minimisation of air pollution, by acting as a natural carbon sink. Therefore, there is potential for a minor positive effect to occur.</t>
  </si>
  <si>
    <t>The policy supports objective IIA9 as it states that developments should identify, protect, restore, enhance and extend green infrastructure within the Borough. The policy also highlights that new green infrastructure should consider drainage, with a focus being placed on natural SUDs provision. This should aid in the adaption to the effects of climate change, particularly flood risk. Therefore, a potential minor positive effect is recorded.</t>
  </si>
  <si>
    <t>The policy supports objective IIA10 as it states that developments should consider and maximise opportunities for biodiversity, particularly where this can create biodiversity net gain in old and new developments. The policy also states that there should be no net loss of green space in the Borough, placing protection on the biodiversity that exists in these spaces. Therefore, a potential minor positive effect is recorded.</t>
  </si>
  <si>
    <t>The policy provides indirect support for objective IIA12 as it can be assumed that the protection of Green Belt and MOL from inappropriate development includes development that would have a negative visual impact. Additionally, although it is not explicitly stated that landscape/townscape features such as trees will be safeguarded, it can be assumed that natural features such as these will be protected due to the focus on maximising biodiversity. Therefore, a potential minor positive effect is recorded.</t>
  </si>
  <si>
    <t>The policy provides indirect support for IIA13 through protecting and maximising biodiversity, soil and water quality is also likely to benefit. The policy also seeks to ensure that a range of ecosystem services can be provided by green infrastructure. This could include water purification, infiltration and flood storage etc. Therefore, a potential minor positive effect is recorded.</t>
  </si>
  <si>
    <t>GI1 Green Belt and Metropolitan Open Land</t>
  </si>
  <si>
    <t>The policy outlines how development proposals on Green Belt and Metropolitan Open Land are considered. Proposals will be supported that do not have a significant effect on character, openness, public access and biodiversity.</t>
  </si>
  <si>
    <t xml:space="preserve">The policy may restrict the development of employment land, as it may be seen as an inappropriate development within Green Belt and Metropolitan Open Land. However, as Green Belt land is likely to be in less accessible locations throughout the Borough, it may already be unsuitable for certain employment uses, and therefore have no impact on employment land allocation. The Local Plan should allocate sufficient space for housing and employment land elsewhere within the Borough and be able to avoid development within Green Belt and Metropolitan Open Land. A neutral effect is identified overall. </t>
  </si>
  <si>
    <t>The policy provides support for objective IIA4 as proposals for development in the Green Belt/MOL will be supported, as long as public accessibility is enhanced (as part of the Green Grid) or the land is used for food growing/community gardens. Therefore, a potential minor positive effect is recorded.</t>
  </si>
  <si>
    <t xml:space="preserve">The policy may restrict the development of housing, as it may be seen as inappropriate development within Green Belt and Metropolitan Open Land. However, as Green Belt land is likely to be in less accessible locations throughout the Borough, it may already be unsuitable for housing, and therefore have no impact on housing allocation. The Local Plan should allocate sufficient space for housing and employment land elsewhere within the Borough and be able to avoid development within Green Belt and Metropolitan Open Land. A neutral effect is identified overall. </t>
  </si>
  <si>
    <t>Enhancement: cross reference with Policy GR7 External Lighting to try and achieve darker night skies in these more open parts of the borough.</t>
  </si>
  <si>
    <t>The policy provides support for objective IIA10 as proposals for development in the Green Belt/MOL will be supported, as long as biodiversity and natural capital improvements are made to the site. Therefore, a potential minor positive effect is recorded.</t>
  </si>
  <si>
    <t>The policy provides support for objective IIA11 as proposals for development in the Green Belt/MOL will be supported, as long as heritage assets are protected and enhanced. This should indirectly support access to heritage assets. Proposals will also be supported where developments can provide proof of support for the character of the area. Therefore, a potential minor positive effect is recorded.</t>
  </si>
  <si>
    <r>
      <t xml:space="preserve">The policy provides support for objective IIA12 as by maintaining and protecting the Green Belt and Metropolitan Open Space from inappropriate development, the Borough's landscape and townscape is conserved and enhanced. This includes protection of Green Belt and MOL from development that would have a negative visual impact. Additionally, when considering redevelopment/infilling of previously developed sites in the Green Belt/MOL, regard must be given to the height of the buildings, visual amenity and character of the buildings. Although it is not explicitly stated that landscape/townscape features such as trees will be safeguarded, it can be assumed that natural features such as these will be protected due to the focus on maximising biodiversity. </t>
    </r>
    <r>
      <rPr>
        <sz val="11"/>
        <rFont val="Calibri"/>
        <family val="2"/>
        <scheme val="minor"/>
      </rPr>
      <t>However, as this policy does not completely safeguard development in the Green Belt or MOL, a potential minor positive effect is recorded.</t>
    </r>
  </si>
  <si>
    <t>Enhancement: The policy should safeguard Green Belt and Metropolitan Open Land from all development, not just inappropriate development.</t>
  </si>
  <si>
    <t>The policy provides indirect support for objective IIA13 as by maintaining and protecting the Green Belt and Metropolitan Open Space from inappropriate development, greenfield land is being safeguarded. Therefore, a potential minor positive effect is recorded.</t>
  </si>
  <si>
    <t>GI2 Open Space</t>
  </si>
  <si>
    <t>The policy outlines how development proposals on Open Space are considered. Proposals will be supported that do not have a significant effect on character, openness, public access and biodiversity.</t>
  </si>
  <si>
    <t>The policy supports the achievement of objective IIA4 as it highlights that space could be used for the development of community infrastructure in exceptional circumstances. Therefore, a potential minor positive effect is recorded.</t>
  </si>
  <si>
    <t>The policy supports the achievement of objective IIA4 as it highlights that developments must provide, protect and enhance publicly accessible open space, unless demonstrated that this is not possible. Areas in deficiency of open space/informal recreation facilities will be particularly supported. Developments must not lead to loss of access to natural green space, unless the site is required for critical social infrastructure. Where on-site provision of open space cannot be provided, offsite contributions will be required. Therefore, a potential minor positive effect is recorded.</t>
  </si>
  <si>
    <t>By developing new areas of open space, the policy indirectly supports objective IIA9 by contributing to the creation of a network of green and blue infrastructure. Therefore, a potential minor positive effect is recorded.</t>
  </si>
  <si>
    <t>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t>
  </si>
  <si>
    <t>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t>
  </si>
  <si>
    <t>GI2 Open Space: Alternative 1</t>
  </si>
  <si>
    <t>This alternative is for a more restrictive policy option to be implemented, that does not allow for community infrastructure to be developed on Open Space in exceptional circumstances.</t>
  </si>
  <si>
    <t>The policy supports the achievement of objective IIA10 as it highlights that developments must enhance biodiversity and natural capital. Developments must also improve access to biodiversity, whilst ensuring that there is no loss of access to natural greenspace. Therefore, a potential minor positive effect is recorded.</t>
  </si>
  <si>
    <t>GI3 Biodiversity</t>
  </si>
  <si>
    <t xml:space="preserve">The policy outlines how biodiversity and natural capital must be protected and enhanced in development proposals. Proposals will be supported that do not have a significant negative effect or cause loss of internationally, nationally or locally designated habitats and species. All major and minor development proposals must be supported by a minimum 20% Biodiversity Net-Gain. </t>
  </si>
  <si>
    <t>Enhancements=</t>
  </si>
  <si>
    <t>The policy supports the achievement of this IIA objective as it states that developments should improve access to nature, where possible, and any developments that would increase deficiencies surrounding access to nature would be resisted. This would benefit the health and wellbeing of residents. Therefore, there is potential for a minor positive effect to be recorded.</t>
  </si>
  <si>
    <t>The policy states that development proposals must not result in loss or negative impacts on green or blue corridors. The policy indirectly supports this IIA objective as higher levels of protection may encourage the development of new green/blue corridors across the Borough. Therefore, there is potential for a minor positive effect to be recorded.</t>
  </si>
  <si>
    <t>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t>
  </si>
  <si>
    <t>The policy states that development proposals must not result in loss or negative impacts on heritage assets such as hedgerows. This should subsequently help to conserve this asset. Therefore, there is potential for a minor positive effect to be recorded.</t>
  </si>
  <si>
    <t>The policy provides indirect support for IIA13 as by protecting biodiversity, soil and water quality is also likely to benefit from protection. Therefore, a potential minor positive effect is recorded.</t>
  </si>
  <si>
    <t>GI3 Biodiversity: Alternative 1</t>
  </si>
  <si>
    <t xml:space="preserve">This alternative is for all major and minor development proposals being supported by a minimum 15% Biodiversity Net Gain. </t>
  </si>
  <si>
    <t>Alternative 1 has the same IIA Objectives scores for IIA1-14 due to immaterial differences in the policy text. Please see GI3 Biodiversity regarding details of scores for these objectives. Explanation for alternative can be found below.</t>
  </si>
  <si>
    <t>The major difference between Alternative 1 and the preferred policy option is that Alternative 1 requires a minimum of 15% biodiversity net gain (BNG) for developments, where as the preferred option requires a minimum of 10%. Both requirements will result in a significant positive result for IIA objective 10 (biodiversity) due to the overall contents of the policy. The preferred policy is unlikely to benefit biodiversity to the same extent asAlternative 1 which requires a higher percentage BNG.</t>
  </si>
  <si>
    <t>GI4 Urban Greening, Landscaping and Trees</t>
  </si>
  <si>
    <t>The policy outlines how urban greening, landscaping and trees are considered in development proposals. Development proposals must maximise opportunities for local greening (e.g.: through high quality and species diverse landscaping, trees, wildlife habitat, green roofs, green walls and Sustainable Drainage Systems). Major development proposals must increase the overall value of green cover on site to achieve the London Plan recommended Urban Greening Factor (UGF).</t>
  </si>
  <si>
    <t>Although not directly referenced by the policy, it can be suggested that a focus on the planting of new, and protection of old, trees will contribute to the minimisation of air pollution, by acting as a natural carbon sink. Therefore, there is potential for a minor positive effect to be recorded.</t>
  </si>
  <si>
    <t>The policy supports objective IIA9 as it states that new developments must utilise a design-led approach to maximise opportunities for local greening such as SUDs. The policy also highlights that proposals for the provision of non-permeable surfaces (e.g.: hard surfacing of forecourts and front gardens) should be avoided. Therefore, there is potential for a minor positive effect to be recorded.</t>
  </si>
  <si>
    <t>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t>
  </si>
  <si>
    <t>The policy supports objective IIA11 as it places a focus on the protection of heritage assets, such as ancient/veteran trees, trees subject to a TPO, ancient woodland and hedgerows. Any development that would lead to the loss or harm of these heritage assets will not be approved. Therefore, there is potential for a minor positive effect to be recorded.</t>
  </si>
  <si>
    <t>The policy supports objective IIA12 as it states that developments that make provision for hard and soft landscaping must ensure that it is appropriate to the character of the area and the visual setting of the building. Therefore, there is potential for a minor positive effect to be recorded.</t>
  </si>
  <si>
    <t>GI5 Food Growing</t>
  </si>
  <si>
    <t xml:space="preserve">This policy outlines how the Council will support proposals to enhance, and increase provision of allotments, city farms and community gardens, and will resist proposals that will lead to their loss. </t>
  </si>
  <si>
    <t>The policy supports objective IIA4 as it supports local food growing measures, such as allotments, city farms and community gardens. Proposals that would result in the loss of these spaces will be resisted. Housing and community developments are encouraged through the policy to include provision for community gardening and food growing, and proposals must demonstrate that options for provision have been explored. These policy factors should help to support the health and wellbeing of Harrow residents through social interaction and education benefits. Therefore, a potential minor positive effect is recorded.</t>
  </si>
  <si>
    <t>The policy supports objective IIA9 as new proposals for allotments and gardens will also have to take flood risk into account when decided on locations for development. This may subsequently lead to the implementation of flood risk mitigation, in order to protect food growth. Therefore, there is potential for an indirect minor positive effect to be recorded.</t>
  </si>
  <si>
    <t>The policy supports the achievement of this IIA objective as by protecting existing, as well as enhancing opportunities for new, allotments, city farms and community gardens, access to greenspace is being provided for residents. The creation of new greenspaces such as these should also support biodiversity through the creation of new habitats. The policy notes that any opportunities for biodiversity should be enhanced. Therefore, there is potential for a minor positive effect to be recorded.</t>
  </si>
  <si>
    <t>The policy supports objective IIA13 as the encouragement of food growth will help to provide soils in the Borough with nutrients, improving the overall quality of the soil. New proposals for allotments and gardens will also have to take soil quality and land contamination into account when decided on locations for development. Therefore, there is potential for a minor positive effect to be recorded.</t>
  </si>
  <si>
    <t>Strategic Policy 08: Responding to the Climate and Nature Emergency</t>
  </si>
  <si>
    <t>Chapter 08: Responding to the Climate and Nature Emergency</t>
  </si>
  <si>
    <t>A.	In compliance with the Council’s Climate and Nature Strategy (2023-30), all development in Harrow must be undertaken in accordance with sustainable development practices, and positively manage natural capital for the benefit of current and future generations. Development must contribute to achieving the following objectives: clean energy used efficiently; green mobility; waste-free economy; and healthy places for us and nature.</t>
  </si>
  <si>
    <t xml:space="preserve">This policy supports the achievement of IIA2 as it promotes the provision of new low carbon development and renewable energy infrastructure in line with Policy CNI2, which should in turn create a number of full and part time jobs for the local community. As such, a potential minor positive effect has been recorded. </t>
  </si>
  <si>
    <t>This policy supports the achievement of IIA4 as it promotes health and wellbeing through an increase in green mobility and a healthier natural environment. The policy specifies that active and low carbon transport options, for instance walking, cycling and public transport, will be promoted which should lead to more opportunity for active travel. Additionally, the policy states that proposals must contribute to a more healthy, resilient natural environment which should in turn present greater opportunities for residents to directly connect with the natural world, improving health and wellbeing including that of residents mental wellbeing. Furthermore, a healthy natural environment should aid the reduction of air pollutants that cause physical health issues such as asthma. By reducing these pollutants, there will likely in turn be a reduction in respiratory issues amongst the population. As such, a potential minor positive effect has been recorded.</t>
  </si>
  <si>
    <t xml:space="preserve">The policy has an uncertain effect on the achievement of IIA5 as the policy places high demand on housing design which could lead to greater costs for developers and could affect delivery. </t>
  </si>
  <si>
    <t>To mitigate the uncertain effect, a viability assessment should be undertaken to ensure that the policy is deliverable.</t>
  </si>
  <si>
    <t xml:space="preserve">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t>
  </si>
  <si>
    <t xml:space="preserve">This policy supports the achievement of IIA7 through the minimisation of light and noise pollution, and improvement of air quality across the Borough through improvements in sustainable transport and access to nature. This will have a potential minor positive effect. </t>
  </si>
  <si>
    <t xml:space="preserve">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t>
  </si>
  <si>
    <t xml:space="preserve">The policy supports the achievement of IIA9 through the specification for plans to have sustainable design which increases the resilience of people and places from climate risks including drought, overheating, storm and flooding events. This should achieve a potential minor positive effect. </t>
  </si>
  <si>
    <t>This policy works towards achieving IIA10 through the positive management of natural capital and contribution towards building a healthier, more resilient and thriving local natural environment by increasing levels of biodiversity, improving the integrity of ecosystems, and protecting and enhancing carbon storage in the local natural environment. Therefore, a potential minor positive effect has been identified.</t>
  </si>
  <si>
    <t>The policy supports the achievement of IIA13 through the requirement to improve air, water and soil quality in line with contributions to a healthier local natural environment.  As such, a potential minor positive effect has been recorded.</t>
  </si>
  <si>
    <t>A potential enhancement for this policy could be the specification that a sustainable use of materials and/or resources would be required.</t>
  </si>
  <si>
    <t xml:space="preserve">The policy supports the achievement of IIA14 through the promotion of the concepts of the circular economy. The policy ensures developments are capable of being easily altered and adapted for future needs to ensure the fullest possible utilisation during their lifetime, which encourages the repurposing of existing space. As such, a potential minor positive effect has been recorded. </t>
  </si>
  <si>
    <t>CN1 Sustainable Design and Retrofitting</t>
  </si>
  <si>
    <t>The policy outlines that all new buildings should be designed and built to be Net Zero Carbon in operation. They should be ultra-low energy buildings, utilise low carbon heat with no fossil fuels burnt on-site, contribute to the generation of renewable energy on-site, and be constructed with low levels of embodied carbon. The use of sustainable conversion and retrofitting measures will be encouraged and supported to improve the energy efficiency of buildings.</t>
  </si>
  <si>
    <t>This policy supports the achievement of IIA2 as it promotes the provision of world class infrastructure through the requirement to ensure all new buildings are of a sustainable nature, and by the requirement they must obtain an 'Excellent' BREEAM certification for domestic and non-domestic refurbishment. As such, a potential minor positive effect has been determined.</t>
  </si>
  <si>
    <t xml:space="preserve">This policy supports the achievement of IIA2 as it promotes the provision of new low carbon infrastructure, which should in turn create a number of full and part time jobs for the local community. As such, a potential minor positive effect has been recorded. </t>
  </si>
  <si>
    <t>This policy supports the achievement of IIA4 as it promotes the provision of new low carbon infrastructure and well designed buildings which may have a positive effect on health and wellbeing, including that of mental wellbeing. As such, a potential minor positive effect has been recorded.</t>
  </si>
  <si>
    <t xml:space="preserve">The policy neither supports nor detracts from the achievement of the IIA objective. Therefore a neutral effect is predicted. However, an enhancement measure has been identified which could improve the performance of this policy against IIA6. </t>
  </si>
  <si>
    <t>A potential enhancement to this policy could be the introduction of sustainable travel within design e.g., the increase in EV charging points included within new development.</t>
  </si>
  <si>
    <t xml:space="preserve">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t>
  </si>
  <si>
    <t>The policy supports the achievement of the IIA9 objective through the promotion of new buildings designed and built in line with Net Zero carbon standards. This aligns with the requirement of green infrastructure, and therefore a potential minor positive effect has therefore been recorded.</t>
  </si>
  <si>
    <t>The policy highlights that plans should take a proactive approach to mitigating and adapting to climate change, taking into account the long term implications for biodiversity and landscapes. As such, a minor positive effect has been recorded.</t>
  </si>
  <si>
    <t>The policy highlights that proposals for retrofit of existing buildings must consider impacts on the historic environment and heritage assets, therefore indirectly aiding the conservation of their settings. As such, a minor potential positive effect has been recorded.</t>
  </si>
  <si>
    <r>
      <t>The policy supports the achievement of IIA12 through the promotion of high quality sustainable design. The</t>
    </r>
    <r>
      <rPr>
        <sz val="11"/>
        <color theme="1"/>
        <rFont val="Calibri"/>
        <family val="2"/>
        <scheme val="minor"/>
      </rPr>
      <t xml:space="preserve"> policy states that high standards of sustainable design are expected of all new development, retrofit, conversion and refurbishment, and all buildings must operate to an 'Excellent' BREEAM Standard. The policy specifies that proposals must additionally consider impacts on the historic environment and amenity of the buildings users and neighbours, therefore protecting the current land and townscape character. As such, a potential minor positive effect has been recorded.</t>
    </r>
  </si>
  <si>
    <t>Policy CN1 Sustainable Design and Retrofitting: Alternative 1</t>
  </si>
  <si>
    <t xml:space="preserve">Alternative 1: Development size threshold (focusses on major applications / development proposals, (i.e. 10+ units) or the small site threshold (sites less than 0.25 ha in size). </t>
  </si>
  <si>
    <t xml:space="preserve">The alternative supports the delivery of housing devleopments, and may potentially support the delivery of smaller sites by placing fewer requirements on them for sustaiable design. A potential minor positive effect is therefore identified.  </t>
  </si>
  <si>
    <t xml:space="preserve">A potential enhancement to this policy could be the introduction of sustainable travel within design e.g., the increase in EV charging points included within new development, Solar PV on top of new development to regenerate renewable energy. </t>
  </si>
  <si>
    <t>May be covered in CN2.</t>
  </si>
  <si>
    <t xml:space="preserve">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t>
  </si>
  <si>
    <t>The policy supports the achievement of the IIA9 objective through the promotion of new buildings in larger developoments designed and built in line with Net Zero carbon standards. This aligns with the requirement of green infrastructure, and therefore a potential minor positive effect has therefore been recorded.</t>
  </si>
  <si>
    <t>The policy highlights that proposals in larger devleopments should take a proactive approach to mitigating and adapting to climate change, taking into account the long term implications for biodiversity and landscapes. As such, a minor positive effect has been recorded.</t>
  </si>
  <si>
    <t>The policy supports the achievement of IIA12 through the promotion of high quality sustainable design. The policy states that high standards of sustainable design are expected of all new development, retrofit, conversion and refurbishment, and all buildings must operate to an 'Excellent' BREEAM Standard. The policy specifies that proposals must additionally consider impacts on the historic environment and amenity of the buildings users and neighbours, therefore protecting the current land and townscape character. As such, a potential minor positive effect has been recorded.</t>
  </si>
  <si>
    <t>Policy CN1 Sustainable Design and Retrofitting: Alternative 2</t>
  </si>
  <si>
    <t>Alternative 2: Approach to measuring zero carbon – Part L, Building Regulations</t>
  </si>
  <si>
    <t>The policy supports the achievement of the IIA8 objective through its contribution to the reduction of greenhouse gasses and energy efficiency measures through design and retrofitting. This will support the delivery of low carbon energy capacity in line with the London Plan (2021), and help achieve the Councils Net Zero aspirations by 2030, however, this alternative option utilises the definition and measure of 'Net Zero/Carbon' from Part L of Buildings Regulations, which only considers 'regulated' carbon emissions as opposed to all energy uses. This could lead to missed emissions that are being released through items such as equipment and appliances. This alternative also sets targets via a percentage carbon reduction, as opposed to absolute targets in Policy CN1, which are considered more robust, verifiable, and comparable. The policy suggests that percentage reduction targets relative to the Building Regulations part L baseline is less tangible and harder to verify once a building is complete and in usage, which will make it harder to achieve IIA8. As such, the effect of the alternative has been determined as a potential minor positive effect.</t>
  </si>
  <si>
    <t>CN2 Energy Infrastructure</t>
  </si>
  <si>
    <t>The policy outlines requirements and recommendations related to energy infrastructure.</t>
  </si>
  <si>
    <t xml:space="preserve">Enhancement </t>
  </si>
  <si>
    <t xml:space="preserve">This policy supports the achievement of IIA2 as it promotes the provision of energy infrastructure, for instance the installation of wind turbines, which will in turn create a number of full and part time jobs for the local community. As such, a minor positive effect has been identified.  </t>
  </si>
  <si>
    <t>As a result of the promotion of EV charging infrastructure within the policy, there is likely be an increase in sustainable travel through greater accessibility to charging points. This works towards the achievement of IIA6 and therefore a minor positive effect has been recorded.</t>
  </si>
  <si>
    <r>
      <t>As a result of the promotion of EV charging infrastructure, there is likely be an increase in low emissions vehicle usage which will in turn improve air quality.</t>
    </r>
    <r>
      <rPr>
        <sz val="11"/>
        <color theme="1"/>
        <rFont val="Calibri"/>
        <family val="2"/>
        <scheme val="minor"/>
      </rPr>
      <t xml:space="preserve"> This indirectly supports IIA7 and therefore a potential minor positive effect has been recorded.</t>
    </r>
  </si>
  <si>
    <t xml:space="preserve">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t>
  </si>
  <si>
    <t xml:space="preserve">The policy supports the achievement of IIA10 through the requirement that new renewable energy infrastructure, such as Solar PV, must be low-lying and unobtrusive, particularly in conservation areas. </t>
  </si>
  <si>
    <t xml:space="preserve">The policy could perform more positively if it promoted biodiversity improvements and supported BNG delivery in tandem with renewable energy developments e.g. delivering biodiversity improvements where Solar PV or wind turbine infrastructure are implemented. </t>
  </si>
  <si>
    <t xml:space="preserve">The policy supports the achievement of IIA12 as is states that new renewable energy infrastructure must be low-lying and visually unobtrusive where possible, which will in turn respect the local landscape and townscape and prevent a negative visual impact. As such, a potential minor positive impact has been determined. </t>
  </si>
  <si>
    <t>CN3 Reducing Flood Risk</t>
  </si>
  <si>
    <t>The policy outlines requirements and recommendations related to reducing flood risk.</t>
  </si>
  <si>
    <t>The policy will indirectly contribute to the achievement of IIA1 as by managing flood risk more effectively the risk of impact on the Boroughs business activities will be reduced, and therefore the economic risk also reduces. As such, a minor positive effect has been determined.</t>
  </si>
  <si>
    <t xml:space="preserve">By reducing flood risk in the Borough, the likelihood of a major floor event occurring will be lessened, and therefore safeguard peoples homes, businesses, and health. As such, this policy indirectly helps to achieve IIA4 and therefore a minor positive effect has been identified. </t>
  </si>
  <si>
    <t>Short (&lt;5yrs)</t>
  </si>
  <si>
    <t>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t>
  </si>
  <si>
    <t xml:space="preserve">The proposal discusses using natural flood risk methods, which may be beneficial for habitat and species conservation and could lead to BNG within the area. As such, the policy indirectly promotes IIA10 and therefore a minor positive effect has been recorded. </t>
  </si>
  <si>
    <t>The policy indirectly achieves IIA13, as reducing flood risk in the Borough should in turn reduce the likelihood of soil and water pollution, therefore protecting natural resources. As such, a minor positive impact has been recorded.</t>
  </si>
  <si>
    <t>CN4 Sustainable Drainage</t>
  </si>
  <si>
    <t>The policy outlines that all development is required to reduce the risk of surface water flooding, through separation of foul and surface water flows and the incorporation of Sustainable Urban Drainage Systems.</t>
  </si>
  <si>
    <t>The policy will indirectly contribute to the achievement of IIA1 as by improving drainage and subsequently managing flood risk more effectively the risk of impact on the Boroughs Business activities will be reduced, and therefore the economic risk also reduces. As such a potential minor positive effect has been recorded.</t>
  </si>
  <si>
    <t>By reducing flood risk in the Borough, the likelihood of a major floor event occurring will be lessened, and therefore safeguard peoples homes, businesses, and health. As such the policy works towards IIA4 and a potential minor positive effect has been identified.</t>
  </si>
  <si>
    <t xml:space="preserve">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t>
  </si>
  <si>
    <t xml:space="preserve">The policy works towards the achievement of IIA10 through the design and implementation of drainage systems being built with safeguarding biodiversity in mind. The policy states that urban drainage should be deigned and implemented in a manner that promotes multiple benefits, including enhancing biodiversity and urban greening, The policy states there is also a strong preference of green over grey drainage features, and approaches such as SuDS that consider biodiversity are considered best practice. As such, a potential minor positive effect has been determined. </t>
  </si>
  <si>
    <t xml:space="preserve">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t>
  </si>
  <si>
    <t>CN5 Waterway Management</t>
  </si>
  <si>
    <t>The policy outlines that development proposals should seek to maximise the multifunctional social, economic and environmental benefits of rivers and waterways</t>
  </si>
  <si>
    <t xml:space="preserve">An increase in the management of waterways may introduce new job opportunities into the Borough and therefore should have a positive impact on employment rates. As such, this has an indirect impact on IIA2 and therefore a potential minor positive effect has been determined. </t>
  </si>
  <si>
    <t>The policy supports the achievement of IIA9 through the increase in waterway management across the Borough. It states that where feasible, a scheme for restoring culverted sections of river or watercourse should occur which must include an adequate buffer for flooding, therefore mitigating the flood risk to development within in the Borough. There must be an undeveloped buffer zone of 8 metres of a main river, and 5 metres of an ordinary watercourse, to mitigate the risk of flooding. As a result, a potential minor positive impact has been recorded.</t>
  </si>
  <si>
    <t>The policy supports the achievement of IIA10 through the proposed implementation of environmental enhancements to open sections of river or watercourse and the restoration of the watercourse back to a more natural state, which should in turn improve biodiversity. This is because watercourses are valued as an important resource both for biodiversity and for sustainable flood management. It is additionally stated that any activities or developments within an area of river, watercourse or water body must not cause deterioration and should enhance the condition of the river, watercourse or water body. Specifically, activities and developments should achieve ‘good ecological status or potential’. As such, a potential minor positive effect has been determined.</t>
  </si>
  <si>
    <r>
      <t>The policy supports IIA13 as it aims to improve the condition '</t>
    </r>
    <r>
      <rPr>
        <i/>
        <sz val="11"/>
        <color theme="1"/>
        <rFont val="Calibri"/>
        <family val="2"/>
        <scheme val="minor"/>
      </rPr>
      <t>inter alia'</t>
    </r>
    <r>
      <rPr>
        <sz val="11"/>
        <color theme="1"/>
        <rFont val="Calibri"/>
        <family val="2"/>
        <scheme val="minor"/>
      </rPr>
      <t xml:space="preserve"> of surface water including rivers and lakes in regard to their biological, chemical and physical properties. This means that activities and developments should promote sustainable water use and reduce pollution, and maximise the multifunctional social, economic and environmental benefits of rivers and waterways. As such, a potential minor positive effect has been determined.</t>
    </r>
  </si>
  <si>
    <t>Strategic Policy 09: Managing Waste and Supporting the Circular Economy</t>
  </si>
  <si>
    <t>Chapter 09: Managing Waste and the Circular Economy</t>
  </si>
  <si>
    <t>The policy outlines how the Council supports sustainable waste management and will aim to reduce waste created within the Borough, as well as incorporate the principles of the circular economy where possible. Existing waste sites will be safeguarded and the loss of any waste management sites should be compensated for.</t>
  </si>
  <si>
    <t xml:space="preserve">The policy neither supports nor detracts from the achievement of the IIA objective.  Therefore a neutral effect is predicted.  </t>
  </si>
  <si>
    <t>The policy supports this IIA objective as it states that developments should be designed appropriately and positively contribute to local character. Therefore, there is potential for a minor positive effect to be recorded.</t>
  </si>
  <si>
    <t>The policy provides support for this IIA objective as it highlights that waste creation in the Borough should be minimised, and waste self-sufficiency promoted in line with London Plan Policy SI8. The policy also requires new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t>
  </si>
  <si>
    <t>CE1 Reducing and Managing Waste</t>
  </si>
  <si>
    <t>The policy outlines how the all development proposals will be required to make on-site provision for general waste, the separation of recyclable materials and the collection of organic material for composting. Proposals for major developments should also incorporate the principles of the circular economy and aim to be net zero waste. Expectations are included for flats, and other types of residential development proposals.</t>
  </si>
  <si>
    <t>The policy highlights that the provision for waste facilities within developments must be located and screened to mitigate any noise impacts. Therefore, there is potential for a minor positive effect to be recorded.</t>
  </si>
  <si>
    <t>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t>
  </si>
  <si>
    <t>CE2 Design to Support the Circular Economy</t>
  </si>
  <si>
    <t xml:space="preserve">The policy outlines how the development proposals should incorporate the principles of the circular economy throughout construction and operation. Major developments should aim to be net zero waste. </t>
  </si>
  <si>
    <t>The policy supports this IIA objective as it highlights that developments should apply the principles of circular economy in regards to waste management, in line with the London Plan Policy SI7. These principles should be considered for the construction and operation of all developments in order to conserve resources and improve resource efficiency, and all developments should aim to be net zero. This suggests that building materials should be repurposed where possible, in order to minimise waste. Therefore, there is potential for a significant positive effect to be recorded.</t>
  </si>
  <si>
    <t>Strategic Policy 10 Movement</t>
  </si>
  <si>
    <t>Chapter 10: Transport and Movement</t>
  </si>
  <si>
    <t>The policy outlines that development proposals must facilitate improvements to transport infrastructure through active travel, and the public transport network to deliver safe, accessible, inclusive, healthy, walkable and sustainable neighbourhoods.</t>
  </si>
  <si>
    <t>The policy provides indirect support for the achievement of objective IIA as by improving the transport infrastructure in Harrow, the policy is also improving regional connectivity and infrastructure. This could subsequently support job creation and economic growth across London, as employment becomes more accessible. Therefore, there is potential for a minor positive effect to be recorded.</t>
  </si>
  <si>
    <t>The policy provides support for objective IIA3 as it aims to create a safe, inclusive and accessible transport system.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</si>
  <si>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Improvements to road safety will take place in order to facilitate this.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Therefore, there is potential for a minor positive effect to be recorded.</t>
  </si>
  <si>
    <t>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t>
  </si>
  <si>
    <t>The policy provides indirect support for objective IIA7 as by switching to low/zero carbon modes of transportation, air pollution generated by transport in the Borough should be minimised. Therefore, there is potential for a minor positive effect to be recorded.</t>
  </si>
  <si>
    <t>National</t>
  </si>
  <si>
    <t>The policy supports the achievement of objective IIA8 through support for a switch to electric vehicles and car clubs, as well as active modes of travel. Low emission freight and delivery trips will also be supported.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</si>
  <si>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M1 Sustainable Transport</t>
  </si>
  <si>
    <t>The policy outlines how development must enhance cycle and pedestrian connections, and other forms of sustainable travel. Safe and convenient access routes for pedestrians, cyclists and those with disabilities should be prioritised. Provision should be made for cycle parking.</t>
  </si>
  <si>
    <t>The policy provides support for objective IIA3 as it aims to create a safe and accessible cycle parking for all users. Additionally, new development should be designed in accordance with the London Plan’s Healthy Streets approach, prioritising safe and convenient access routes for pedestrians, cyclists and those with disabilities.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</si>
  <si>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Safe and convenient access routes will be prioritised for pedestrians, cyclists and those with disabilities.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Finally, the provision of active transport facilities- such as showers, changing rooms and lockers- will increase the accessibility of active travel to more people.  Therefore, there is potential for a minor positive effect to be recorded.</t>
  </si>
  <si>
    <t>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t>
  </si>
  <si>
    <t>The policy supports the achievement of objective IIA8 through support for low carbon, active modes of travel.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</si>
  <si>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Enhancement: consideration of electric/hybrid vehicles would enhance this policy further.</t>
  </si>
  <si>
    <t>M2 Parking</t>
  </si>
  <si>
    <t>The policy outlines that development proposals that make on-site provision for parking, including motorcycle parking and EV charging, will be supported. Any provision for parking should not impact on the character of the area or the vibrancy/viability of town centres.</t>
  </si>
  <si>
    <t>The policy supports objective IIA3 as it highlights that developments should consider safety, security and accessibility when planning the design and layout of parking areas (including those for scooters, motorcycles and bicycles). Therefore, there is potential for a minor positive effect to be recorded.</t>
  </si>
  <si>
    <t>The policy supports objective IIA4 as it highlights that developments in town centres should prioritise walking and cycling. Safety, security and accessibility should be considered when planning the design and layout of parking areas (including those for scooters, motorcycles and bicycles). Access to and from the public highway should maintain and, where necessary, give priority to the convenience of pedestrians and cyclists, particularly through the installation of cycle lanes. Developments that would result in a risk to highway safety will be resisted. Therefore, there is potential for a minor positive effect to be recorded.</t>
  </si>
  <si>
    <t>Enhancement: Consideration of any equality issues that may exist in relation to parking.</t>
  </si>
  <si>
    <t>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t>
  </si>
  <si>
    <t>The policy supports the achievement of objective IIA9 by highlights that off-street parking should provide soft landscaping, permeable surfaces and appropriate boundary treatments to offset any increases to surface water run off, and subsequently flood risk. Therefore, there is potential for a minor positive effect to be recorded.</t>
  </si>
  <si>
    <t>Parking developments should be designed appropriately as not to adversely impact upon town centre vibrancy and vitality. This will subsequently help to conserve the Borough's townscape character. Therefore, there is potential for a minor positive effect to be recorded.</t>
  </si>
  <si>
    <t>M3 Deliveries, Servicing and Construction</t>
  </si>
  <si>
    <t>Th policy outlines that all development proposals should seek to minimise the adverse impacts of deliveries, freight and servicing by promoting efficiency and mitigating any effects.</t>
  </si>
  <si>
    <t>The policy supports the achievement of objective IIA4 by highlighting the importance of designing developments appropriately, to ensure adequate provision for emergency services access, deliveries, servicing, refuse collection, and visitor drop-off and pickups. Therefore, there is potential for a minor positive effect to be recorded.</t>
  </si>
  <si>
    <t>The policy provides support for the achievement of this objective as it supports opportunities to improve the efficiency of deliveries, services, and construction, which should facilitate a reduction in road congestion. For example, the policy highlights that developments should promote facilities such as parcel lockers or concierge services to enable efficient online retailing and reduce the number of missed deliveries. Similarly, construction deliveries should be arranged outside of peak hours, to limit congestion. All developments should submit a Construction Management / Logistics Statement, to showcase that any negative impacts on the transport network generated in the construction phase of the development will be managed and mitigated. Therefore, there is potential for a minor positive effect to be recorded.</t>
  </si>
  <si>
    <t>The policy provides indirect support for objective IIA7 as by reducing the number of freight, serving and delivery trips to developments during construction and operation, as well as switching to low/zero carbon modes of transportation, air pollution generated by transport in the Borough should be minimised. Therefore, there is potential for a minor positive effect to be recorded.</t>
  </si>
  <si>
    <t>The policy provides indirect support for the achievement of objective IIA8 through support for low emission modes of delivery and servicing, in line with TfL's latest guidance. The incorporation of low emission modes of delivery/services and construction into the transport infrastructure should minimise the carbon emissions produced by transport in the Borough, as well as contribute to national aims to reduce carbon emissions. Therefore, there is potential for a minor positive effect to be recorded.</t>
  </si>
  <si>
    <t>Screened in/out</t>
  </si>
  <si>
    <t>Permanence/Reversibility</t>
  </si>
  <si>
    <t>Significance with draft LP policies</t>
  </si>
  <si>
    <t>Greenfield/Brownfield</t>
  </si>
  <si>
    <t>Greenfield site</t>
  </si>
  <si>
    <t>Brownfield site</t>
  </si>
  <si>
    <t>Site contains greenfield and brownfield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</si>
</sst>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sz val="10"/>
      <color theme="1"/>
      <name val="Arial"/>
      <family val="2"/>
    </font>
    <font>
      <sz val="10"/>
      <color theme="1"/>
      <name val="Arial"/>
      <family val="2"/>
    </font>
    <font>
      <b/>
      <sz val="11"/>
      <name val="Calibri"/>
      <family val="2"/>
      <scheme val="minor"/>
    </font>
    <font>
      <sz val="8"/>
      <name val="Calibri"/>
      <family val="2"/>
      <scheme val="minor"/>
    </font>
    <font>
      <b/>
      <sz val="11"/>
      <color theme="0"/>
      <name val="Calibri"/>
      <family val="2"/>
      <scheme val="minor"/>
    </font>
    <font>
      <sz val="11"/>
      <color theme="4"/>
      <name val="Calibri"/>
      <family val="2"/>
      <scheme val="minor"/>
    </font>
    <font>
      <sz val="11"/>
      <color rgb="FFFF0000"/>
      <name val="Calibri"/>
      <family val="2"/>
      <scheme val="minor"/>
    </font>
    <font>
      <sz val="10"/>
      <color rgb="FF000000"/>
      <name val="Arial"/>
      <family val="2"/>
    </font>
    <font>
      <i/>
      <sz val="14"/>
      <color theme="1"/>
      <name val="Calibri"/>
      <family val="2"/>
      <scheme val="minor"/>
    </font>
    <font>
      <sz val="10"/>
      <name val="Arial"/>
      <family val="2"/>
    </font>
    <font>
      <b/>
      <sz val="10"/>
      <color theme="0"/>
      <name val="Arial"/>
      <family val="2"/>
    </font>
    <font>
      <b/>
      <sz val="11"/>
      <color theme="1"/>
      <name val="Arial"/>
      <family val="2"/>
    </font>
    <font>
      <sz val="11"/>
      <color rgb="FF191919"/>
      <name val="Calibri"/>
      <family val="2"/>
      <scheme val="minor"/>
    </font>
    <font>
      <sz val="11"/>
      <color theme="9"/>
      <name val="Calibri"/>
      <family val="2"/>
      <scheme val="minor"/>
    </font>
    <font>
      <u/>
      <sz val="11"/>
      <color theme="1"/>
      <name val="Calibri"/>
      <family val="2"/>
      <scheme val="minor"/>
    </font>
    <font>
      <b/>
      <sz val="9"/>
      <color theme="1"/>
      <name val="Arial"/>
      <family val="2"/>
    </font>
    <font>
      <i/>
      <sz val="11"/>
      <color theme="1"/>
      <name val="Calibri"/>
      <family val="2"/>
      <scheme val="minor"/>
    </font>
    <font>
      <sz val="9"/>
      <color theme="1"/>
      <name val="Courier New"/>
      <family val="3"/>
    </font>
    <font>
      <sz val="11"/>
      <color rgb="FF92D050"/>
      <name val="Calibri"/>
      <family val="2"/>
      <scheme val="minor"/>
    </font>
    <font>
      <sz val="11"/>
      <name val="Arial"/>
      <family val="2"/>
    </font>
    <font>
      <sz val="9"/>
      <name val="Arial"/>
      <family val="2"/>
    </font>
    <font>
      <i/>
      <sz val="10"/>
      <name val="Arial Narrow"/>
      <family val="2"/>
    </font>
    <font>
      <b/>
      <sz val="12"/>
      <name val="Arial"/>
      <family val="2"/>
    </font>
    <font>
      <sz val="12"/>
      <name val="Arial"/>
      <family val="2"/>
    </font>
    <font>
      <sz val="10"/>
      <color indexed="22"/>
      <name val="Arial"/>
      <family val="2"/>
    </font>
    <font>
      <b/>
      <sz val="10"/>
      <name val="Arial"/>
      <family val="2"/>
    </font>
    <font>
      <b/>
      <sz val="14"/>
      <color theme="1"/>
      <name val="Calibri"/>
      <family val="2"/>
      <scheme val="minor"/>
    </font>
    <font>
      <sz val="11"/>
      <color theme="1"/>
      <name val="Arial"/>
      <family val="2"/>
    </font>
    <font>
      <b/>
      <sz val="20"/>
      <color theme="0"/>
      <name val="Calibri"/>
      <family val="2"/>
      <scheme val="minor"/>
    </font>
    <font>
      <sz val="20"/>
      <color theme="1"/>
      <name val="Calibri"/>
      <family val="2"/>
      <scheme val="minor"/>
    </font>
    <font>
      <sz val="20"/>
      <color rgb="FFFF0000"/>
      <name val="Calibri"/>
      <family val="2"/>
      <scheme val="minor"/>
    </font>
    <font>
      <sz val="20"/>
      <name val="Calibri"/>
      <family val="2"/>
      <scheme val="minor"/>
    </font>
    <font>
      <b/>
      <sz val="20"/>
      <name val="Calibri"/>
      <family val="2"/>
      <scheme val="minor"/>
    </font>
    <font>
      <sz val="20"/>
      <color theme="4"/>
      <name val="Calibri"/>
      <family val="2"/>
      <scheme val="minor"/>
    </font>
    <font>
      <b/>
      <sz val="20"/>
      <color theme="1"/>
      <name val="Calibri"/>
      <family val="2"/>
      <scheme val="minor"/>
    </font>
    <font>
      <sz val="20"/>
      <color rgb="FF191919"/>
      <name val="Calibri"/>
      <family val="2"/>
      <scheme val="minor"/>
    </font>
    <font>
      <u/>
      <sz val="20"/>
      <color theme="1"/>
      <name val="Calibri"/>
      <family val="2"/>
      <scheme val="minor"/>
    </font>
    <font>
      <sz val="20"/>
      <color theme="9"/>
      <name val="Calibri"/>
      <family val="2"/>
      <scheme val="minor"/>
    </font>
    <font>
      <sz val="18"/>
      <color rgb="FFFF0000"/>
      <name val="Calibri"/>
      <family val="2"/>
      <scheme val="minor"/>
    </font>
    <font>
      <sz val="18"/>
      <color theme="1"/>
      <name val="Calibri"/>
      <family val="2"/>
      <scheme val="minor"/>
    </font>
    <font>
      <b/>
      <sz val="18"/>
      <color theme="0"/>
      <name val="Calibri"/>
      <family val="2"/>
      <scheme val="minor"/>
    </font>
    <font>
      <sz val="18"/>
      <name val="Calibri"/>
      <family val="2"/>
      <scheme val="minor"/>
    </font>
    <font>
      <sz val="22"/>
      <color theme="1"/>
      <name val="Calibri"/>
      <family val="2"/>
      <scheme val="minor"/>
    </font>
    <font>
      <sz val="20"/>
      <name val="Calibri"/>
      <family val="2"/>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3C533C"/>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style="thin">
        <color indexed="64"/>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s>
  <cellStyleXfs count="2">
    <xf numFmtId="0" fontId="0" fillId="0" borderId="0"/>
    <xf numFmtId="0" fontId="13" fillId="0" borderId="0"/>
  </cellStyleXfs>
  <cellXfs count="673">
    <xf numFmtId="0" fontId="0" fillId="0" borderId="0" xfId="0"/>
    <xf numFmtId="0" fontId="2" fillId="2" borderId="1" xfId="0" applyFont="1" applyFill="1" applyBorder="1" applyAlignment="1">
      <alignment vertical="center" wrapText="1"/>
    </xf>
    <xf numFmtId="0" fontId="0" fillId="0" borderId="0" xfId="0" applyAlignment="1">
      <alignment wrapText="1"/>
    </xf>
    <xf numFmtId="0" fontId="3" fillId="3" borderId="1" xfId="0" applyFont="1" applyFill="1" applyBorder="1" applyAlignment="1">
      <alignment vertical="top" wrapText="1"/>
    </xf>
    <xf numFmtId="0" fontId="0" fillId="0" borderId="0" xfId="0" applyAlignment="1">
      <alignment vertical="top"/>
    </xf>
    <xf numFmtId="0" fontId="1" fillId="0" borderId="0" xfId="0" applyFont="1"/>
    <xf numFmtId="0" fontId="0" fillId="0" borderId="0" xfId="0" applyAlignment="1">
      <alignment vertical="top" wrapText="1"/>
    </xf>
    <xf numFmtId="0" fontId="0" fillId="0" borderId="7" xfId="0" applyBorder="1" applyAlignment="1">
      <alignment horizontal="left" vertical="top"/>
    </xf>
    <xf numFmtId="0" fontId="0" fillId="0" borderId="0" xfId="0" applyAlignment="1">
      <alignment horizontal="left" vertical="top"/>
    </xf>
    <xf numFmtId="0" fontId="0" fillId="0" borderId="3" xfId="0" applyBorder="1" applyAlignment="1">
      <alignment vertical="top"/>
    </xf>
    <xf numFmtId="0" fontId="0" fillId="0" borderId="1" xfId="0" applyBorder="1" applyAlignment="1">
      <alignment wrapText="1"/>
    </xf>
    <xf numFmtId="0" fontId="6" fillId="4" borderId="6" xfId="0" applyFont="1" applyFill="1" applyBorder="1" applyAlignment="1">
      <alignment vertical="center" wrapText="1"/>
    </xf>
    <xf numFmtId="0" fontId="9" fillId="0" borderId="0" xfId="0" applyFont="1"/>
    <xf numFmtId="0" fontId="0" fillId="0" borderId="3" xfId="0" applyBorder="1" applyAlignment="1">
      <alignment horizontal="center" vertical="top"/>
    </xf>
    <xf numFmtId="0" fontId="0" fillId="0" borderId="1" xfId="0" applyBorder="1" applyAlignment="1">
      <alignment horizontal="left" vertical="top" wrapText="1"/>
    </xf>
    <xf numFmtId="0" fontId="3" fillId="3" borderId="2" xfId="0" applyFont="1" applyFill="1" applyBorder="1" applyAlignment="1">
      <alignment vertical="top" wrapText="1"/>
    </xf>
    <xf numFmtId="0" fontId="10" fillId="0" borderId="0" xfId="0" applyFont="1"/>
    <xf numFmtId="0" fontId="0" fillId="0" borderId="0" xfId="0" applyAlignment="1">
      <alignment horizontal="center" vertical="top"/>
    </xf>
    <xf numFmtId="0" fontId="8" fillId="2" borderId="9" xfId="0" applyFont="1" applyFill="1" applyBorder="1" applyAlignment="1">
      <alignment vertical="center"/>
    </xf>
    <xf numFmtId="0" fontId="3" fillId="0" borderId="2" xfId="0" applyFont="1" applyBorder="1" applyAlignment="1">
      <alignment vertical="top" wrapText="1"/>
    </xf>
    <xf numFmtId="0" fontId="3" fillId="3" borderId="10" xfId="0" applyFont="1" applyFill="1" applyBorder="1" applyAlignment="1">
      <alignment vertical="top" wrapText="1"/>
    </xf>
    <xf numFmtId="0" fontId="0" fillId="0" borderId="1" xfId="0" applyBorder="1" applyAlignment="1">
      <alignment vertical="top" wrapText="1"/>
    </xf>
    <xf numFmtId="0" fontId="0" fillId="0" borderId="3" xfId="0"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vertical="top" wrapText="1"/>
    </xf>
    <xf numFmtId="0" fontId="0" fillId="3" borderId="1" xfId="0" applyFill="1" applyBorder="1" applyAlignment="1">
      <alignment horizontal="left" vertical="top" wrapText="1"/>
    </xf>
    <xf numFmtId="0" fontId="12" fillId="0" borderId="0" xfId="0" applyFont="1"/>
    <xf numFmtId="0" fontId="0" fillId="0" borderId="0" xfId="0" applyAlignment="1">
      <alignment horizontal="left" vertical="top" wrapText="1"/>
    </xf>
    <xf numFmtId="0" fontId="0" fillId="0" borderId="1" xfId="0" applyBorder="1" applyAlignment="1">
      <alignment horizontal="left" vertical="top"/>
    </xf>
    <xf numFmtId="0" fontId="1" fillId="0" borderId="1" xfId="0" applyFont="1" applyBorder="1"/>
    <xf numFmtId="0" fontId="10" fillId="0" borderId="1" xfId="0" applyFont="1" applyBorder="1" applyAlignment="1">
      <alignment horizontal="left" vertical="top"/>
    </xf>
    <xf numFmtId="0" fontId="5" fillId="0" borderId="0" xfId="0" applyFont="1" applyAlignment="1">
      <alignment horizontal="left" vertical="top" wrapText="1"/>
    </xf>
    <xf numFmtId="0" fontId="5" fillId="0" borderId="1" xfId="0" applyFont="1" applyBorder="1" applyAlignment="1">
      <alignment horizontal="center" vertical="top" wrapText="1"/>
    </xf>
    <xf numFmtId="0" fontId="0" fillId="3" borderId="0" xfId="0" applyFill="1"/>
    <xf numFmtId="0" fontId="10" fillId="3" borderId="0" xfId="0" applyFont="1" applyFill="1" applyAlignment="1">
      <alignment wrapText="1"/>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3" xfId="0" applyFont="1" applyFill="1" applyBorder="1" applyAlignment="1">
      <alignment horizontal="justify" vertical="center" wrapText="1"/>
    </xf>
    <xf numFmtId="0" fontId="4" fillId="3" borderId="14"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6" xfId="0" applyFont="1" applyFill="1" applyBorder="1" applyAlignment="1">
      <alignment horizontal="left" vertical="center" wrapText="1"/>
    </xf>
    <xf numFmtId="0" fontId="5" fillId="3" borderId="16" xfId="0" applyFont="1" applyFill="1" applyBorder="1" applyAlignment="1">
      <alignment horizontal="left" vertical="center" wrapText="1" indent="1"/>
    </xf>
    <xf numFmtId="0" fontId="5" fillId="3" borderId="14" xfId="0" applyFont="1" applyFill="1" applyBorder="1" applyAlignment="1">
      <alignment horizontal="left" vertical="center" wrapText="1" indent="1"/>
    </xf>
    <xf numFmtId="0" fontId="0" fillId="3" borderId="0" xfId="0" applyFill="1" applyAlignment="1">
      <alignment horizontal="center" vertical="center"/>
    </xf>
    <xf numFmtId="0" fontId="4" fillId="3" borderId="13"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6" xfId="0" applyBorder="1" applyAlignment="1">
      <alignment horizontal="center" vertical="top"/>
    </xf>
    <xf numFmtId="0" fontId="0" fillId="0" borderId="2" xfId="0" applyBorder="1" applyAlignment="1">
      <alignment horizontal="center" vertical="top" wrapText="1"/>
    </xf>
    <xf numFmtId="0" fontId="8" fillId="12" borderId="1" xfId="0" applyFont="1" applyFill="1" applyBorder="1" applyAlignment="1">
      <alignment vertical="top"/>
    </xf>
    <xf numFmtId="0" fontId="8" fillId="12" borderId="2" xfId="0" applyFont="1" applyFill="1" applyBorder="1" applyAlignment="1">
      <alignment vertical="top"/>
    </xf>
    <xf numFmtId="0" fontId="2" fillId="12" borderId="1" xfId="0" applyFont="1" applyFill="1" applyBorder="1" applyAlignment="1">
      <alignment vertical="center" wrapText="1"/>
    </xf>
    <xf numFmtId="0" fontId="8" fillId="12" borderId="9" xfId="0" applyFont="1" applyFill="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0" xfId="0" applyFont="1" applyAlignment="1">
      <alignment vertical="top" wrapText="1"/>
    </xf>
    <xf numFmtId="0" fontId="10" fillId="0" borderId="0" xfId="0" applyFont="1" applyAlignment="1">
      <alignment horizontal="left" vertical="top"/>
    </xf>
    <xf numFmtId="0" fontId="8" fillId="2" borderId="0" xfId="0" applyFont="1" applyFill="1" applyAlignment="1">
      <alignment horizontal="center" vertical="top" wrapText="1"/>
    </xf>
    <xf numFmtId="0" fontId="3" fillId="0" borderId="0" xfId="0" applyFont="1" applyAlignment="1">
      <alignment horizontal="left" vertical="top" wrapText="1"/>
    </xf>
    <xf numFmtId="0" fontId="3" fillId="3" borderId="2" xfId="0" applyFont="1" applyFill="1" applyBorder="1" applyAlignment="1">
      <alignment horizontal="center" vertical="center" wrapText="1"/>
    </xf>
    <xf numFmtId="0" fontId="3" fillId="3" borderId="0" xfId="0" applyFont="1" applyFill="1" applyAlignment="1">
      <alignment vertical="center" wrapText="1"/>
    </xf>
    <xf numFmtId="0" fontId="3" fillId="0" borderId="20" xfId="0" applyFont="1" applyBorder="1" applyAlignment="1">
      <alignment vertical="top" wrapText="1"/>
    </xf>
    <xf numFmtId="0" fontId="3" fillId="0" borderId="9" xfId="0" applyFont="1" applyBorder="1" applyAlignment="1">
      <alignment vertical="top" wrapText="1"/>
    </xf>
    <xf numFmtId="0" fontId="3" fillId="0" borderId="21" xfId="0" applyFont="1" applyBorder="1" applyAlignment="1">
      <alignment vertical="top" wrapText="1"/>
    </xf>
    <xf numFmtId="0" fontId="2" fillId="12" borderId="24" xfId="0" applyFont="1" applyFill="1" applyBorder="1" applyAlignment="1">
      <alignment vertical="center" wrapText="1"/>
    </xf>
    <xf numFmtId="0" fontId="2" fillId="12" borderId="25" xfId="0" applyFont="1" applyFill="1" applyBorder="1" applyAlignment="1">
      <alignment vertical="center" wrapText="1"/>
    </xf>
    <xf numFmtId="0" fontId="3" fillId="3" borderId="26" xfId="0" applyFont="1" applyFill="1" applyBorder="1" applyAlignment="1">
      <alignment horizontal="center" vertical="center" wrapText="1"/>
    </xf>
    <xf numFmtId="0" fontId="0" fillId="0" borderId="27" xfId="0" applyBorder="1" applyAlignment="1">
      <alignment horizontal="center" vertical="top" wrapText="1"/>
    </xf>
    <xf numFmtId="0" fontId="3" fillId="3" borderId="28" xfId="0" applyFont="1" applyFill="1" applyBorder="1" applyAlignment="1">
      <alignment vertical="center" wrapText="1"/>
    </xf>
    <xf numFmtId="0" fontId="2" fillId="13" borderId="1" xfId="0" applyFont="1" applyFill="1" applyBorder="1" applyAlignment="1">
      <alignment vertical="center" wrapText="1"/>
    </xf>
    <xf numFmtId="0" fontId="8" fillId="13" borderId="1" xfId="0" applyFont="1" applyFill="1" applyBorder="1" applyAlignment="1">
      <alignment vertical="top"/>
    </xf>
    <xf numFmtId="0" fontId="8" fillId="13" borderId="2" xfId="0" applyFont="1" applyFill="1" applyBorder="1" applyAlignment="1">
      <alignment vertical="top"/>
    </xf>
    <xf numFmtId="0" fontId="8" fillId="13" borderId="9" xfId="0" applyFont="1" applyFill="1" applyBorder="1" applyAlignment="1">
      <alignment horizontal="center" vertical="top"/>
    </xf>
    <xf numFmtId="0" fontId="14" fillId="13" borderId="1" xfId="0" applyFont="1" applyFill="1" applyBorder="1"/>
    <xf numFmtId="0" fontId="2" fillId="13" borderId="2" xfId="0" applyFont="1" applyFill="1" applyBorder="1" applyAlignment="1">
      <alignment vertical="center" wrapText="1"/>
    </xf>
    <xf numFmtId="0" fontId="3" fillId="3" borderId="36" xfId="0" applyFont="1" applyFill="1" applyBorder="1" applyAlignment="1">
      <alignment vertical="top" wrapText="1"/>
    </xf>
    <xf numFmtId="0" fontId="3" fillId="3" borderId="37" xfId="0" applyFont="1" applyFill="1" applyBorder="1" applyAlignment="1">
      <alignment vertical="top" wrapText="1"/>
    </xf>
    <xf numFmtId="0" fontId="0" fillId="0" borderId="37" xfId="0" applyBorder="1" applyAlignment="1">
      <alignment vertical="top" wrapText="1"/>
    </xf>
    <xf numFmtId="0" fontId="3" fillId="3" borderId="6" xfId="0" applyFont="1" applyFill="1" applyBorder="1" applyAlignment="1">
      <alignment vertical="top" wrapText="1"/>
    </xf>
    <xf numFmtId="0" fontId="16" fillId="0" borderId="1" xfId="0" applyFont="1" applyBorder="1" applyAlignment="1">
      <alignment vertical="center" wrapText="1"/>
    </xf>
    <xf numFmtId="0" fontId="0" fillId="0" borderId="1" xfId="0" applyBorder="1" applyAlignment="1">
      <alignment vertical="center" wrapText="1"/>
    </xf>
    <xf numFmtId="0" fontId="16" fillId="0" borderId="36" xfId="0" applyFont="1" applyBorder="1" applyAlignment="1">
      <alignment vertical="center" wrapText="1"/>
    </xf>
    <xf numFmtId="0" fontId="3" fillId="0" borderId="36" xfId="0" applyFont="1" applyBorder="1" applyAlignment="1">
      <alignment vertical="top" wrapText="1"/>
    </xf>
    <xf numFmtId="0" fontId="0" fillId="0" borderId="37" xfId="0" applyBorder="1" applyAlignment="1">
      <alignment vertical="center" wrapText="1"/>
    </xf>
    <xf numFmtId="0" fontId="3" fillId="0" borderId="37" xfId="0" applyFont="1" applyBorder="1" applyAlignment="1">
      <alignment vertical="top" wrapText="1"/>
    </xf>
    <xf numFmtId="0" fontId="0" fillId="0" borderId="2" xfId="0" applyBorder="1" applyAlignment="1">
      <alignment vertical="center" wrapText="1"/>
    </xf>
    <xf numFmtId="0" fontId="0" fillId="0" borderId="37" xfId="0" applyBorder="1" applyAlignment="1">
      <alignment wrapText="1"/>
    </xf>
    <xf numFmtId="0" fontId="16" fillId="0" borderId="6" xfId="0" applyFont="1" applyBorder="1" applyAlignment="1">
      <alignment vertical="center" wrapText="1"/>
    </xf>
    <xf numFmtId="0" fontId="3" fillId="0" borderId="6" xfId="0" applyFont="1" applyBorder="1" applyAlignment="1">
      <alignment vertical="top" wrapText="1"/>
    </xf>
    <xf numFmtId="0" fontId="16" fillId="0" borderId="37"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3" fillId="0" borderId="6" xfId="0" applyFont="1" applyBorder="1" applyAlignment="1">
      <alignment vertical="center" wrapText="1"/>
    </xf>
    <xf numFmtId="0" fontId="16" fillId="0" borderId="1" xfId="0" applyFont="1" applyBorder="1" applyAlignment="1">
      <alignment vertical="top" wrapText="1"/>
    </xf>
    <xf numFmtId="0" fontId="0" fillId="0" borderId="2" xfId="0" applyBorder="1" applyAlignment="1">
      <alignment wrapText="1"/>
    </xf>
    <xf numFmtId="0" fontId="0" fillId="0" borderId="36" xfId="0" applyBorder="1" applyAlignment="1">
      <alignment vertical="center" wrapText="1"/>
    </xf>
    <xf numFmtId="0" fontId="16" fillId="0" borderId="2" xfId="0" applyFont="1" applyBorder="1" applyAlignment="1">
      <alignment vertical="center" wrapText="1"/>
    </xf>
    <xf numFmtId="0" fontId="0" fillId="0" borderId="6" xfId="0" applyBorder="1" applyAlignment="1">
      <alignment vertical="center" wrapText="1"/>
    </xf>
    <xf numFmtId="0" fontId="3" fillId="3" borderId="31" xfId="0" applyFont="1" applyFill="1" applyBorder="1" applyAlignment="1">
      <alignment vertical="top" wrapText="1"/>
    </xf>
    <xf numFmtId="0" fontId="2" fillId="13" borderId="8" xfId="0" applyFont="1" applyFill="1" applyBorder="1" applyAlignment="1">
      <alignment vertical="center" wrapText="1"/>
    </xf>
    <xf numFmtId="0" fontId="0" fillId="0" borderId="2" xfId="0" applyBorder="1" applyAlignment="1">
      <alignment vertical="top" wrapText="1"/>
    </xf>
    <xf numFmtId="0" fontId="8" fillId="13" borderId="18" xfId="0" applyFont="1" applyFill="1" applyBorder="1" applyAlignment="1">
      <alignment horizontal="center" vertical="top"/>
    </xf>
    <xf numFmtId="0" fontId="2" fillId="13" borderId="47" xfId="0" applyFont="1" applyFill="1" applyBorder="1" applyAlignment="1">
      <alignment vertical="center" wrapText="1"/>
    </xf>
    <xf numFmtId="0" fontId="2" fillId="13" borderId="16" xfId="0" applyFont="1" applyFill="1" applyBorder="1" applyAlignment="1">
      <alignment vertical="center" wrapText="1"/>
    </xf>
    <xf numFmtId="0" fontId="8" fillId="13" borderId="23" xfId="0" applyFont="1" applyFill="1" applyBorder="1" applyAlignment="1">
      <alignment horizontal="center" vertical="top"/>
    </xf>
    <xf numFmtId="0" fontId="2" fillId="13" borderId="26" xfId="0" applyFont="1" applyFill="1" applyBorder="1" applyAlignment="1">
      <alignment vertical="center" wrapText="1"/>
    </xf>
    <xf numFmtId="0" fontId="3" fillId="3" borderId="33" xfId="0" applyFont="1" applyFill="1" applyBorder="1" applyAlignment="1">
      <alignment vertical="top" wrapText="1"/>
    </xf>
    <xf numFmtId="0" fontId="1" fillId="0" borderId="5" xfId="0" applyFont="1" applyBorder="1"/>
    <xf numFmtId="0" fontId="0" fillId="0" borderId="0" xfId="0" applyAlignment="1">
      <alignment horizontal="left"/>
    </xf>
    <xf numFmtId="0" fontId="3" fillId="0" borderId="32" xfId="0" applyFont="1" applyBorder="1" applyAlignment="1">
      <alignment vertical="top" wrapText="1"/>
    </xf>
    <xf numFmtId="0" fontId="3" fillId="0" borderId="51" xfId="0" applyFont="1" applyBorder="1" applyAlignment="1">
      <alignment vertical="top" wrapText="1"/>
    </xf>
    <xf numFmtId="0" fontId="3" fillId="0" borderId="27" xfId="0" applyFont="1" applyBorder="1" applyAlignment="1">
      <alignment vertical="top" wrapText="1"/>
    </xf>
    <xf numFmtId="0" fontId="3" fillId="0" borderId="34" xfId="0" applyFont="1" applyBorder="1" applyAlignment="1">
      <alignment vertical="top" wrapText="1"/>
    </xf>
    <xf numFmtId="0" fontId="3" fillId="0" borderId="53" xfId="0" applyFont="1" applyBorder="1" applyAlignment="1">
      <alignment vertical="top" wrapText="1"/>
    </xf>
    <xf numFmtId="0" fontId="3" fillId="3" borderId="32" xfId="0" applyFont="1" applyFill="1" applyBorder="1" applyAlignment="1">
      <alignment vertical="top" wrapText="1"/>
    </xf>
    <xf numFmtId="0" fontId="3" fillId="3" borderId="51" xfId="0" applyFont="1" applyFill="1" applyBorder="1" applyAlignment="1">
      <alignment vertical="top" wrapText="1"/>
    </xf>
    <xf numFmtId="0" fontId="3" fillId="3" borderId="27" xfId="0" applyFont="1" applyFill="1" applyBorder="1" applyAlignment="1">
      <alignment vertical="top" wrapText="1"/>
    </xf>
    <xf numFmtId="0" fontId="3" fillId="3" borderId="34" xfId="0" applyFont="1" applyFill="1" applyBorder="1" applyAlignment="1">
      <alignment vertical="top" wrapText="1"/>
    </xf>
    <xf numFmtId="0" fontId="16" fillId="0" borderId="35" xfId="0" applyFont="1" applyBorder="1" applyAlignment="1">
      <alignment vertical="center" wrapText="1"/>
    </xf>
    <xf numFmtId="0" fontId="16" fillId="0" borderId="25" xfId="0" applyFont="1" applyBorder="1" applyAlignment="1">
      <alignment vertical="center" wrapText="1"/>
    </xf>
    <xf numFmtId="0" fontId="16" fillId="0" borderId="34" xfId="0" applyFont="1" applyBorder="1" applyAlignment="1">
      <alignment vertical="center" wrapText="1"/>
    </xf>
    <xf numFmtId="0" fontId="16" fillId="0" borderId="27" xfId="0" applyFont="1" applyBorder="1" applyAlignment="1">
      <alignment vertical="top" wrapText="1"/>
    </xf>
    <xf numFmtId="0" fontId="3" fillId="0" borderId="46" xfId="0" applyFont="1" applyBorder="1" applyAlignment="1">
      <alignment vertical="center" wrapText="1"/>
    </xf>
    <xf numFmtId="0" fontId="3" fillId="0" borderId="16" xfId="0" applyFont="1" applyBorder="1" applyAlignment="1">
      <alignment vertical="center" wrapText="1"/>
    </xf>
    <xf numFmtId="0" fontId="0" fillId="0" borderId="14" xfId="0" applyBorder="1" applyAlignment="1">
      <alignment wrapText="1"/>
    </xf>
    <xf numFmtId="0" fontId="0" fillId="0" borderId="34" xfId="0" applyBorder="1" applyAlignment="1">
      <alignment vertical="center" wrapText="1"/>
    </xf>
    <xf numFmtId="0" fontId="0" fillId="0" borderId="25" xfId="0" applyBorder="1" applyAlignment="1">
      <alignment vertical="center" wrapText="1"/>
    </xf>
    <xf numFmtId="0" fontId="0" fillId="0" borderId="34" xfId="0" applyBorder="1" applyAlignment="1">
      <alignment wrapText="1"/>
    </xf>
    <xf numFmtId="0" fontId="0" fillId="0" borderId="35" xfId="0" applyBorder="1" applyAlignment="1">
      <alignment vertical="center" wrapText="1"/>
    </xf>
    <xf numFmtId="0" fontId="3" fillId="3" borderId="7" xfId="0" applyFont="1" applyFill="1" applyBorder="1" applyAlignment="1">
      <alignment vertical="top" wrapText="1"/>
    </xf>
    <xf numFmtId="0" fontId="0" fillId="0" borderId="4" xfId="0" applyBorder="1" applyAlignment="1">
      <alignment vertical="top" wrapText="1"/>
    </xf>
    <xf numFmtId="0" fontId="21" fillId="0" borderId="0" xfId="0" applyFont="1"/>
    <xf numFmtId="0" fontId="22" fillId="0" borderId="0" xfId="0" applyFont="1"/>
    <xf numFmtId="0" fontId="17" fillId="0" borderId="0" xfId="0" applyFont="1"/>
    <xf numFmtId="0" fontId="26" fillId="0" borderId="0" xfId="1" applyFont="1" applyAlignment="1">
      <alignment horizontal="right"/>
    </xf>
    <xf numFmtId="0" fontId="27" fillId="0" borderId="0" xfId="1" applyFont="1" applyAlignment="1">
      <alignment horizontal="right"/>
    </xf>
    <xf numFmtId="0" fontId="13" fillId="3" borderId="10" xfId="1" applyFill="1" applyBorder="1"/>
    <xf numFmtId="0" fontId="28" fillId="3" borderId="7" xfId="1" applyFont="1" applyFill="1" applyBorder="1"/>
    <xf numFmtId="0" fontId="13" fillId="3" borderId="7" xfId="1" applyFill="1" applyBorder="1" applyAlignment="1">
      <alignment horizontal="center"/>
    </xf>
    <xf numFmtId="0" fontId="13" fillId="3" borderId="54" xfId="1" applyFill="1" applyBorder="1"/>
    <xf numFmtId="0" fontId="13" fillId="3" borderId="54" xfId="1" applyFill="1" applyBorder="1" applyAlignment="1">
      <alignment vertical="center"/>
    </xf>
    <xf numFmtId="0" fontId="13" fillId="3" borderId="20" xfId="1" applyFill="1" applyBorder="1"/>
    <xf numFmtId="0" fontId="13" fillId="3" borderId="9" xfId="1" applyFill="1" applyBorder="1"/>
    <xf numFmtId="164" fontId="27" fillId="3" borderId="9" xfId="1" applyNumberFormat="1" applyFont="1" applyFill="1" applyBorder="1" applyAlignment="1">
      <alignment horizontal="center" vertical="center"/>
    </xf>
    <xf numFmtId="0" fontId="13" fillId="0" borderId="8" xfId="1" applyBorder="1" applyAlignment="1">
      <alignment vertical="center" wrapText="1"/>
    </xf>
    <xf numFmtId="0" fontId="13" fillId="0" borderId="8" xfId="1" applyBorder="1" applyAlignment="1">
      <alignment horizontal="center" vertical="center" wrapText="1"/>
    </xf>
    <xf numFmtId="0" fontId="13" fillId="0" borderId="54" xfId="1" applyBorder="1" applyAlignment="1">
      <alignment horizontal="center" vertical="center" wrapText="1"/>
    </xf>
    <xf numFmtId="0" fontId="13" fillId="0" borderId="3" xfId="1" applyBorder="1" applyAlignment="1">
      <alignment vertical="center" wrapText="1" shrinkToFit="1"/>
    </xf>
    <xf numFmtId="14" fontId="13" fillId="0" borderId="1" xfId="1" applyNumberFormat="1" applyBorder="1" applyAlignment="1">
      <alignment horizontal="center" vertical="center"/>
    </xf>
    <xf numFmtId="0" fontId="13" fillId="0" borderId="1" xfId="1" applyBorder="1" applyAlignment="1">
      <alignment horizontal="center" vertical="center"/>
    </xf>
    <xf numFmtId="0" fontId="30" fillId="3" borderId="0" xfId="0" applyFont="1" applyFill="1" applyAlignment="1">
      <alignment horizontal="center"/>
    </xf>
    <xf numFmtId="0" fontId="2" fillId="13" borderId="0" xfId="0" applyFont="1" applyFill="1" applyAlignment="1">
      <alignment vertical="center" wrapText="1"/>
    </xf>
    <xf numFmtId="0" fontId="0" fillId="0" borderId="0" xfId="0" applyAlignment="1">
      <alignment horizontal="center" vertical="top" wrapText="1"/>
    </xf>
    <xf numFmtId="0" fontId="17" fillId="0" borderId="0" xfId="0" applyFont="1" applyAlignment="1">
      <alignment horizontal="center" wrapText="1"/>
    </xf>
    <xf numFmtId="0" fontId="0" fillId="0" borderId="0" xfId="0" applyAlignment="1">
      <alignment horizontal="center"/>
    </xf>
    <xf numFmtId="0" fontId="8" fillId="3" borderId="0" xfId="0" applyFont="1" applyFill="1" applyAlignment="1">
      <alignment horizontal="center" vertical="top" wrapText="1"/>
    </xf>
    <xf numFmtId="0" fontId="0" fillId="3" borderId="0" xfId="0" applyFill="1" applyAlignment="1">
      <alignment horizontal="center" vertical="top" wrapText="1"/>
    </xf>
    <xf numFmtId="0" fontId="3" fillId="3" borderId="0" xfId="0" applyFont="1" applyFill="1" applyAlignment="1">
      <alignment horizontal="center" vertical="top" wrapText="1"/>
    </xf>
    <xf numFmtId="0" fontId="2" fillId="13" borderId="16" xfId="0" applyFont="1" applyFill="1" applyBorder="1" applyAlignment="1">
      <alignment horizontal="left" vertical="center" wrapText="1"/>
    </xf>
    <xf numFmtId="0" fontId="5" fillId="0" borderId="0" xfId="0" applyFont="1" applyAlignment="1">
      <alignment horizontal="left"/>
    </xf>
    <xf numFmtId="0" fontId="5" fillId="3" borderId="13" xfId="0" applyFont="1" applyFill="1" applyBorder="1" applyAlignment="1">
      <alignment horizontal="left" vertical="center" wrapText="1" inden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11"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quotePrefix="1"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32" fillId="13" borderId="1" xfId="0" applyFont="1" applyFill="1" applyBorder="1" applyAlignment="1">
      <alignment vertical="top"/>
    </xf>
    <xf numFmtId="0" fontId="33" fillId="0" borderId="0" xfId="0" applyFont="1"/>
    <xf numFmtId="0" fontId="34" fillId="0" borderId="0" xfId="0" applyFont="1"/>
    <xf numFmtId="0" fontId="33" fillId="0" borderId="7" xfId="0" applyFont="1" applyBorder="1" applyAlignment="1">
      <alignment horizontal="left" vertical="top"/>
    </xf>
    <xf numFmtId="0" fontId="33" fillId="0" borderId="3" xfId="0" applyFont="1" applyBorder="1" applyAlignment="1">
      <alignment vertical="top"/>
    </xf>
    <xf numFmtId="0" fontId="35" fillId="0" borderId="4" xfId="0" applyFont="1" applyBorder="1" applyAlignment="1">
      <alignment horizontal="left" vertical="top" wrapText="1"/>
    </xf>
    <xf numFmtId="0" fontId="35" fillId="0" borderId="5" xfId="0" applyFont="1" applyBorder="1" applyAlignment="1">
      <alignment horizontal="left" vertical="top" wrapText="1"/>
    </xf>
    <xf numFmtId="0" fontId="33" fillId="0" borderId="0" xfId="0" applyFont="1" applyAlignment="1">
      <alignment horizontal="left" vertical="top"/>
    </xf>
    <xf numFmtId="0" fontId="32" fillId="13" borderId="2" xfId="0" applyFont="1" applyFill="1" applyBorder="1" applyAlignment="1">
      <alignment vertical="top"/>
    </xf>
    <xf numFmtId="0" fontId="33" fillId="0" borderId="0" xfId="0" applyFont="1" applyAlignment="1">
      <alignment vertical="top"/>
    </xf>
    <xf numFmtId="0" fontId="33" fillId="0" borderId="0" xfId="0" applyFont="1" applyAlignment="1">
      <alignment horizontal="center" vertical="top"/>
    </xf>
    <xf numFmtId="0" fontId="32" fillId="13" borderId="9" xfId="0" applyFont="1" applyFill="1" applyBorder="1" applyAlignment="1">
      <alignment horizontal="center" vertical="top"/>
    </xf>
    <xf numFmtId="0" fontId="32" fillId="2" borderId="9" xfId="0" applyFont="1" applyFill="1" applyBorder="1" applyAlignment="1">
      <alignment vertical="center"/>
    </xf>
    <xf numFmtId="0" fontId="32" fillId="13" borderId="2" xfId="0" applyFont="1" applyFill="1" applyBorder="1" applyAlignment="1">
      <alignment vertical="center" wrapText="1"/>
    </xf>
    <xf numFmtId="0" fontId="33" fillId="0" borderId="0" xfId="0" applyFont="1" applyAlignment="1">
      <alignment wrapText="1"/>
    </xf>
    <xf numFmtId="0" fontId="35" fillId="0" borderId="36" xfId="0" applyFont="1" applyBorder="1" applyAlignment="1">
      <alignment vertical="top" wrapText="1"/>
    </xf>
    <xf numFmtId="0" fontId="37" fillId="0" borderId="0" xfId="0" applyFont="1"/>
    <xf numFmtId="0" fontId="35" fillId="0" borderId="1" xfId="0" applyFont="1" applyBorder="1" applyAlignment="1">
      <alignment vertical="top" wrapText="1"/>
    </xf>
    <xf numFmtId="0" fontId="33" fillId="0" borderId="1" xfId="0" applyFont="1" applyBorder="1" applyAlignment="1">
      <alignment horizontal="left" vertical="top" wrapText="1"/>
    </xf>
    <xf numFmtId="0" fontId="35" fillId="0" borderId="2" xfId="0" applyFont="1" applyBorder="1" applyAlignment="1">
      <alignment vertical="top" wrapText="1"/>
    </xf>
    <xf numFmtId="0" fontId="35" fillId="3" borderId="36" xfId="0" applyFont="1" applyFill="1" applyBorder="1" applyAlignment="1">
      <alignment vertical="top" wrapText="1"/>
    </xf>
    <xf numFmtId="0" fontId="35" fillId="3" borderId="1" xfId="0" applyFont="1" applyFill="1" applyBorder="1" applyAlignment="1">
      <alignment vertical="top" wrapText="1"/>
    </xf>
    <xf numFmtId="0" fontId="35" fillId="3" borderId="2" xfId="0" applyFont="1" applyFill="1" applyBorder="1" applyAlignment="1">
      <alignment vertical="top" wrapText="1"/>
    </xf>
    <xf numFmtId="0" fontId="39" fillId="0" borderId="36" xfId="0" applyFont="1" applyBorder="1" applyAlignment="1">
      <alignment vertical="center" wrapText="1"/>
    </xf>
    <xf numFmtId="0" fontId="39" fillId="0" borderId="1" xfId="0" applyFont="1" applyBorder="1" applyAlignment="1">
      <alignment vertical="center" wrapText="1"/>
    </xf>
    <xf numFmtId="0" fontId="39" fillId="0" borderId="2" xfId="0" applyFont="1" applyBorder="1" applyAlignment="1">
      <alignment vertical="center" wrapText="1"/>
    </xf>
    <xf numFmtId="0" fontId="39" fillId="0" borderId="1" xfId="0" applyFont="1" applyBorder="1" applyAlignment="1">
      <alignment vertical="top" wrapText="1"/>
    </xf>
    <xf numFmtId="0" fontId="35" fillId="0" borderId="36" xfId="0" applyFont="1" applyBorder="1" applyAlignment="1">
      <alignment vertical="center" wrapText="1"/>
    </xf>
    <xf numFmtId="0" fontId="35" fillId="0" borderId="1" xfId="0" applyFont="1" applyBorder="1" applyAlignment="1">
      <alignment vertical="center" wrapText="1"/>
    </xf>
    <xf numFmtId="0" fontId="33" fillId="0" borderId="2" xfId="0" applyFont="1" applyBorder="1" applyAlignment="1">
      <alignment wrapText="1"/>
    </xf>
    <xf numFmtId="0" fontId="33" fillId="0" borderId="2" xfId="0" applyFont="1" applyBorder="1" applyAlignment="1">
      <alignment vertical="center" wrapText="1"/>
    </xf>
    <xf numFmtId="0" fontId="33" fillId="0" borderId="1" xfId="0" applyFont="1" applyBorder="1" applyAlignment="1">
      <alignment vertical="center" wrapText="1"/>
    </xf>
    <xf numFmtId="0" fontId="33" fillId="0" borderId="36" xfId="0" applyFont="1" applyBorder="1" applyAlignment="1">
      <alignment vertical="center" wrapText="1"/>
    </xf>
    <xf numFmtId="0" fontId="33" fillId="0" borderId="37" xfId="0" applyFont="1" applyBorder="1" applyAlignment="1">
      <alignment vertical="center" wrapText="1"/>
    </xf>
    <xf numFmtId="0" fontId="33" fillId="0" borderId="37" xfId="0" applyFont="1" applyBorder="1" applyAlignment="1">
      <alignment vertical="top" wrapText="1"/>
    </xf>
    <xf numFmtId="0" fontId="32" fillId="13" borderId="8" xfId="0" applyFont="1" applyFill="1" applyBorder="1" applyAlignment="1">
      <alignment vertical="center" wrapText="1"/>
    </xf>
    <xf numFmtId="0" fontId="32" fillId="13" borderId="0" xfId="0" applyFont="1" applyFill="1" applyAlignment="1">
      <alignment vertical="center" wrapText="1"/>
    </xf>
    <xf numFmtId="0" fontId="39" fillId="0" borderId="37" xfId="0" applyFont="1" applyBorder="1" applyAlignment="1">
      <alignment vertical="center" wrapText="1"/>
    </xf>
    <xf numFmtId="0" fontId="35" fillId="3" borderId="37" xfId="0" applyFont="1" applyFill="1" applyBorder="1" applyAlignment="1">
      <alignment vertical="top" wrapText="1"/>
    </xf>
    <xf numFmtId="0" fontId="35" fillId="3" borderId="6" xfId="0" applyFont="1" applyFill="1" applyBorder="1" applyAlignment="1">
      <alignment vertical="top" wrapText="1"/>
    </xf>
    <xf numFmtId="0" fontId="39" fillId="0" borderId="6" xfId="0" applyFont="1" applyBorder="1" applyAlignment="1">
      <alignment vertical="center" wrapText="1"/>
    </xf>
    <xf numFmtId="0" fontId="33" fillId="0" borderId="37" xfId="0" applyFont="1" applyBorder="1" applyAlignment="1">
      <alignment wrapText="1"/>
    </xf>
    <xf numFmtId="0" fontId="33" fillId="0" borderId="6" xfId="0" applyFont="1" applyBorder="1" applyAlignment="1">
      <alignment vertical="center" wrapText="1"/>
    </xf>
    <xf numFmtId="0" fontId="35" fillId="0" borderId="37" xfId="0" applyFont="1" applyBorder="1" applyAlignment="1">
      <alignment vertical="top" wrapText="1"/>
    </xf>
    <xf numFmtId="0" fontId="33" fillId="0" borderId="0" xfId="0" applyFont="1" applyAlignment="1">
      <alignment horizontal="left"/>
    </xf>
    <xf numFmtId="0" fontId="32" fillId="13" borderId="23" xfId="0" applyFont="1" applyFill="1" applyBorder="1" applyAlignment="1">
      <alignment horizontal="center" vertical="top"/>
    </xf>
    <xf numFmtId="0" fontId="32" fillId="13" borderId="26" xfId="0" applyFont="1" applyFill="1" applyBorder="1" applyAlignment="1">
      <alignment vertical="center" wrapText="1"/>
    </xf>
    <xf numFmtId="0" fontId="32" fillId="13" borderId="8" xfId="0" applyFont="1" applyFill="1" applyBorder="1" applyAlignment="1">
      <alignment horizontal="left" vertical="center" wrapText="1"/>
    </xf>
    <xf numFmtId="0" fontId="32" fillId="13" borderId="16" xfId="0" applyFont="1" applyFill="1" applyBorder="1" applyAlignment="1">
      <alignment vertical="center" wrapText="1"/>
    </xf>
    <xf numFmtId="0" fontId="33" fillId="3" borderId="0" xfId="0" applyFont="1" applyFill="1"/>
    <xf numFmtId="0" fontId="35" fillId="3" borderId="33" xfId="0" applyFont="1" applyFill="1" applyBorder="1" applyAlignment="1">
      <alignment vertical="top" wrapText="1"/>
    </xf>
    <xf numFmtId="0" fontId="35" fillId="9" borderId="37" xfId="0" applyFont="1" applyFill="1" applyBorder="1" applyAlignment="1">
      <alignment vertical="top" wrapText="1"/>
    </xf>
    <xf numFmtId="0" fontId="32" fillId="13" borderId="2" xfId="0" applyFont="1" applyFill="1" applyBorder="1" applyAlignment="1">
      <alignment vertical="top" wrapText="1"/>
    </xf>
    <xf numFmtId="0" fontId="33" fillId="9" borderId="0" xfId="0" applyFont="1" applyFill="1"/>
    <xf numFmtId="0" fontId="33" fillId="0" borderId="3" xfId="0" applyFont="1" applyBorder="1" applyAlignment="1">
      <alignment horizontal="center" vertical="top"/>
    </xf>
    <xf numFmtId="0" fontId="32" fillId="13" borderId="9" xfId="0" applyFont="1" applyFill="1" applyBorder="1" applyAlignment="1">
      <alignment vertical="center"/>
    </xf>
    <xf numFmtId="0" fontId="32" fillId="0" borderId="0" xfId="0" applyFont="1" applyAlignment="1">
      <alignment vertical="center" wrapText="1"/>
    </xf>
    <xf numFmtId="0" fontId="35" fillId="0" borderId="0" xfId="0" applyFont="1" applyAlignment="1">
      <alignment vertical="top" wrapText="1"/>
    </xf>
    <xf numFmtId="0" fontId="33" fillId="0" borderId="0" xfId="0" applyFont="1" applyAlignment="1">
      <alignment vertical="top" wrapText="1"/>
    </xf>
    <xf numFmtId="0" fontId="33" fillId="0" borderId="54" xfId="0" applyFont="1" applyBorder="1"/>
    <xf numFmtId="0" fontId="33" fillId="0" borderId="1" xfId="0" applyFont="1" applyBorder="1" applyAlignment="1">
      <alignment horizontal="left" vertical="top"/>
    </xf>
    <xf numFmtId="0" fontId="36" fillId="0" borderId="0" xfId="0" applyFont="1" applyAlignment="1">
      <alignment vertical="center" wrapText="1"/>
    </xf>
    <xf numFmtId="0" fontId="35" fillId="0" borderId="0" xfId="0" applyFont="1" applyAlignment="1">
      <alignment vertical="center" wrapText="1"/>
    </xf>
    <xf numFmtId="0" fontId="38" fillId="0" borderId="0" xfId="0" applyFont="1" applyAlignment="1">
      <alignment vertical="center" wrapText="1"/>
    </xf>
    <xf numFmtId="0" fontId="39" fillId="0" borderId="0" xfId="0" applyFont="1" applyAlignment="1">
      <alignment vertical="center" wrapText="1"/>
    </xf>
    <xf numFmtId="0" fontId="39" fillId="0" borderId="0" xfId="0" applyFont="1" applyAlignment="1">
      <alignment vertical="top" wrapText="1"/>
    </xf>
    <xf numFmtId="0" fontId="33" fillId="0" borderId="0" xfId="0" applyFont="1" applyAlignment="1">
      <alignment vertical="center" wrapText="1"/>
    </xf>
    <xf numFmtId="0" fontId="41" fillId="0" borderId="0" xfId="0" applyFont="1" applyAlignment="1">
      <alignment vertical="top" wrapText="1"/>
    </xf>
    <xf numFmtId="0" fontId="35" fillId="0" borderId="6" xfId="0" applyFont="1" applyBorder="1" applyAlignment="1">
      <alignment vertical="top" wrapText="1"/>
    </xf>
    <xf numFmtId="0" fontId="32" fillId="0" borderId="0" xfId="0" applyFont="1" applyAlignment="1">
      <alignment vertical="center"/>
    </xf>
    <xf numFmtId="0" fontId="32" fillId="3" borderId="16" xfId="0" applyFont="1" applyFill="1" applyBorder="1" applyAlignment="1">
      <alignment vertical="top" wrapText="1"/>
    </xf>
    <xf numFmtId="0" fontId="32" fillId="2" borderId="0" xfId="0" applyFont="1" applyFill="1" applyAlignment="1">
      <alignment vertical="center"/>
    </xf>
    <xf numFmtId="0" fontId="42" fillId="0" borderId="0" xfId="0" applyFont="1"/>
    <xf numFmtId="0" fontId="43" fillId="0" borderId="7" xfId="0" applyFont="1" applyBorder="1" applyAlignment="1">
      <alignment horizontal="left" vertical="top"/>
    </xf>
    <xf numFmtId="0" fontId="43" fillId="0" borderId="0" xfId="0" applyFont="1"/>
    <xf numFmtId="0" fontId="43" fillId="0" borderId="0" xfId="0" applyFont="1" applyAlignment="1">
      <alignment horizontal="left" vertical="top"/>
    </xf>
    <xf numFmtId="0" fontId="44" fillId="13" borderId="8" xfId="0" applyFont="1" applyFill="1" applyBorder="1" applyAlignment="1">
      <alignment vertical="center" wrapText="1"/>
    </xf>
    <xf numFmtId="0" fontId="23" fillId="3" borderId="0" xfId="1" applyFont="1" applyFill="1" applyAlignment="1">
      <alignment horizontal="left" vertical="center" wrapText="1"/>
    </xf>
    <xf numFmtId="0" fontId="23" fillId="3" borderId="0" xfId="1" applyFont="1" applyFill="1" applyAlignment="1">
      <alignment horizontal="left" vertical="center"/>
    </xf>
    <xf numFmtId="0" fontId="13" fillId="3" borderId="0" xfId="1" applyFill="1" applyAlignment="1">
      <alignment horizontal="left" vertical="center"/>
    </xf>
    <xf numFmtId="0" fontId="24" fillId="3" borderId="0" xfId="1" applyFont="1" applyFill="1" applyAlignment="1">
      <alignment horizontal="left" vertical="center"/>
    </xf>
    <xf numFmtId="164" fontId="27" fillId="3" borderId="0" xfId="1" applyNumberFormat="1" applyFont="1" applyFill="1" applyAlignment="1">
      <alignment horizontal="left" vertical="center"/>
    </xf>
    <xf numFmtId="14" fontId="23" fillId="3" borderId="0" xfId="1" applyNumberFormat="1" applyFont="1" applyFill="1" applyAlignment="1">
      <alignment horizontal="left" vertical="center"/>
    </xf>
    <xf numFmtId="0" fontId="13" fillId="3" borderId="7" xfId="1" applyFill="1" applyBorder="1"/>
    <xf numFmtId="0" fontId="0" fillId="3" borderId="7" xfId="0" applyFill="1" applyBorder="1"/>
    <xf numFmtId="0" fontId="0" fillId="3" borderId="51" xfId="0" applyFill="1" applyBorder="1"/>
    <xf numFmtId="0" fontId="0" fillId="3" borderId="53" xfId="0" applyFill="1" applyBorder="1"/>
    <xf numFmtId="0" fontId="24" fillId="3" borderId="9" xfId="1" applyFont="1" applyFill="1" applyBorder="1" applyAlignment="1">
      <alignment vertical="center"/>
    </xf>
    <xf numFmtId="0" fontId="0" fillId="3" borderId="9" xfId="0" applyFill="1" applyBorder="1"/>
    <xf numFmtId="0" fontId="0" fillId="3" borderId="21" xfId="0" applyFill="1" applyBorder="1"/>
    <xf numFmtId="0" fontId="31" fillId="3" borderId="0" xfId="0" applyFont="1" applyFill="1" applyAlignment="1">
      <alignment horizontal="right"/>
    </xf>
    <xf numFmtId="0" fontId="0" fillId="3" borderId="3" xfId="0" applyFill="1" applyBorder="1" applyAlignment="1">
      <alignment horizontal="center"/>
    </xf>
    <xf numFmtId="0" fontId="0" fillId="3" borderId="5" xfId="0" applyFill="1" applyBorder="1" applyAlignment="1">
      <alignment horizontal="center"/>
    </xf>
    <xf numFmtId="0" fontId="13" fillId="0" borderId="56" xfId="1" applyBorder="1" applyAlignment="1">
      <alignment horizontal="center" vertical="center"/>
    </xf>
    <xf numFmtId="0" fontId="13" fillId="0" borderId="57" xfId="1" applyBorder="1" applyAlignment="1">
      <alignment vertical="center"/>
    </xf>
    <xf numFmtId="0" fontId="23" fillId="3" borderId="0" xfId="1" applyFont="1" applyFill="1" applyAlignment="1">
      <alignment horizontal="left" vertical="center" wrapText="1"/>
    </xf>
    <xf numFmtId="0" fontId="13" fillId="0" borderId="10" xfId="1" applyBorder="1" applyAlignment="1">
      <alignment horizontal="center" vertical="center" wrapText="1"/>
    </xf>
    <xf numFmtId="0" fontId="13" fillId="0" borderId="51" xfId="1" applyBorder="1" applyAlignment="1">
      <alignment vertical="center" wrapText="1"/>
    </xf>
    <xf numFmtId="0" fontId="29" fillId="0" borderId="3" xfId="1" applyFont="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25" fillId="0" borderId="10" xfId="1" applyFont="1" applyBorder="1" applyAlignment="1">
      <alignment horizontal="left" vertical="center" wrapText="1"/>
    </xf>
    <xf numFmtId="0" fontId="25" fillId="0" borderId="7" xfId="1" applyFont="1" applyBorder="1" applyAlignment="1">
      <alignment horizontal="left" vertical="center" wrapText="1"/>
    </xf>
    <xf numFmtId="0" fontId="25" fillId="0" borderId="51" xfId="1" applyFont="1" applyBorder="1" applyAlignment="1">
      <alignment horizontal="left" vertical="center" wrapText="1"/>
    </xf>
    <xf numFmtId="0" fontId="25" fillId="0" borderId="54" xfId="1" applyFont="1" applyBorder="1" applyAlignment="1">
      <alignment horizontal="left" vertical="center" wrapText="1"/>
    </xf>
    <xf numFmtId="0" fontId="25" fillId="0" borderId="0" xfId="1" applyFont="1" applyAlignment="1">
      <alignment horizontal="left" vertical="center" wrapText="1"/>
    </xf>
    <xf numFmtId="0" fontId="25" fillId="0" borderId="53" xfId="1" applyFont="1" applyBorder="1" applyAlignment="1">
      <alignment horizontal="left" vertical="center" wrapText="1"/>
    </xf>
    <xf numFmtId="0" fontId="25" fillId="0" borderId="20" xfId="1" applyFont="1" applyBorder="1" applyAlignment="1">
      <alignment horizontal="left" vertical="center" wrapText="1"/>
    </xf>
    <xf numFmtId="0" fontId="25" fillId="0" borderId="9" xfId="1" applyFont="1" applyBorder="1" applyAlignment="1">
      <alignment horizontal="left" vertical="center" wrapText="1"/>
    </xf>
    <xf numFmtId="0" fontId="25" fillId="0" borderId="21" xfId="1" applyFont="1" applyBorder="1" applyAlignment="1">
      <alignment horizontal="left" vertical="center" wrapText="1"/>
    </xf>
    <xf numFmtId="0" fontId="8" fillId="13" borderId="9" xfId="0" applyFont="1" applyFill="1" applyBorder="1" applyAlignment="1">
      <alignment horizontal="center" vertical="center"/>
    </xf>
    <xf numFmtId="0" fontId="8" fillId="13" borderId="9" xfId="0" applyFont="1" applyFill="1" applyBorder="1" applyAlignment="1">
      <alignment horizontal="center" vertical="top"/>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8" fillId="13" borderId="1" xfId="0" applyFont="1" applyFill="1" applyBorder="1" applyAlignment="1">
      <alignment horizontal="center" vertical="top" wrapText="1"/>
    </xf>
    <xf numFmtId="0" fontId="3" fillId="0" borderId="1" xfId="0" applyFont="1"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 xfId="0" applyBorder="1" applyAlignment="1">
      <alignment horizontal="left" vertical="top" wrapText="1"/>
    </xf>
    <xf numFmtId="0" fontId="4" fillId="3" borderId="17" xfId="0" applyFont="1" applyFill="1" applyBorder="1" applyAlignment="1">
      <alignment horizontal="justify" vertical="center" wrapText="1"/>
    </xf>
    <xf numFmtId="0" fontId="4" fillId="3" borderId="15"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5" fillId="3" borderId="17"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3" fillId="0" borderId="2"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8" fillId="12" borderId="9" xfId="0" applyFont="1" applyFill="1" applyBorder="1" applyAlignment="1">
      <alignment horizontal="center" vertical="top"/>
    </xf>
    <xf numFmtId="0" fontId="8" fillId="12"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2"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8" fillId="2" borderId="1" xfId="0" applyFont="1" applyFill="1" applyBorder="1" applyAlignment="1">
      <alignment horizontal="center" vertical="top" wrapText="1"/>
    </xf>
    <xf numFmtId="0" fontId="10" fillId="0" borderId="1" xfId="0" applyFont="1" applyBorder="1" applyAlignment="1">
      <alignment horizontal="left" vertical="top" wrapText="1"/>
    </xf>
    <xf numFmtId="0" fontId="3" fillId="0" borderId="3" xfId="0" applyFont="1" applyBorder="1" applyAlignment="1">
      <alignment horizontal="left" vertical="top" wrapText="1"/>
    </xf>
    <xf numFmtId="0" fontId="3" fillId="3" borderId="28"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8" fillId="12" borderId="22" xfId="0" applyFont="1" applyFill="1" applyBorder="1" applyAlignment="1">
      <alignment horizontal="center" vertical="top"/>
    </xf>
    <xf numFmtId="0" fontId="8" fillId="12" borderId="23" xfId="0" applyFont="1" applyFill="1" applyBorder="1" applyAlignment="1">
      <alignment horizontal="center" vertical="top"/>
    </xf>
    <xf numFmtId="0" fontId="8" fillId="12" borderId="23"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0" xfId="0" applyFont="1" applyFill="1" applyAlignment="1">
      <alignment horizontal="center" vertical="center" wrapText="1"/>
    </xf>
    <xf numFmtId="0" fontId="2" fillId="12"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8" fillId="12" borderId="19" xfId="0" applyFont="1" applyFill="1" applyBorder="1" applyAlignment="1">
      <alignment horizontal="center" vertical="center"/>
    </xf>
    <xf numFmtId="0" fontId="3" fillId="0" borderId="28" xfId="0" applyFont="1" applyBorder="1" applyAlignment="1">
      <alignment horizontal="center" vertical="top" wrapText="1"/>
    </xf>
    <xf numFmtId="0" fontId="3" fillId="0" borderId="0" xfId="0" applyFont="1" applyAlignment="1">
      <alignment horizontal="center" vertical="top" wrapText="1"/>
    </xf>
    <xf numFmtId="0" fontId="3" fillId="0" borderId="16" xfId="0" applyFont="1" applyBorder="1" applyAlignment="1">
      <alignment horizontal="center" vertical="top" wrapText="1"/>
    </xf>
    <xf numFmtId="0" fontId="8" fillId="13" borderId="28" xfId="0" applyFont="1" applyFill="1" applyBorder="1" applyAlignment="1">
      <alignment horizontal="center" vertical="top" wrapText="1"/>
    </xf>
    <xf numFmtId="0" fontId="8" fillId="13" borderId="0" xfId="0" applyFont="1" applyFill="1" applyAlignment="1">
      <alignment horizontal="center" vertical="top" wrapText="1"/>
    </xf>
    <xf numFmtId="0" fontId="8" fillId="13" borderId="16" xfId="0" applyFont="1" applyFill="1" applyBorder="1" applyAlignment="1">
      <alignment horizontal="center" vertical="top" wrapText="1"/>
    </xf>
    <xf numFmtId="0" fontId="0" fillId="0" borderId="1" xfId="0" applyBorder="1" applyAlignment="1">
      <alignment horizontal="center" vertical="top" wrapText="1"/>
    </xf>
    <xf numFmtId="0" fontId="0" fillId="0" borderId="37" xfId="0" applyBorder="1" applyAlignment="1">
      <alignment horizontal="center" vertical="top" wrapText="1"/>
    </xf>
    <xf numFmtId="0" fontId="0" fillId="0" borderId="6" xfId="0" applyBorder="1" applyAlignment="1">
      <alignment horizontal="left" vertical="top" wrapText="1"/>
    </xf>
    <xf numFmtId="0" fontId="0" fillId="0" borderId="37" xfId="0" applyBorder="1" applyAlignment="1">
      <alignment horizontal="left" vertical="top" wrapText="1"/>
    </xf>
    <xf numFmtId="0" fontId="0" fillId="0" borderId="20" xfId="0" applyBorder="1" applyAlignment="1">
      <alignment horizontal="center" vertical="top" wrapText="1"/>
    </xf>
    <xf numFmtId="0" fontId="0" fillId="0" borderId="49" xfId="0" applyBorder="1" applyAlignment="1">
      <alignment horizontal="center" vertical="top" wrapText="1"/>
    </xf>
    <xf numFmtId="0" fontId="1" fillId="0" borderId="4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9" xfId="0" applyFont="1" applyBorder="1" applyAlignment="1">
      <alignment horizontal="center" vertical="center" wrapText="1"/>
    </xf>
    <xf numFmtId="0" fontId="3" fillId="3" borderId="31"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33" xfId="0" applyFont="1" applyFill="1" applyBorder="1" applyAlignment="1">
      <alignment horizontal="center" vertical="top" wrapText="1"/>
    </xf>
    <xf numFmtId="0" fontId="0" fillId="0" borderId="36" xfId="0" applyBorder="1" applyAlignment="1">
      <alignment horizontal="center" vertical="top" wrapText="1"/>
    </xf>
    <xf numFmtId="0" fontId="0" fillId="3" borderId="36" xfId="0" applyFill="1" applyBorder="1" applyAlignment="1">
      <alignment horizontal="left" vertical="top" wrapText="1"/>
    </xf>
    <xf numFmtId="0" fontId="0" fillId="3" borderId="1" xfId="0" applyFill="1" applyBorder="1" applyAlignment="1">
      <alignment horizontal="left" vertical="top" wrapText="1"/>
    </xf>
    <xf numFmtId="0" fontId="0" fillId="3" borderId="37" xfId="0" applyFill="1" applyBorder="1" applyAlignment="1">
      <alignment horizontal="left" vertical="top" wrapText="1"/>
    </xf>
    <xf numFmtId="0" fontId="0" fillId="0" borderId="48" xfId="0" applyBorder="1" applyAlignment="1">
      <alignment horizontal="center" vertical="top" wrapText="1"/>
    </xf>
    <xf numFmtId="0" fontId="0" fillId="0" borderId="10" xfId="0" applyBorder="1" applyAlignment="1">
      <alignment horizontal="center" vertical="top" wrapText="1"/>
    </xf>
    <xf numFmtId="0" fontId="6" fillId="3" borderId="3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0" fillId="0" borderId="36" xfId="0" applyBorder="1" applyAlignment="1">
      <alignment horizontal="left" vertical="top" wrapText="1"/>
    </xf>
    <xf numFmtId="0" fontId="0" fillId="0" borderId="2" xfId="0" applyBorder="1" applyAlignment="1">
      <alignment horizontal="left" vertical="top" wrapText="1"/>
    </xf>
    <xf numFmtId="0" fontId="6" fillId="3" borderId="40"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26" xfId="0" applyFont="1" applyBorder="1" applyAlignment="1">
      <alignment horizontal="center" vertical="center" wrapText="1"/>
    </xf>
    <xf numFmtId="0" fontId="3" fillId="0" borderId="36" xfId="0" applyFont="1" applyBorder="1" applyAlignment="1">
      <alignment horizontal="center" vertical="top" wrapText="1"/>
    </xf>
    <xf numFmtId="0" fontId="3" fillId="0" borderId="1" xfId="0" applyFont="1" applyBorder="1" applyAlignment="1">
      <alignment horizontal="center" vertical="top" wrapText="1"/>
    </xf>
    <xf numFmtId="0" fontId="3" fillId="3" borderId="3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13" borderId="0" xfId="0" applyFont="1" applyFill="1" applyAlignment="1">
      <alignment horizontal="center" vertical="center"/>
    </xf>
    <xf numFmtId="0" fontId="0" fillId="0" borderId="35" xfId="0" applyBorder="1" applyAlignment="1">
      <alignment horizontal="center" vertical="top" wrapText="1"/>
    </xf>
    <xf numFmtId="0" fontId="0" fillId="0" borderId="25" xfId="0" applyBorder="1" applyAlignment="1">
      <alignment horizontal="center" vertical="top" wrapText="1"/>
    </xf>
    <xf numFmtId="0" fontId="0" fillId="0" borderId="27"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8" fillId="13" borderId="44" xfId="0" applyFont="1" applyFill="1" applyBorder="1" applyAlignment="1">
      <alignment horizontal="center" vertical="top" wrapText="1"/>
    </xf>
    <xf numFmtId="0" fontId="8" fillId="13" borderId="45" xfId="0" applyFont="1" applyFill="1" applyBorder="1" applyAlignment="1">
      <alignment horizontal="center" vertical="top" wrapText="1"/>
    </xf>
    <xf numFmtId="0" fontId="8" fillId="13" borderId="46" xfId="0" applyFont="1" applyFill="1" applyBorder="1" applyAlignment="1">
      <alignment horizontal="center" vertical="top" wrapText="1"/>
    </xf>
    <xf numFmtId="0" fontId="0" fillId="0" borderId="28"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3" fillId="0" borderId="29" xfId="0" applyFont="1" applyBorder="1" applyAlignment="1">
      <alignment horizontal="center" vertical="top" wrapText="1"/>
    </xf>
    <xf numFmtId="0" fontId="3" fillId="0" borderId="30" xfId="0" applyFont="1" applyBorder="1" applyAlignment="1">
      <alignment horizontal="center" vertical="top" wrapText="1"/>
    </xf>
    <xf numFmtId="0" fontId="3" fillId="0" borderId="14" xfId="0" applyFont="1" applyBorder="1" applyAlignment="1">
      <alignment horizontal="center" vertical="top" wrapText="1"/>
    </xf>
    <xf numFmtId="0" fontId="0" fillId="0" borderId="31" xfId="0" applyBorder="1" applyAlignment="1">
      <alignment horizontal="center" vertical="top" wrapText="1"/>
    </xf>
    <xf numFmtId="0" fontId="0" fillId="0" borderId="33" xfId="0" applyBorder="1" applyAlignment="1">
      <alignment horizontal="center" vertical="top" wrapText="1"/>
    </xf>
    <xf numFmtId="0" fontId="8" fillId="13" borderId="11"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2" xfId="0" applyFont="1" applyFill="1" applyBorder="1" applyAlignment="1">
      <alignment horizontal="center" vertical="center"/>
    </xf>
    <xf numFmtId="0" fontId="0" fillId="0" borderId="35" xfId="0" applyBorder="1" applyAlignment="1">
      <alignment horizontal="left" vertical="top" wrapText="1"/>
    </xf>
    <xf numFmtId="0" fontId="0" fillId="0" borderId="25" xfId="0" applyBorder="1" applyAlignment="1">
      <alignment horizontal="left" vertical="top" wrapText="1"/>
    </xf>
    <xf numFmtId="0" fontId="0" fillId="0" borderId="34" xfId="0" applyBorder="1" applyAlignment="1">
      <alignment horizontal="left" vertical="top" wrapText="1"/>
    </xf>
    <xf numFmtId="0" fontId="35" fillId="0" borderId="4" xfId="0" applyFont="1" applyBorder="1" applyAlignment="1">
      <alignment horizontal="left" vertical="top" wrapText="1"/>
    </xf>
    <xf numFmtId="0" fontId="35" fillId="0" borderId="5" xfId="0" applyFont="1" applyBorder="1" applyAlignment="1">
      <alignment horizontal="left" vertical="top" wrapText="1"/>
    </xf>
    <xf numFmtId="0" fontId="35" fillId="0" borderId="4" xfId="0" applyFont="1" applyBorder="1" applyAlignment="1">
      <alignment horizontal="left" vertical="center" wrapText="1"/>
    </xf>
    <xf numFmtId="0" fontId="35" fillId="0" borderId="5" xfId="0" applyFont="1" applyBorder="1" applyAlignment="1">
      <alignment horizontal="left" vertical="center" wrapText="1"/>
    </xf>
    <xf numFmtId="0" fontId="32" fillId="13" borderId="9" xfId="0" applyFont="1" applyFill="1" applyBorder="1" applyAlignment="1">
      <alignment horizontal="center" vertical="top"/>
    </xf>
    <xf numFmtId="0" fontId="32" fillId="13" borderId="11" xfId="0" applyFont="1" applyFill="1" applyBorder="1" applyAlignment="1">
      <alignment horizontal="center" vertical="center"/>
    </xf>
    <xf numFmtId="0" fontId="32" fillId="13" borderId="18" xfId="0" applyFont="1" applyFill="1" applyBorder="1" applyAlignment="1">
      <alignment horizontal="center" vertical="center"/>
    </xf>
    <xf numFmtId="0" fontId="32" fillId="13" borderId="12" xfId="0" applyFont="1" applyFill="1" applyBorder="1" applyAlignment="1">
      <alignment horizontal="center" vertical="center"/>
    </xf>
    <xf numFmtId="0" fontId="36" fillId="3" borderId="38" xfId="0" applyFont="1" applyFill="1" applyBorder="1" applyAlignment="1">
      <alignment horizontal="center" vertical="center" wrapText="1"/>
    </xf>
    <xf numFmtId="0" fontId="36" fillId="3" borderId="24" xfId="0" applyFont="1" applyFill="1" applyBorder="1" applyAlignment="1">
      <alignment horizontal="center" vertical="center" wrapText="1"/>
    </xf>
    <xf numFmtId="0" fontId="36" fillId="3" borderId="26" xfId="0" applyFont="1" applyFill="1" applyBorder="1" applyAlignment="1">
      <alignment horizontal="center" vertical="center" wrapText="1"/>
    </xf>
    <xf numFmtId="0" fontId="35" fillId="3" borderId="36"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0" borderId="36" xfId="0" applyFont="1" applyBorder="1" applyAlignment="1">
      <alignment horizontal="center" vertical="top" wrapText="1"/>
    </xf>
    <xf numFmtId="0" fontId="35" fillId="0" borderId="1" xfId="0" applyFont="1" applyBorder="1" applyAlignment="1">
      <alignment horizontal="center" vertical="top" wrapText="1"/>
    </xf>
    <xf numFmtId="0" fontId="35" fillId="0" borderId="2" xfId="0" applyFont="1" applyBorder="1" applyAlignment="1">
      <alignment horizontal="center" vertical="top" wrapText="1"/>
    </xf>
    <xf numFmtId="0" fontId="33" fillId="0" borderId="35" xfId="0" applyFont="1" applyBorder="1" applyAlignment="1">
      <alignment horizontal="center" vertical="top" wrapText="1"/>
    </xf>
    <xf numFmtId="0" fontId="33" fillId="0" borderId="25" xfId="0" applyFont="1" applyBorder="1" applyAlignment="1">
      <alignment horizontal="center" vertical="top" wrapText="1"/>
    </xf>
    <xf numFmtId="0" fontId="33" fillId="0" borderId="27" xfId="0" applyFont="1" applyBorder="1" applyAlignment="1">
      <alignment horizontal="center" vertical="top" wrapText="1"/>
    </xf>
    <xf numFmtId="0" fontId="33" fillId="0" borderId="36" xfId="0" applyFont="1" applyBorder="1" applyAlignment="1">
      <alignment horizontal="center" vertical="top" wrapText="1"/>
    </xf>
    <xf numFmtId="0" fontId="33" fillId="0" borderId="1" xfId="0" applyFont="1" applyBorder="1" applyAlignment="1">
      <alignment horizontal="center" vertical="top" wrapText="1"/>
    </xf>
    <xf numFmtId="0" fontId="33" fillId="0" borderId="2" xfId="0" applyFont="1" applyBorder="1" applyAlignment="1">
      <alignment horizontal="center" vertical="top" wrapText="1"/>
    </xf>
    <xf numFmtId="0" fontId="33" fillId="0" borderId="36" xfId="0" applyFont="1" applyBorder="1" applyAlignment="1">
      <alignment horizontal="left" vertical="top" wrapText="1"/>
    </xf>
    <xf numFmtId="0" fontId="33" fillId="0" borderId="1" xfId="0" applyFont="1" applyBorder="1" applyAlignment="1">
      <alignment horizontal="left" vertical="top" wrapText="1"/>
    </xf>
    <xf numFmtId="0" fontId="33" fillId="0" borderId="2" xfId="0" applyFont="1" applyBorder="1" applyAlignment="1">
      <alignment horizontal="left" vertical="top" wrapText="1"/>
    </xf>
    <xf numFmtId="0" fontId="33" fillId="0" borderId="48" xfId="0" applyFont="1" applyBorder="1" applyAlignment="1">
      <alignment horizontal="center" vertical="top" wrapText="1"/>
    </xf>
    <xf numFmtId="0" fontId="33" fillId="0" borderId="3" xfId="0" applyFont="1" applyBorder="1" applyAlignment="1">
      <alignment horizontal="center" vertical="top" wrapText="1"/>
    </xf>
    <xf numFmtId="0" fontId="33" fillId="0" borderId="10" xfId="0" applyFont="1" applyBorder="1" applyAlignment="1">
      <alignment horizontal="center" vertical="top" wrapText="1"/>
    </xf>
    <xf numFmtId="0" fontId="35" fillId="3" borderId="31" xfId="0" applyFont="1" applyFill="1" applyBorder="1" applyAlignment="1">
      <alignment horizontal="center" vertical="top" wrapText="1"/>
    </xf>
    <xf numFmtId="0" fontId="35" fillId="3" borderId="8" xfId="0" applyFont="1" applyFill="1" applyBorder="1" applyAlignment="1">
      <alignment horizontal="center" vertical="top" wrapText="1"/>
    </xf>
    <xf numFmtId="0" fontId="35" fillId="3" borderId="33" xfId="0" applyFont="1" applyFill="1" applyBorder="1" applyAlignment="1">
      <alignment horizontal="center" vertical="top" wrapText="1"/>
    </xf>
    <xf numFmtId="0" fontId="38" fillId="0" borderId="38" xfId="0" applyFont="1" applyBorder="1" applyAlignment="1">
      <alignment horizontal="center" vertical="center" wrapText="1"/>
    </xf>
    <xf numFmtId="0" fontId="38" fillId="0" borderId="26" xfId="0" applyFont="1" applyBorder="1" applyAlignment="1">
      <alignment horizontal="center" vertical="center" wrapText="1"/>
    </xf>
    <xf numFmtId="0" fontId="36" fillId="3" borderId="39" xfId="0" applyFont="1" applyFill="1" applyBorder="1" applyAlignment="1">
      <alignment horizontal="center" vertical="center" wrapText="1"/>
    </xf>
    <xf numFmtId="0" fontId="33" fillId="0" borderId="37" xfId="0" applyFont="1" applyBorder="1" applyAlignment="1">
      <alignment horizontal="center" vertical="top" wrapText="1"/>
    </xf>
    <xf numFmtId="0" fontId="33" fillId="0" borderId="34" xfId="0" applyFont="1" applyBorder="1" applyAlignment="1">
      <alignment horizontal="center" vertical="top" wrapText="1"/>
    </xf>
    <xf numFmtId="0" fontId="36" fillId="3" borderId="40" xfId="0" applyFont="1" applyFill="1" applyBorder="1" applyAlignment="1">
      <alignment horizontal="center" vertical="center" wrapText="1"/>
    </xf>
    <xf numFmtId="0" fontId="33" fillId="0" borderId="6" xfId="0" applyFont="1" applyBorder="1" applyAlignment="1">
      <alignment horizontal="center" vertical="top" wrapText="1"/>
    </xf>
    <xf numFmtId="0" fontId="33" fillId="0" borderId="6" xfId="0" applyFont="1" applyBorder="1" applyAlignment="1">
      <alignment horizontal="left" vertical="top" wrapText="1"/>
    </xf>
    <xf numFmtId="0" fontId="33" fillId="0" borderId="37" xfId="0" applyFont="1" applyBorder="1" applyAlignment="1">
      <alignment horizontal="left" vertical="top" wrapText="1"/>
    </xf>
    <xf numFmtId="0" fontId="33" fillId="0" borderId="49" xfId="0" applyFont="1" applyBorder="1" applyAlignment="1">
      <alignment horizontal="center" vertical="top" wrapText="1"/>
    </xf>
    <xf numFmtId="0" fontId="33" fillId="0" borderId="20" xfId="0" applyFont="1" applyBorder="1" applyAlignment="1">
      <alignment horizontal="center" vertical="top" wrapText="1"/>
    </xf>
    <xf numFmtId="0" fontId="33" fillId="0" borderId="41" xfId="0" applyFont="1" applyBorder="1" applyAlignment="1">
      <alignment horizontal="center" vertical="top" wrapText="1"/>
    </xf>
    <xf numFmtId="0" fontId="35" fillId="0" borderId="6" xfId="0" applyFont="1" applyBorder="1" applyAlignment="1">
      <alignment horizontal="left" vertical="top" wrapText="1"/>
    </xf>
    <xf numFmtId="0" fontId="35" fillId="0" borderId="1" xfId="0" applyFont="1" applyBorder="1" applyAlignment="1">
      <alignment horizontal="left" vertical="top" wrapText="1"/>
    </xf>
    <xf numFmtId="0" fontId="35" fillId="0" borderId="37" xfId="0" applyFont="1" applyBorder="1" applyAlignment="1">
      <alignment horizontal="left" vertical="top" wrapText="1"/>
    </xf>
    <xf numFmtId="0" fontId="33" fillId="0" borderId="31" xfId="0" applyFont="1" applyBorder="1" applyAlignment="1">
      <alignment horizontal="center" vertical="top" wrapText="1"/>
    </xf>
    <xf numFmtId="0" fontId="33" fillId="0" borderId="8" xfId="0" applyFont="1" applyBorder="1" applyAlignment="1">
      <alignment horizontal="center" vertical="top" wrapText="1"/>
    </xf>
    <xf numFmtId="0" fontId="33" fillId="0" borderId="33" xfId="0" applyFont="1" applyBorder="1" applyAlignment="1">
      <alignment horizontal="center" vertical="top" wrapText="1"/>
    </xf>
    <xf numFmtId="0" fontId="38" fillId="0" borderId="40"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39" xfId="0" applyFont="1" applyBorder="1" applyAlignment="1">
      <alignment horizontal="center" vertical="center" wrapText="1"/>
    </xf>
    <xf numFmtId="0" fontId="33" fillId="3" borderId="36"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3" borderId="37" xfId="0" applyFont="1" applyFill="1" applyBorder="1" applyAlignment="1">
      <alignment horizontal="left" vertical="top" wrapText="1"/>
    </xf>
    <xf numFmtId="0" fontId="35" fillId="0" borderId="29" xfId="0" applyFont="1" applyBorder="1" applyAlignment="1">
      <alignment horizontal="center" vertical="top" wrapText="1"/>
    </xf>
    <xf numFmtId="0" fontId="35" fillId="0" borderId="30" xfId="0" applyFont="1" applyBorder="1" applyAlignment="1">
      <alignment horizontal="center" vertical="top" wrapText="1"/>
    </xf>
    <xf numFmtId="0" fontId="35" fillId="0" borderId="14" xfId="0" applyFont="1" applyBorder="1" applyAlignment="1">
      <alignment horizontal="center" vertical="top" wrapText="1"/>
    </xf>
    <xf numFmtId="0" fontId="33" fillId="0" borderId="28" xfId="0" applyFont="1" applyBorder="1" applyAlignment="1">
      <alignment horizontal="center" vertical="top" wrapText="1"/>
    </xf>
    <xf numFmtId="0" fontId="33" fillId="0" borderId="0" xfId="0" applyFont="1" applyAlignment="1">
      <alignment horizontal="center" vertical="top" wrapText="1"/>
    </xf>
    <xf numFmtId="0" fontId="33" fillId="0" borderId="16" xfId="0" applyFont="1" applyBorder="1" applyAlignment="1">
      <alignment horizontal="center" vertical="top" wrapText="1"/>
    </xf>
    <xf numFmtId="0" fontId="32" fillId="13" borderId="28" xfId="0" applyFont="1" applyFill="1" applyBorder="1" applyAlignment="1">
      <alignment horizontal="center" vertical="top" wrapText="1"/>
    </xf>
    <xf numFmtId="0" fontId="32" fillId="13" borderId="0" xfId="0" applyFont="1" applyFill="1" applyAlignment="1">
      <alignment horizontal="center" vertical="top" wrapText="1"/>
    </xf>
    <xf numFmtId="0" fontId="32" fillId="13" borderId="16" xfId="0" applyFont="1" applyFill="1" applyBorder="1" applyAlignment="1">
      <alignment horizontal="center" vertical="top" wrapText="1"/>
    </xf>
    <xf numFmtId="0" fontId="35" fillId="0" borderId="28" xfId="0" applyFont="1" applyBorder="1" applyAlignment="1">
      <alignment horizontal="center" vertical="top" wrapText="1"/>
    </xf>
    <xf numFmtId="0" fontId="35" fillId="0" borderId="0" xfId="0" applyFont="1" applyAlignment="1">
      <alignment horizontal="center" vertical="top" wrapText="1"/>
    </xf>
    <xf numFmtId="0" fontId="35" fillId="0" borderId="16" xfId="0" applyFont="1" applyBorder="1" applyAlignment="1">
      <alignment horizontal="center" vertical="top" wrapText="1"/>
    </xf>
    <xf numFmtId="0" fontId="32" fillId="13" borderId="44" xfId="0" applyFont="1" applyFill="1" applyBorder="1" applyAlignment="1">
      <alignment horizontal="center" vertical="top" wrapText="1"/>
    </xf>
    <xf numFmtId="0" fontId="32" fillId="13" borderId="45" xfId="0" applyFont="1" applyFill="1" applyBorder="1" applyAlignment="1">
      <alignment horizontal="center" vertical="top" wrapText="1"/>
    </xf>
    <xf numFmtId="0" fontId="32" fillId="13" borderId="46" xfId="0" applyFont="1" applyFill="1" applyBorder="1" applyAlignment="1">
      <alignment horizontal="center" vertical="top" wrapText="1"/>
    </xf>
    <xf numFmtId="0" fontId="3" fillId="0" borderId="36" xfId="0" applyFont="1" applyBorder="1" applyAlignment="1">
      <alignment horizontal="left" vertical="top" wrapText="1"/>
    </xf>
    <xf numFmtId="0" fontId="3" fillId="0" borderId="2" xfId="0" applyFont="1" applyBorder="1" applyAlignment="1">
      <alignment horizontal="left" vertical="top" wrapText="1"/>
    </xf>
    <xf numFmtId="0" fontId="0" fillId="0" borderId="31" xfId="0" applyBorder="1" applyAlignment="1">
      <alignment horizontal="left" vertical="top" wrapText="1"/>
    </xf>
    <xf numFmtId="0" fontId="0" fillId="0" borderId="8" xfId="0" applyBorder="1" applyAlignment="1">
      <alignment horizontal="left" vertical="top" wrapText="1"/>
    </xf>
    <xf numFmtId="0" fontId="0" fillId="0" borderId="33" xfId="0" applyBorder="1" applyAlignment="1">
      <alignment horizontal="left" vertical="top" wrapText="1"/>
    </xf>
    <xf numFmtId="0" fontId="0" fillId="3" borderId="6" xfId="0" applyFill="1" applyBorder="1" applyAlignment="1">
      <alignment horizontal="left" vertical="top" wrapText="1"/>
    </xf>
    <xf numFmtId="0" fontId="0" fillId="0" borderId="6" xfId="0" applyBorder="1" applyAlignment="1">
      <alignment vertical="top" wrapText="1"/>
    </xf>
    <xf numFmtId="0" fontId="0" fillId="0" borderId="1" xfId="0" applyBorder="1" applyAlignment="1">
      <alignment vertical="top" wrapText="1"/>
    </xf>
    <xf numFmtId="0" fontId="0" fillId="0" borderId="37" xfId="0" applyBorder="1" applyAlignment="1">
      <alignment vertical="top" wrapText="1"/>
    </xf>
    <xf numFmtId="0" fontId="0" fillId="0" borderId="41" xfId="0" applyBorder="1" applyAlignment="1">
      <alignment horizontal="left" vertical="top" wrapText="1"/>
    </xf>
    <xf numFmtId="0" fontId="0" fillId="0" borderId="2" xfId="0" applyBorder="1" applyAlignment="1">
      <alignment vertical="top" wrapText="1"/>
    </xf>
    <xf numFmtId="0" fontId="0" fillId="0" borderId="27" xfId="0" applyBorder="1" applyAlignment="1">
      <alignment horizontal="left" vertical="top" wrapText="1"/>
    </xf>
    <xf numFmtId="0" fontId="0" fillId="3" borderId="6" xfId="0" applyFill="1" applyBorder="1" applyAlignment="1">
      <alignment vertical="top" wrapText="1"/>
    </xf>
    <xf numFmtId="0" fontId="0" fillId="3" borderId="1" xfId="0" applyFill="1" applyBorder="1" applyAlignment="1">
      <alignment vertical="top" wrapText="1"/>
    </xf>
    <xf numFmtId="0" fontId="0" fillId="3" borderId="37" xfId="0" applyFill="1" applyBorder="1" applyAlignment="1">
      <alignment vertical="top" wrapText="1"/>
    </xf>
    <xf numFmtId="0" fontId="0" fillId="0" borderId="32"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8" xfId="0" applyBorder="1" applyAlignment="1">
      <alignment horizontal="center"/>
    </xf>
    <xf numFmtId="0" fontId="0" fillId="0" borderId="33" xfId="0" applyBorder="1" applyAlignment="1">
      <alignment horizontal="center"/>
    </xf>
    <xf numFmtId="0" fontId="0" fillId="0" borderId="32" xfId="0" applyBorder="1" applyAlignment="1">
      <alignment horizontal="center" vertical="top" wrapText="1"/>
    </xf>
    <xf numFmtId="0" fontId="0" fillId="0" borderId="43" xfId="0" applyBorder="1" applyAlignment="1">
      <alignment horizontal="center" vertical="top" wrapText="1"/>
    </xf>
    <xf numFmtId="0" fontId="0" fillId="0" borderId="42" xfId="0" applyBorder="1" applyAlignment="1">
      <alignment horizontal="center" vertical="top" wrapText="1"/>
    </xf>
    <xf numFmtId="0" fontId="3" fillId="0" borderId="32" xfId="0" applyFont="1" applyBorder="1" applyAlignment="1">
      <alignment horizontal="left" vertical="top" wrapText="1"/>
    </xf>
    <xf numFmtId="0" fontId="3" fillId="0" borderId="42" xfId="0" applyFont="1" applyBorder="1" applyAlignment="1">
      <alignment horizontal="left" vertical="top" wrapText="1"/>
    </xf>
    <xf numFmtId="0" fontId="3" fillId="0" borderId="43" xfId="0" applyFont="1" applyBorder="1" applyAlignment="1">
      <alignment horizontal="left" vertical="top" wrapText="1"/>
    </xf>
    <xf numFmtId="0" fontId="3" fillId="0" borderId="29" xfId="0" applyFont="1" applyBorder="1" applyAlignment="1">
      <alignment horizontal="left" vertical="top" wrapText="1"/>
    </xf>
    <xf numFmtId="0" fontId="3" fillId="0" borderId="30" xfId="0" applyFont="1" applyBorder="1" applyAlignment="1">
      <alignment horizontal="left" vertical="top" wrapText="1"/>
    </xf>
    <xf numFmtId="0" fontId="3" fillId="0" borderId="14" xfId="0" applyFont="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3" fillId="0" borderId="28"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8" fillId="13" borderId="11" xfId="0" applyFont="1" applyFill="1" applyBorder="1" applyAlignment="1">
      <alignment horizontal="center" vertical="top"/>
    </xf>
    <xf numFmtId="0" fontId="8" fillId="13" borderId="18" xfId="0" applyFont="1" applyFill="1" applyBorder="1" applyAlignment="1">
      <alignment horizontal="center" vertical="top"/>
    </xf>
    <xf numFmtId="0" fontId="3" fillId="3" borderId="37" xfId="0" applyFont="1" applyFill="1" applyBorder="1" applyAlignment="1">
      <alignment horizontal="center" vertical="center" wrapText="1"/>
    </xf>
    <xf numFmtId="0" fontId="3" fillId="0" borderId="37" xfId="0" applyFont="1" applyBorder="1" applyAlignment="1">
      <alignment horizontal="center" vertical="top" wrapText="1"/>
    </xf>
    <xf numFmtId="0" fontId="35" fillId="0" borderId="36" xfId="0" applyFont="1" applyBorder="1" applyAlignment="1">
      <alignment horizontal="left" vertical="top" wrapText="1"/>
    </xf>
    <xf numFmtId="0" fontId="35" fillId="0" borderId="2" xfId="0" applyFont="1" applyBorder="1" applyAlignment="1">
      <alignment horizontal="left" vertical="top" wrapText="1"/>
    </xf>
    <xf numFmtId="0" fontId="33" fillId="0" borderId="48" xfId="0" applyFont="1" applyBorder="1" applyAlignment="1">
      <alignment horizontal="left" vertical="top" wrapText="1"/>
    </xf>
    <xf numFmtId="0" fontId="33" fillId="0" borderId="3" xfId="0" applyFont="1" applyBorder="1" applyAlignment="1">
      <alignment horizontal="left" vertical="top" wrapText="1"/>
    </xf>
    <xf numFmtId="0" fontId="33" fillId="0" borderId="10" xfId="0" applyFont="1" applyBorder="1" applyAlignment="1">
      <alignment horizontal="left" vertical="top" wrapText="1"/>
    </xf>
    <xf numFmtId="0" fontId="33" fillId="0" borderId="35" xfId="0" applyFont="1" applyBorder="1" applyAlignment="1">
      <alignment horizontal="left" vertical="top" wrapText="1"/>
    </xf>
    <xf numFmtId="0" fontId="33" fillId="0" borderId="25" xfId="0" applyFont="1" applyBorder="1" applyAlignment="1">
      <alignment horizontal="left" vertical="top" wrapText="1"/>
    </xf>
    <xf numFmtId="0" fontId="33" fillId="0" borderId="27" xfId="0" applyFont="1" applyBorder="1" applyAlignment="1">
      <alignment horizontal="left" vertical="top" wrapText="1"/>
    </xf>
    <xf numFmtId="0" fontId="33" fillId="0" borderId="20" xfId="0" applyFont="1" applyBorder="1" applyAlignment="1">
      <alignment horizontal="left" vertical="top" wrapText="1"/>
    </xf>
    <xf numFmtId="0" fontId="33" fillId="0" borderId="49" xfId="0" applyFont="1" applyBorder="1" applyAlignment="1">
      <alignment horizontal="left" vertical="top" wrapText="1"/>
    </xf>
    <xf numFmtId="0" fontId="33" fillId="0" borderId="34" xfId="0" applyFont="1" applyBorder="1" applyAlignment="1">
      <alignment horizontal="left" vertical="top" wrapText="1"/>
    </xf>
    <xf numFmtId="0" fontId="33" fillId="0" borderId="41" xfId="0" applyFont="1" applyBorder="1" applyAlignment="1">
      <alignment horizontal="left" vertical="top" wrapText="1"/>
    </xf>
    <xf numFmtId="0" fontId="33" fillId="9" borderId="36" xfId="0" applyFont="1" applyFill="1" applyBorder="1" applyAlignment="1">
      <alignment horizontal="center" vertical="top" wrapText="1"/>
    </xf>
    <xf numFmtId="0" fontId="33" fillId="9" borderId="1" xfId="0" applyFont="1" applyFill="1" applyBorder="1" applyAlignment="1">
      <alignment horizontal="center" vertical="top" wrapText="1"/>
    </xf>
    <xf numFmtId="0" fontId="33" fillId="9" borderId="37" xfId="0" applyFont="1" applyFill="1" applyBorder="1" applyAlignment="1">
      <alignment horizontal="center" vertical="top" wrapText="1"/>
    </xf>
    <xf numFmtId="0" fontId="33" fillId="9" borderId="6" xfId="0" applyFont="1" applyFill="1" applyBorder="1" applyAlignment="1">
      <alignment horizontal="center" vertical="top" wrapText="1"/>
    </xf>
    <xf numFmtId="0" fontId="35" fillId="3" borderId="36" xfId="0" applyFont="1" applyFill="1" applyBorder="1" applyAlignment="1">
      <alignment horizontal="center" vertical="top" wrapText="1"/>
    </xf>
    <xf numFmtId="0" fontId="35" fillId="3" borderId="1" xfId="0" applyFont="1" applyFill="1" applyBorder="1" applyAlignment="1">
      <alignment horizontal="center" vertical="top" wrapText="1"/>
    </xf>
    <xf numFmtId="0" fontId="35" fillId="3" borderId="37" xfId="0" applyFont="1" applyFill="1" applyBorder="1" applyAlignment="1">
      <alignment horizontal="center" vertical="top" wrapText="1"/>
    </xf>
    <xf numFmtId="0" fontId="0" fillId="9" borderId="36" xfId="0" applyFill="1" applyBorder="1" applyAlignment="1">
      <alignment horizontal="center" vertical="top" wrapText="1"/>
    </xf>
    <xf numFmtId="0" fontId="0" fillId="9" borderId="1" xfId="0" applyFill="1" applyBorder="1" applyAlignment="1">
      <alignment horizontal="center" vertical="top" wrapText="1"/>
    </xf>
    <xf numFmtId="0" fontId="0" fillId="9" borderId="2" xfId="0" applyFill="1" applyBorder="1" applyAlignment="1">
      <alignment horizontal="center" vertical="top" wrapText="1"/>
    </xf>
    <xf numFmtId="0" fontId="0" fillId="0" borderId="48"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3" fillId="3" borderId="36"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3" borderId="37" xfId="0" applyFont="1" applyFill="1" applyBorder="1" applyAlignment="1">
      <alignment horizontal="left" vertical="top" wrapText="1"/>
    </xf>
    <xf numFmtId="0" fontId="8" fillId="13" borderId="22" xfId="0" applyFont="1" applyFill="1" applyBorder="1" applyAlignment="1">
      <alignment horizontal="center" vertical="top"/>
    </xf>
    <xf numFmtId="0" fontId="8" fillId="13" borderId="23" xfId="0" applyFont="1" applyFill="1" applyBorder="1" applyAlignment="1">
      <alignment horizontal="center" vertical="top"/>
    </xf>
    <xf numFmtId="0" fontId="8" fillId="13" borderId="23" xfId="0" applyFont="1" applyFill="1" applyBorder="1" applyAlignment="1">
      <alignment horizontal="center" vertical="center"/>
    </xf>
    <xf numFmtId="0" fontId="8" fillId="13" borderId="19" xfId="0" applyFont="1" applyFill="1" applyBorder="1" applyAlignment="1">
      <alignment horizontal="center" vertical="center"/>
    </xf>
    <xf numFmtId="0" fontId="0" fillId="0" borderId="46" xfId="0" applyBorder="1" applyAlignment="1">
      <alignment horizontal="left" vertical="top" wrapText="1"/>
    </xf>
    <xf numFmtId="0" fontId="0" fillId="0" borderId="14" xfId="0" applyBorder="1" applyAlignment="1">
      <alignment horizontal="left" vertical="top" wrapText="1"/>
    </xf>
    <xf numFmtId="0" fontId="32" fillId="13" borderId="22" xfId="0" applyFont="1" applyFill="1" applyBorder="1" applyAlignment="1">
      <alignment horizontal="center" vertical="top"/>
    </xf>
    <xf numFmtId="0" fontId="32" fillId="13" borderId="23" xfId="0" applyFont="1" applyFill="1" applyBorder="1" applyAlignment="1">
      <alignment horizontal="center" vertical="top"/>
    </xf>
    <xf numFmtId="0" fontId="32" fillId="13" borderId="23" xfId="0" applyFont="1" applyFill="1" applyBorder="1" applyAlignment="1">
      <alignment horizontal="center" vertical="center"/>
    </xf>
    <xf numFmtId="0" fontId="32" fillId="13" borderId="19" xfId="0" applyFont="1" applyFill="1" applyBorder="1" applyAlignment="1">
      <alignment horizontal="center" vertical="center"/>
    </xf>
    <xf numFmtId="0" fontId="35" fillId="3" borderId="37" xfId="0" applyFont="1" applyFill="1" applyBorder="1" applyAlignment="1">
      <alignment horizontal="center" vertical="center" wrapText="1"/>
    </xf>
    <xf numFmtId="0" fontId="35" fillId="0" borderId="37" xfId="0" applyFont="1" applyBorder="1" applyAlignment="1">
      <alignment horizontal="center" vertical="top" wrapText="1"/>
    </xf>
    <xf numFmtId="0" fontId="33" fillId="0" borderId="46" xfId="0" applyFont="1" applyBorder="1" applyAlignment="1">
      <alignment horizontal="center" vertical="top" wrapText="1"/>
    </xf>
    <xf numFmtId="0" fontId="33" fillId="0" borderId="14" xfId="0" applyFont="1" applyBorder="1" applyAlignment="1">
      <alignment horizontal="center" vertical="top" wrapText="1"/>
    </xf>
    <xf numFmtId="0" fontId="33" fillId="0" borderId="32" xfId="0" applyFont="1" applyBorder="1" applyAlignment="1">
      <alignment horizontal="center" vertical="top" wrapText="1"/>
    </xf>
    <xf numFmtId="0" fontId="33" fillId="0" borderId="43" xfId="0" applyFont="1" applyBorder="1" applyAlignment="1">
      <alignment horizontal="center" vertical="top" wrapText="1"/>
    </xf>
    <xf numFmtId="0" fontId="33" fillId="0" borderId="42" xfId="0" applyFont="1" applyBorder="1" applyAlignment="1">
      <alignment horizontal="center" vertical="top" wrapText="1"/>
    </xf>
    <xf numFmtId="0" fontId="33" fillId="3" borderId="31" xfId="0" applyFont="1" applyFill="1" applyBorder="1" applyAlignment="1">
      <alignment horizontal="center" vertical="top" wrapText="1"/>
    </xf>
    <xf numFmtId="0" fontId="33" fillId="3" borderId="8" xfId="0" applyFont="1" applyFill="1" applyBorder="1" applyAlignment="1">
      <alignment horizontal="center" vertical="top" wrapText="1"/>
    </xf>
    <xf numFmtId="0" fontId="33" fillId="3" borderId="33" xfId="0" applyFont="1" applyFill="1" applyBorder="1" applyAlignment="1">
      <alignment horizontal="center" vertical="top" wrapText="1"/>
    </xf>
    <xf numFmtId="0" fontId="35" fillId="0" borderId="32" xfId="0" applyFont="1" applyBorder="1" applyAlignment="1">
      <alignment horizontal="center" vertical="top" wrapText="1"/>
    </xf>
    <xf numFmtId="0" fontId="35" fillId="0" borderId="42" xfId="0" applyFont="1" applyBorder="1" applyAlignment="1">
      <alignment horizontal="center" vertical="top" wrapText="1"/>
    </xf>
    <xf numFmtId="0" fontId="35" fillId="0" borderId="43" xfId="0" applyFont="1" applyBorder="1" applyAlignment="1">
      <alignment horizontal="center" vertical="top" wrapText="1"/>
    </xf>
    <xf numFmtId="0" fontId="33" fillId="0" borderId="32" xfId="0" applyFont="1" applyBorder="1" applyAlignment="1">
      <alignment horizontal="left" vertical="top" wrapText="1"/>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35" fillId="0" borderId="32" xfId="0" applyFont="1" applyBorder="1" applyAlignment="1">
      <alignment horizontal="left" vertical="top" wrapText="1"/>
    </xf>
    <xf numFmtId="0" fontId="35" fillId="0" borderId="42" xfId="0" applyFont="1" applyBorder="1" applyAlignment="1">
      <alignment horizontal="left" vertical="top" wrapText="1"/>
    </xf>
    <xf numFmtId="0" fontId="35" fillId="0" borderId="43" xfId="0" applyFont="1" applyBorder="1" applyAlignment="1">
      <alignment horizontal="left" vertical="top" wrapText="1"/>
    </xf>
    <xf numFmtId="0" fontId="0" fillId="0" borderId="46" xfId="0" applyBorder="1" applyAlignment="1">
      <alignment horizontal="center" vertical="top" wrapText="1"/>
    </xf>
    <xf numFmtId="0" fontId="0" fillId="0" borderId="14" xfId="0" applyBorder="1" applyAlignment="1">
      <alignment horizontal="center" vertical="top" wrapText="1"/>
    </xf>
    <xf numFmtId="0" fontId="35" fillId="0" borderId="29" xfId="0" applyFont="1" applyBorder="1" applyAlignment="1">
      <alignment horizontal="left" vertical="top" wrapText="1"/>
    </xf>
    <xf numFmtId="0" fontId="35" fillId="0" borderId="30" xfId="0" applyFont="1" applyBorder="1" applyAlignment="1">
      <alignment horizontal="left" vertical="top" wrapText="1"/>
    </xf>
    <xf numFmtId="0" fontId="35" fillId="0" borderId="14" xfId="0" applyFont="1" applyBorder="1" applyAlignment="1">
      <alignment horizontal="left" vertical="top" wrapText="1"/>
    </xf>
    <xf numFmtId="0" fontId="33" fillId="0" borderId="28" xfId="0" applyFont="1" applyBorder="1" applyAlignment="1">
      <alignment horizontal="left" vertical="top" wrapText="1"/>
    </xf>
    <xf numFmtId="0" fontId="33" fillId="0" borderId="0" xfId="0" applyFont="1" applyAlignment="1">
      <alignment horizontal="left" vertical="top" wrapText="1"/>
    </xf>
    <xf numFmtId="0" fontId="33" fillId="0" borderId="16" xfId="0" applyFont="1" applyBorder="1" applyAlignment="1">
      <alignment horizontal="left" vertical="top" wrapText="1"/>
    </xf>
    <xf numFmtId="0" fontId="35" fillId="0" borderId="28" xfId="0" applyFont="1" applyBorder="1" applyAlignment="1">
      <alignment horizontal="left" vertical="top" wrapText="1"/>
    </xf>
    <xf numFmtId="0" fontId="35" fillId="0" borderId="0" xfId="0" applyFont="1" applyAlignment="1">
      <alignment horizontal="left" vertical="top" wrapText="1"/>
    </xf>
    <xf numFmtId="0" fontId="35" fillId="0" borderId="16" xfId="0" applyFont="1" applyBorder="1" applyAlignment="1">
      <alignment horizontal="left" vertical="top" wrapText="1"/>
    </xf>
    <xf numFmtId="0" fontId="45" fillId="0" borderId="36" xfId="0" applyFont="1" applyBorder="1" applyAlignment="1">
      <alignment horizontal="center" vertical="top" wrapText="1"/>
    </xf>
    <xf numFmtId="0" fontId="45" fillId="0" borderId="1" xfId="0" applyFont="1" applyBorder="1" applyAlignment="1">
      <alignment horizontal="center" vertical="top" wrapText="1"/>
    </xf>
    <xf numFmtId="0" fontId="45" fillId="0" borderId="37" xfId="0" applyFont="1" applyBorder="1" applyAlignment="1">
      <alignment horizontal="center" vertical="top" wrapText="1"/>
    </xf>
    <xf numFmtId="0" fontId="43" fillId="0" borderId="36" xfId="0" applyFont="1" applyBorder="1" applyAlignment="1">
      <alignment horizontal="center" vertical="top" wrapText="1"/>
    </xf>
    <xf numFmtId="0" fontId="43" fillId="0" borderId="37" xfId="0" applyFont="1" applyBorder="1" applyAlignment="1">
      <alignment horizontal="center" vertical="top" wrapText="1"/>
    </xf>
    <xf numFmtId="0" fontId="46" fillId="0" borderId="36" xfId="0" applyFont="1" applyBorder="1" applyAlignment="1">
      <alignment horizontal="center" vertical="top" wrapText="1"/>
    </xf>
    <xf numFmtId="0" fontId="46" fillId="0" borderId="1" xfId="0" applyFont="1" applyBorder="1" applyAlignment="1">
      <alignment horizontal="center" vertical="top" wrapText="1"/>
    </xf>
    <xf numFmtId="0" fontId="46" fillId="0" borderId="37" xfId="0" applyFont="1" applyBorder="1" applyAlignment="1">
      <alignment horizontal="center" vertical="top" wrapText="1"/>
    </xf>
    <xf numFmtId="0" fontId="43" fillId="0" borderId="1" xfId="0" applyFont="1" applyBorder="1" applyAlignment="1">
      <alignment horizontal="center" vertical="top" wrapText="1"/>
    </xf>
    <xf numFmtId="0" fontId="47" fillId="0" borderId="36" xfId="0" applyFont="1" applyBorder="1" applyAlignment="1">
      <alignment horizontal="left" vertical="top" wrapText="1"/>
    </xf>
    <xf numFmtId="0" fontId="33" fillId="3" borderId="31" xfId="0" applyFont="1" applyFill="1" applyBorder="1" applyAlignment="1">
      <alignment horizontal="left" vertical="top" wrapText="1"/>
    </xf>
    <xf numFmtId="0" fontId="33" fillId="3" borderId="8" xfId="0" applyFont="1" applyFill="1" applyBorder="1" applyAlignment="1">
      <alignment horizontal="left" vertical="top" wrapText="1"/>
    </xf>
    <xf numFmtId="0" fontId="33" fillId="3" borderId="33" xfId="0" applyFont="1" applyFill="1" applyBorder="1" applyAlignment="1">
      <alignment horizontal="left" vertical="top" wrapText="1"/>
    </xf>
    <xf numFmtId="0" fontId="33" fillId="0" borderId="31" xfId="0" applyFont="1" applyBorder="1" applyAlignment="1">
      <alignment horizontal="left" vertical="top" wrapText="1"/>
    </xf>
    <xf numFmtId="0" fontId="33" fillId="0" borderId="8" xfId="0" applyFont="1" applyBorder="1" applyAlignment="1">
      <alignment horizontal="left" vertical="top" wrapText="1"/>
    </xf>
    <xf numFmtId="0" fontId="33" fillId="0" borderId="33" xfId="0" applyFont="1" applyBorder="1" applyAlignment="1">
      <alignment horizontal="left" vertical="top" wrapText="1"/>
    </xf>
    <xf numFmtId="0" fontId="33" fillId="0" borderId="55" xfId="0" applyFont="1" applyBorder="1" applyAlignment="1">
      <alignment horizontal="left" vertical="top" wrapText="1"/>
    </xf>
    <xf numFmtId="0" fontId="33" fillId="0" borderId="5" xfId="0" applyFont="1" applyBorder="1" applyAlignment="1">
      <alignment horizontal="left" vertical="top" wrapText="1"/>
    </xf>
    <xf numFmtId="0" fontId="0" fillId="0" borderId="20" xfId="0" applyBorder="1" applyAlignment="1">
      <alignment horizontal="left" vertical="top" wrapText="1"/>
    </xf>
    <xf numFmtId="0" fontId="0" fillId="0" borderId="49" xfId="0" applyBorder="1" applyAlignment="1">
      <alignment horizontal="left" vertical="top" wrapText="1"/>
    </xf>
    <xf numFmtId="0" fontId="33" fillId="0" borderId="36" xfId="0" applyFont="1" applyBorder="1" applyAlignment="1">
      <alignment vertical="top" wrapText="1"/>
    </xf>
    <xf numFmtId="0" fontId="33" fillId="0" borderId="1" xfId="0" applyFont="1" applyBorder="1" applyAlignment="1">
      <alignment vertical="top" wrapText="1"/>
    </xf>
    <xf numFmtId="0" fontId="33" fillId="0" borderId="37" xfId="0" applyFont="1" applyBorder="1" applyAlignment="1">
      <alignment vertical="top" wrapText="1"/>
    </xf>
    <xf numFmtId="0" fontId="33" fillId="0" borderId="6" xfId="0" applyFont="1" applyBorder="1" applyAlignment="1">
      <alignment vertical="top" wrapText="1"/>
    </xf>
    <xf numFmtId="0" fontId="3" fillId="0" borderId="31" xfId="0" applyFont="1" applyBorder="1" applyAlignment="1">
      <alignment horizontal="center" vertical="top" wrapText="1"/>
    </xf>
    <xf numFmtId="0" fontId="3" fillId="0" borderId="33" xfId="0" applyFont="1" applyBorder="1" applyAlignment="1">
      <alignment horizontal="center" vertical="top" wrapText="1"/>
    </xf>
    <xf numFmtId="0" fontId="0" fillId="0" borderId="36" xfId="0" applyBorder="1" applyAlignment="1">
      <alignment vertical="top" wrapText="1"/>
    </xf>
    <xf numFmtId="0" fontId="0" fillId="3" borderId="2" xfId="0" applyFill="1" applyBorder="1" applyAlignment="1">
      <alignment horizontal="left" vertical="top" wrapText="1"/>
    </xf>
    <xf numFmtId="0" fontId="35" fillId="0" borderId="31" xfId="0" applyFont="1" applyBorder="1" applyAlignment="1">
      <alignment horizontal="center" vertical="top" wrapText="1"/>
    </xf>
    <xf numFmtId="0" fontId="35" fillId="0" borderId="8" xfId="0" applyFont="1" applyBorder="1" applyAlignment="1">
      <alignment horizontal="center" vertical="top" wrapText="1"/>
    </xf>
    <xf numFmtId="0" fontId="35" fillId="0" borderId="33" xfId="0" applyFont="1" applyBorder="1" applyAlignment="1">
      <alignment horizontal="center" vertical="top" wrapText="1"/>
    </xf>
    <xf numFmtId="0" fontId="33" fillId="0" borderId="2" xfId="0" applyFont="1" applyBorder="1" applyAlignment="1">
      <alignment vertical="top" wrapText="1"/>
    </xf>
    <xf numFmtId="0" fontId="33" fillId="3" borderId="2" xfId="0" applyFont="1" applyFill="1" applyBorder="1" applyAlignment="1">
      <alignment horizontal="left" vertical="top" wrapText="1"/>
    </xf>
    <xf numFmtId="0" fontId="35" fillId="0" borderId="48" xfId="0" applyFont="1" applyBorder="1" applyAlignment="1">
      <alignment horizontal="left" vertical="top" wrapText="1"/>
    </xf>
    <xf numFmtId="0" fontId="35" fillId="0" borderId="3" xfId="0" applyFont="1" applyBorder="1" applyAlignment="1">
      <alignment horizontal="left" vertical="top" wrapText="1"/>
    </xf>
    <xf numFmtId="0" fontId="35" fillId="0" borderId="49" xfId="0" applyFont="1" applyBorder="1" applyAlignment="1">
      <alignment horizontal="left" vertical="top" wrapText="1"/>
    </xf>
    <xf numFmtId="0" fontId="35" fillId="0" borderId="35" xfId="0" applyFont="1" applyBorder="1" applyAlignment="1">
      <alignment horizontal="left" vertical="top" wrapText="1"/>
    </xf>
    <xf numFmtId="0" fontId="35" fillId="0" borderId="25" xfId="0" applyFont="1" applyBorder="1" applyAlignment="1">
      <alignment horizontal="left" vertical="top" wrapText="1"/>
    </xf>
    <xf numFmtId="0" fontId="35" fillId="0" borderId="34" xfId="0" applyFont="1" applyBorder="1" applyAlignment="1">
      <alignment horizontal="left" vertical="top" wrapText="1"/>
    </xf>
    <xf numFmtId="0" fontId="33" fillId="0" borderId="59" xfId="0" applyFont="1" applyBorder="1" applyAlignment="1">
      <alignment horizontal="left" vertical="top" wrapText="1"/>
    </xf>
    <xf numFmtId="0" fontId="33" fillId="0" borderId="54" xfId="0" applyFont="1" applyBorder="1" applyAlignment="1">
      <alignment horizontal="left" vertical="top" wrapText="1"/>
    </xf>
    <xf numFmtId="0" fontId="33" fillId="0" borderId="58" xfId="0" applyFont="1" applyBorder="1" applyAlignment="1">
      <alignment horizontal="left" vertical="top" wrapText="1"/>
    </xf>
    <xf numFmtId="0" fontId="0" fillId="3" borderId="36" xfId="0" applyFill="1" applyBorder="1" applyAlignment="1">
      <alignment vertical="top" wrapText="1"/>
    </xf>
    <xf numFmtId="0" fontId="35" fillId="0" borderId="3" xfId="0" applyFont="1" applyBorder="1" applyAlignment="1">
      <alignment horizontal="left" vertical="center" wrapText="1"/>
    </xf>
    <xf numFmtId="0" fontId="35" fillId="0" borderId="1" xfId="0" applyFont="1" applyBorder="1" applyAlignment="1">
      <alignment horizontal="left" vertical="center" wrapText="1"/>
    </xf>
    <xf numFmtId="0" fontId="32" fillId="0" borderId="0" xfId="0" applyFont="1" applyAlignment="1">
      <alignment horizontal="center" vertical="top"/>
    </xf>
    <xf numFmtId="0" fontId="32" fillId="0" borderId="0" xfId="0" applyFont="1" applyAlignment="1">
      <alignment horizontal="center" vertical="center"/>
    </xf>
    <xf numFmtId="0" fontId="32" fillId="0" borderId="44" xfId="0" applyFont="1" applyBorder="1" applyAlignment="1">
      <alignment horizontal="center" vertical="top" wrapText="1"/>
    </xf>
    <xf numFmtId="0" fontId="32" fillId="0" borderId="45" xfId="0" applyFont="1" applyBorder="1" applyAlignment="1">
      <alignment horizontal="center" vertical="top" wrapText="1"/>
    </xf>
    <xf numFmtId="0" fontId="32" fillId="0" borderId="46" xfId="0" applyFont="1" applyBorder="1" applyAlignment="1">
      <alignment horizontal="center" vertical="top" wrapText="1"/>
    </xf>
    <xf numFmtId="0" fontId="32" fillId="0" borderId="28" xfId="0" applyFont="1" applyBorder="1" applyAlignment="1">
      <alignment horizontal="center" vertical="top" wrapText="1"/>
    </xf>
    <xf numFmtId="0" fontId="32" fillId="0" borderId="0" xfId="0" applyFont="1" applyAlignment="1">
      <alignment horizontal="center" vertical="top" wrapText="1"/>
    </xf>
    <xf numFmtId="0" fontId="32" fillId="0" borderId="16" xfId="0" applyFont="1" applyBorder="1" applyAlignment="1">
      <alignment horizontal="center" vertical="top" wrapText="1"/>
    </xf>
    <xf numFmtId="0" fontId="33" fillId="3" borderId="6" xfId="0" applyFont="1" applyFill="1" applyBorder="1" applyAlignment="1">
      <alignment vertical="top" wrapText="1"/>
    </xf>
    <xf numFmtId="0" fontId="33" fillId="3" borderId="1" xfId="0" applyFont="1" applyFill="1" applyBorder="1" applyAlignment="1">
      <alignment vertical="top" wrapText="1"/>
    </xf>
    <xf numFmtId="0" fontId="33" fillId="3" borderId="37" xfId="0" applyFont="1" applyFill="1" applyBorder="1" applyAlignment="1">
      <alignment vertical="top" wrapText="1"/>
    </xf>
    <xf numFmtId="0" fontId="15" fillId="0" borderId="38"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9" xfId="0" applyFont="1" applyBorder="1" applyAlignment="1">
      <alignment horizontal="center" vertical="center" wrapText="1"/>
    </xf>
    <xf numFmtId="0" fontId="17" fillId="0" borderId="28" xfId="0" applyFont="1" applyBorder="1" applyAlignment="1">
      <alignment horizontal="center" wrapText="1"/>
    </xf>
    <xf numFmtId="0" fontId="0" fillId="0" borderId="28" xfId="0" applyBorder="1" applyAlignment="1">
      <alignment horizontal="center"/>
    </xf>
    <xf numFmtId="0" fontId="3" fillId="0" borderId="20" xfId="0" applyFont="1" applyBorder="1" applyAlignment="1">
      <alignment horizontal="left" vertical="top" wrapText="1"/>
    </xf>
    <xf numFmtId="0" fontId="3" fillId="0" borderId="10" xfId="0" applyFont="1" applyBorder="1" applyAlignment="1">
      <alignment horizontal="left" vertical="top" wrapText="1"/>
    </xf>
    <xf numFmtId="0" fontId="0" fillId="0" borderId="31" xfId="0" applyBorder="1" applyAlignment="1">
      <alignment horizontal="center"/>
    </xf>
    <xf numFmtId="0" fontId="15" fillId="0" borderId="40" xfId="0" applyFont="1" applyBorder="1" applyAlignment="1">
      <alignment horizontal="center" vertical="center" wrapText="1"/>
    </xf>
    <xf numFmtId="0" fontId="33" fillId="0" borderId="4" xfId="0" applyFont="1" applyBorder="1" applyAlignment="1">
      <alignment horizontal="left" vertical="top" wrapText="1"/>
    </xf>
    <xf numFmtId="0" fontId="0" fillId="0" borderId="54" xfId="0" applyBorder="1" applyAlignment="1">
      <alignment horizontal="center" vertical="top" wrapText="1"/>
    </xf>
    <xf numFmtId="0" fontId="0" fillId="0" borderId="58" xfId="0" applyBorder="1" applyAlignment="1">
      <alignment horizontal="center" vertical="top" wrapText="1"/>
    </xf>
    <xf numFmtId="0" fontId="6" fillId="3" borderId="50"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0" fillId="3" borderId="8" xfId="0" applyFill="1" applyBorder="1" applyAlignment="1">
      <alignment horizontal="left" vertical="top" wrapText="1"/>
    </xf>
    <xf numFmtId="0" fontId="32" fillId="13" borderId="0" xfId="0" applyFont="1" applyFill="1" applyAlignment="1">
      <alignment horizontal="center" vertical="center"/>
    </xf>
    <xf numFmtId="0" fontId="34" fillId="0" borderId="1" xfId="0" applyFont="1" applyBorder="1" applyAlignment="1">
      <alignment horizontal="left" vertical="top" wrapText="1"/>
    </xf>
    <xf numFmtId="0" fontId="32" fillId="13" borderId="1" xfId="0" applyFont="1" applyFill="1" applyBorder="1" applyAlignment="1">
      <alignment horizontal="center" vertical="top" wrapText="1"/>
    </xf>
    <xf numFmtId="0" fontId="32" fillId="13" borderId="3" xfId="0" applyFont="1" applyFill="1" applyBorder="1" applyAlignment="1">
      <alignment horizontal="center" vertical="top" wrapText="1"/>
    </xf>
    <xf numFmtId="0" fontId="32" fillId="13" borderId="4" xfId="0" applyFont="1" applyFill="1" applyBorder="1" applyAlignment="1">
      <alignment horizontal="center" vertical="top" wrapText="1"/>
    </xf>
    <xf numFmtId="0" fontId="32" fillId="13" borderId="5" xfId="0" applyFont="1" applyFill="1" applyBorder="1" applyAlignment="1">
      <alignment horizontal="center" vertical="top" wrapText="1"/>
    </xf>
    <xf numFmtId="0" fontId="19" fillId="0" borderId="38"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39" xfId="0" applyFont="1" applyBorder="1" applyAlignment="1">
      <alignment horizontal="center" vertical="center" wrapText="1"/>
    </xf>
  </cellXfs>
  <cellStyles count="2">
    <cellStyle name="Normal" xfId="0" builtinId="0"/>
    <cellStyle name="Normal 2" xfId="1" xr:uid="{FB1163FF-5CB5-4348-A66A-24A896B3E554}"/>
  </cellStyles>
  <dxfs count="5296">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s>
  <tableStyles count="0" defaultTableStyle="TableStyleMedium2" defaultPivotStyle="PivotStyleLight16"/>
  <colors>
    <mruColors>
      <color rgb="FFFFFFCC"/>
      <color rgb="FF3C533C"/>
      <color rgb="FFE2C5FF"/>
      <color rgb="FFF692E8"/>
      <color rgb="FFFF9F9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eetMetadata" Target="metadata.xml"/><Relationship Id="rId129"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5.xml"/><Relationship Id="rId125"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ocumenttasks/documenttask1.xml><?xml version="1.0" encoding="utf-8"?>
<Tasks xmlns="http://schemas.microsoft.com/office/tasks/2019/documenttasks">
  <Task id="{100029FC-BD98-4139-9D44-54EB42C5C5CF}">
    <Anchor>
      <Comment id="{2C4B8A13-8837-45BD-B74F-37A5D4B135F9}"/>
    </Anchor>
    <History>
      <Event time="2024-01-16T10:53:16.94" id="{3E1845AC-48B8-4030-ABEB-E341ACFB653B}">
        <Attribution userId="S::victoria.pearson@slrconsulting.com::52e42218-4563-4b35-8dbf-b91a25bb4af7" userName="Vicky Pearson" userProvider="AD"/>
        <Anchor>
          <Comment id="{2C4B8A13-8837-45BD-B74F-37A5D4B135F9}"/>
        </Anchor>
        <Create/>
      </Event>
      <Event time="2024-01-16T10:53:16.94" id="{77DA1708-4741-4D15-B3CB-4644A95AA59D}">
        <Attribution userId="S::victoria.pearson@slrconsulting.com::52e42218-4563-4b35-8dbf-b91a25bb4af7" userName="Vicky Pearson" userProvider="AD"/>
        <Anchor>
          <Comment id="{2C4B8A13-8837-45BD-B74F-37A5D4B135F9}"/>
        </Anchor>
        <Assign userId="S::Izzy.Teague@slrconsulting.com::73551322-3ba2-4ccf-919b-78dfdb301e66" userName="Izzy Teague" userProvider="AD"/>
      </Event>
      <Event time="2024-01-16T10:53:16.94" id="{D2EF199B-E125-4E37-BBF3-04134EDC3125}">
        <Attribution userId="S::victoria.pearson@slrconsulting.com::52e42218-4563-4b35-8dbf-b91a25bb4af7" userName="Vicky Pearson" userProvider="AD"/>
        <Anchor>
          <Comment id="{2C4B8A13-8837-45BD-B74F-37A5D4B135F9}"/>
        </Anchor>
        <SetTitle title="@Izzy Teague I'm sorry if you've already explained why this isn't happening but shouldn't this be pulling down into the summary box at the bottom?"/>
      </Event>
    </History>
  </Task>
</Task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21167</xdr:rowOff>
    </xdr:from>
    <xdr:to>
      <xdr:col>7</xdr:col>
      <xdr:colOff>406401</xdr:colOff>
      <xdr:row>9</xdr:row>
      <xdr:rowOff>30779</xdr:rowOff>
    </xdr:to>
    <xdr:pic>
      <xdr:nvPicPr>
        <xdr:cNvPr id="3" name="Picture 2" descr="New look for London Borough of Harrow – London Borough of Harrow">
          <a:extLst>
            <a:ext uri="{FF2B5EF4-FFF2-40B4-BE49-F238E27FC236}">
              <a16:creationId xmlns:a16="http://schemas.microsoft.com/office/drawing/2014/main" id="{F669AD63-C8B3-B38A-C9A4-AC5ED50516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978" b="24917"/>
        <a:stretch/>
      </xdr:blipFill>
      <xdr:spPr bwMode="auto">
        <a:xfrm>
          <a:off x="709084" y="201084"/>
          <a:ext cx="4000500" cy="1448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243416</xdr:colOff>
      <xdr:row>30</xdr:row>
      <xdr:rowOff>84667</xdr:rowOff>
    </xdr:from>
    <xdr:to>
      <xdr:col>2</xdr:col>
      <xdr:colOff>463550</xdr:colOff>
      <xdr:row>33</xdr:row>
      <xdr:rowOff>83156</xdr:rowOff>
    </xdr:to>
    <xdr:pic>
      <xdr:nvPicPr>
        <xdr:cNvPr id="9" name="Picture 4">
          <a:extLst>
            <a:ext uri="{FF2B5EF4-FFF2-40B4-BE49-F238E27FC236}">
              <a16:creationId xmlns:a16="http://schemas.microsoft.com/office/drawing/2014/main" id="{D8338B72-829A-31CC-4AE5-918F4B7F14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6" y="5704417"/>
          <a:ext cx="1439334" cy="55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oodchild\Documents\Environ\Contracts\Current%20Clients\LG%20EMS\61C12685%20London%20Gateway%20Gap%20Analysis%202009\Gap%20Analysis%20Dec%2009\61C12685_1%20London%20Gateway%2014001%20Gap%20Analysis%20Dec%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0146%20-%20Arun%20DPD%20SA/Reports%20&amp;%20Deliverables/Site%20Assessment/C0146_Site%20Assessments_GBR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orary%20Internet%20Files\Content.IE5\TX18IVKF\actionplan(1).xls"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slrgroup-my.sharepoint.com/personal/mike_curran_slrconsulting_com/Documents/Data/CONTRACTS/C0410%20-%20Harrow%20Local%20Plan%20IIA%20NDA/Work%20in%20progress/Examination%20support/Updated%20IIA%20Report/CSD03gg%20Reg%2019%20IIA%20Report%20Appendix%20E%20Policy%20Alternative%20Assessment%20Matrix.xlsx" TargetMode="External"/><Relationship Id="rId2" Type="http://schemas.microsoft.com/office/2019/04/relationships/externalLinkLongPath" Target="/personal/mike_curran_slrconsulting_com/Documents/Data/CONTRACTS/C0410%20-%20Harrow%20Local%20Plan%20IIA%20NDA/Work%20in%20progress/Examination%20support/Updated%20IIA%20Report/CSD03gg%20Reg%2019%20IIA%20Report%20Appendix%20E%20Policy%20Alternative%20Assessment%20Matrix.xlsx?7B09E9F6" TargetMode="External"/><Relationship Id="rId1" Type="http://schemas.openxmlformats.org/officeDocument/2006/relationships/externalLinkPath" Target="file:///\\7B09E9F6\CSD03gg%20Reg%2019%20IIA%20Report%20Appendix%20E%20Policy%20Alternative%20Assessment%20Matrix.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slrgroup-my.sharepoint.com/personal/mike_curran_slrconsulting_com/Documents/Data/CONTRACTS/C0410%20-%20Harrow%20Local%20Plan%20IIA%20NDA/Work%20in%20progress/Examination%20support/Updated%20IIA%20Report/C0410_Reg%2019%20IIA%20Report%20Appendix%20D_4a_PRINT.xlsx" TargetMode="External"/><Relationship Id="rId2" Type="http://schemas.microsoft.com/office/2019/04/relationships/externalLinkLongPath" Target="/personal/mike_curran_slrconsulting_com/Documents/Data/CONTRACTS/C0410%20-%20Harrow%20Local%20Plan%20IIA%20NDA/Work%20in%20progress/Examination%20support/Updated%20IIA%20Report/C0410_Reg%2019%20IIA%20Report%20Appendix%20D_4a_PRINT.xlsx?7B09E9F6" TargetMode="External"/><Relationship Id="rId1" Type="http://schemas.openxmlformats.org/officeDocument/2006/relationships/externalLinkPath" Target="file:///\\7B09E9F6\C0410_Reg%2019%20IIA%20Report%20Appendix%20D_4a_PRI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ront Page"/>
      <sheetName val="ENVIRON Disclaimer"/>
      <sheetName val="Executive Summary"/>
      <sheetName val="Gap Analysis Findings"/>
      <sheetName val="ISO 14001 Chart"/>
      <sheetName val="Pivot Summary"/>
      <sheetName val="Action Plan"/>
    </sheetNames>
    <sheetDataSet>
      <sheetData sheetId="0">
        <row r="4">
          <cell r="B4" t="str">
            <v>ISO 14001:2004</v>
          </cell>
          <cell r="F4" t="str">
            <v>Not Started</v>
          </cell>
        </row>
        <row r="5">
          <cell r="B5" t="str">
            <v>OHSAS 18001:2007</v>
          </cell>
          <cell r="F5" t="str">
            <v>Starting</v>
          </cell>
        </row>
        <row r="6">
          <cell r="B6" t="str">
            <v>IFC Performance Standard 1: Social and Environmental Assessment and Management Systems</v>
          </cell>
          <cell r="F6" t="str">
            <v>In-Progress</v>
          </cell>
        </row>
        <row r="7">
          <cell r="B7" t="str">
            <v>IFC Performance Standard 2: Labor and Working Conditions</v>
          </cell>
          <cell r="F7" t="str">
            <v>Almost Complete</v>
          </cell>
        </row>
        <row r="8">
          <cell r="B8" t="str">
            <v>IFC Performance Standard 3: Pollution Prevention and Abatement</v>
          </cell>
          <cell r="F8" t="str">
            <v>Completed</v>
          </cell>
        </row>
        <row r="9">
          <cell r="B9" t="str">
            <v>IFC Performance Standard 4: Community Health, Safety and Security</v>
          </cell>
        </row>
        <row r="10">
          <cell r="B10" t="str">
            <v>IFC Performance Standard 5: Land Acquisition and Involuntary Resettlement</v>
          </cell>
        </row>
        <row r="11">
          <cell r="B11" t="str">
            <v>IFC Performance Standard 6: Biodiversity Conservation and Sustainable Natural Resource Management</v>
          </cell>
        </row>
        <row r="12">
          <cell r="B12" t="str">
            <v>IFC Performance Standard 7: Indigenous Peoples</v>
          </cell>
        </row>
        <row r="13">
          <cell r="B13" t="str">
            <v>IFC Performance Standard 8: Cultural Heritage</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isclaimer"/>
      <sheetName val="RAG Criteria"/>
      <sheetName val="Cumulative Effects"/>
      <sheetName val="RAG"/>
      <sheetName val="17BE1"/>
      <sheetName val="M4"/>
      <sheetName val="BR5"/>
      <sheetName val="BR10"/>
      <sheetName val="BR12"/>
      <sheetName val="BR19"/>
      <sheetName val="BR23911"/>
      <sheetName val="M7B"/>
      <sheetName val="M7A"/>
      <sheetName val="114"/>
      <sheetName val="FP20"/>
      <sheetName val="18P2"/>
      <sheetName val="P20"/>
      <sheetName val="18P3"/>
      <sheetName val="P5408"/>
      <sheetName val="17M1"/>
      <sheetName val="18BR2"/>
      <sheetName val="18FP1"/>
      <sheetName val="18P1"/>
      <sheetName val="69"/>
      <sheetName val="BR1913"/>
      <sheetName val="BR19811"/>
      <sheetName val="FP17"/>
      <sheetName val="NEWBR1"/>
      <sheetName val="Pivot Table"/>
      <sheetName val="Pivot Graph"/>
    </sheetNames>
    <sheetDataSet>
      <sheetData sheetId="0"/>
      <sheetData sheetId="1"/>
      <sheetData sheetId="2"/>
      <sheetData sheetId="3"/>
      <sheetData sheetId="4">
        <row r="20">
          <cell r="BT20" t="str">
            <v>R</v>
          </cell>
        </row>
        <row r="21">
          <cell r="BT21" t="str">
            <v>A</v>
          </cell>
        </row>
        <row r="22">
          <cell r="BT22" t="str">
            <v>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T6" t="str">
            <v>Yes</v>
          </cell>
          <cell r="U6" t="str">
            <v>Direct</v>
          </cell>
          <cell r="V6" t="str">
            <v>Short</v>
          </cell>
          <cell r="W6" t="str">
            <v>Permanent/ Irreversible</v>
          </cell>
          <cell r="Z6" t="str">
            <v>Significant Positive</v>
          </cell>
        </row>
        <row r="7">
          <cell r="T7" t="str">
            <v>No</v>
          </cell>
          <cell r="U7" t="str">
            <v>Indirect</v>
          </cell>
          <cell r="V7" t="str">
            <v>Medium</v>
          </cell>
          <cell r="W7" t="str">
            <v>Permanent/ Reversible</v>
          </cell>
          <cell r="Z7" t="str">
            <v>Significant Negative</v>
          </cell>
        </row>
        <row r="8">
          <cell r="T8" t="str">
            <v>N/A</v>
          </cell>
          <cell r="U8" t="str">
            <v>Cumulative</v>
          </cell>
          <cell r="V8" t="str">
            <v>Long</v>
          </cell>
          <cell r="W8" t="str">
            <v>Temporary/ Irreversible</v>
          </cell>
          <cell r="Z8" t="str">
            <v>Minor Positive</v>
          </cell>
        </row>
        <row r="9">
          <cell r="U9" t="str">
            <v>N/A</v>
          </cell>
          <cell r="V9" t="str">
            <v>Short/ Medium</v>
          </cell>
          <cell r="W9" t="str">
            <v>Temporary/ Reversible</v>
          </cell>
          <cell r="Z9" t="str">
            <v>Minor Negative</v>
          </cell>
        </row>
        <row r="10">
          <cell r="V10" t="str">
            <v>Medium/ Long</v>
          </cell>
          <cell r="W10" t="str">
            <v>N/A</v>
          </cell>
          <cell r="Z10" t="str">
            <v>Neutral</v>
          </cell>
        </row>
        <row r="11">
          <cell r="T11" t="str">
            <v>Local/ Low</v>
          </cell>
          <cell r="V11" t="str">
            <v>N/A</v>
          </cell>
          <cell r="Z11" t="str">
            <v>Uncertain</v>
          </cell>
        </row>
        <row r="12">
          <cell r="T12" t="str">
            <v>Local/ Medium</v>
          </cell>
        </row>
        <row r="13">
          <cell r="T13" t="str">
            <v>Local/ High</v>
          </cell>
        </row>
        <row r="14">
          <cell r="T14" t="str">
            <v>Regional/ Low</v>
          </cell>
        </row>
        <row r="15">
          <cell r="T15" t="str">
            <v>Regional/ Medium</v>
          </cell>
        </row>
        <row r="16">
          <cell r="T16" t="str">
            <v>Regional/ High</v>
          </cell>
        </row>
        <row r="17">
          <cell r="T17" t="str">
            <v>National/ Low</v>
          </cell>
        </row>
        <row r="18">
          <cell r="T18" t="str">
            <v>National/ Medium</v>
          </cell>
        </row>
        <row r="19">
          <cell r="T19" t="str">
            <v>National/ High</v>
          </cell>
        </row>
        <row r="20">
          <cell r="T20" t="str">
            <v>N/A</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ront Page"/>
      <sheetName val="Disclaimer"/>
      <sheetName val="Methodology"/>
      <sheetName val="Significance description"/>
      <sheetName val="Summary"/>
      <sheetName val="Sheet46"/>
      <sheetName val="Option B"/>
      <sheetName val="Option C"/>
      <sheetName val="Option D"/>
      <sheetName val="BLANK"/>
      <sheetName val="Spatial_Strategy"/>
      <sheetName val="SS_ALT_1"/>
      <sheetName val="SS_ALT_2"/>
      <sheetName val="Strategic_Policy_01"/>
      <sheetName val="GR1_Development_Standard"/>
      <sheetName val="GR2_Inclusive_Neighbourhoods"/>
      <sheetName val="GR3_Connecting_Places"/>
      <sheetName val="GR4_Building_Heights"/>
      <sheetName val="GR5_View_Management"/>
      <sheetName val="GR6_Areas_of_Special_Character"/>
      <sheetName val="GR6_ALT_1"/>
      <sheetName val="GR7_External_Lighting"/>
      <sheetName val="GR8_Shopfronts_and_Forecourts"/>
      <sheetName val="GR9_Advertisements_and_Displays"/>
      <sheetName val="GR10_Gardens_and_Amenity_Areas"/>
      <sheetName val="GR10_ALT_1"/>
      <sheetName val="GR10_ALT_2"/>
      <sheetName val="GR11_Planning_Obligations"/>
      <sheetName val="Strategic_Policy_02"/>
      <sheetName val="HE1_Heritage_Assets"/>
      <sheetName val="HE2_Enabling_Development"/>
      <sheetName val="Strategic_Policy_03"/>
      <sheetName val="Strategic_Policy_03_ALT1"/>
      <sheetName val="Strategic_Policy_03_ALT2"/>
      <sheetName val="HO1_Dwelling_Mix"/>
      <sheetName val="HO1_ALT_1"/>
      <sheetName val="HO1_ALT_2"/>
      <sheetName val="HO1_ALT_3"/>
      <sheetName val="HO1_ALT_4"/>
      <sheetName val="HO2_Conversion_Redevelopment"/>
      <sheetName val="HO2_ALT_1"/>
      <sheetName val="HO2_ALT_2"/>
      <sheetName val="HO2_ALT_3"/>
      <sheetName val="HO2_ALT_4"/>
      <sheetName val="HO2_ALT_5"/>
      <sheetName val="HO2_ALT_6"/>
      <sheetName val="HO3_Small_Sites"/>
      <sheetName val="HO4_Affordable_Housing"/>
      <sheetName val="HO4_ALT_1"/>
      <sheetName val="HO5_Housing_Estates"/>
      <sheetName val="HO5_ALT_1"/>
      <sheetName val="HO5_ALT_2"/>
      <sheetName val="HO6_Accommodation_Older_People"/>
      <sheetName val="HO6_ALT_1"/>
      <sheetName val="HO6_ALT_2"/>
      <sheetName val="HO6_ALT_3"/>
      <sheetName val="HO7_Supported_Accommodation"/>
      <sheetName val="HO7_ALT_1"/>
      <sheetName val="HO8_Student_Accommodation"/>
      <sheetName val="HO8_ALT_1"/>
      <sheetName val="HO8_ALT_2"/>
      <sheetName val="HO9_Large_Scale_Shared_Living"/>
      <sheetName val="HO9_ALT_1"/>
      <sheetName val="HO9_ALT_2"/>
      <sheetName val="HO9_ALT_3"/>
      <sheetName val="HO9_ALT_4"/>
      <sheetName val="HO10_Housing_Shared_Facilities"/>
      <sheetName val="HO10_ALT_1"/>
      <sheetName val="HO10_ALT_2"/>
      <sheetName val="HO10_ALT_3"/>
      <sheetName val="HO10_ALT_4"/>
      <sheetName val="HO11_Self_and_Custom_Build"/>
      <sheetName val="HO12_Gypsy_and_Traveller_Needs"/>
      <sheetName val="HO12_ALT_1"/>
      <sheetName val="HO12_ALT_2"/>
      <sheetName val="Strategic_Policy_04"/>
      <sheetName val="Strategic_Policy_05"/>
      <sheetName val="LE1_Development_Principles"/>
      <sheetName val="LE1_ALT_1"/>
      <sheetName val="LE2_Nighttime_Evening_Economy"/>
      <sheetName val="LE3_Industrial_Land"/>
      <sheetName val="LE3_ALT_1"/>
      <sheetName val="LE3_ALT_2"/>
      <sheetName val="LE4_Culture_Creative_Industries"/>
      <sheetName val="LE5_Tourism_and_Accommodation"/>
      <sheetName val="Strategic_Policy_06"/>
      <sheetName val="CI1_Safeguarding_Infrastructure"/>
      <sheetName val="CI2_Play_and_Informal_Leisure"/>
      <sheetName val="CI3_Sport_and_Recreation"/>
      <sheetName val="CI4_Comms_Infrastructure"/>
      <sheetName val="Strategic_Policy_07"/>
      <sheetName val="GI1_Green_Belt_and_MOL"/>
      <sheetName val="GI2_Open_Space"/>
      <sheetName val="GI2_ALT_1"/>
      <sheetName val="GI3_Biodiversity"/>
      <sheetName val="GI3_ALT_1"/>
      <sheetName val="GI4_Greening_Landscaping_Trees"/>
      <sheetName val="GI5_Food_Growing"/>
      <sheetName val="Strategic_Policy_08"/>
      <sheetName val="CN1_Design_and_Retrofitting"/>
      <sheetName val="CN1_ALT_1"/>
      <sheetName val="CN1_ALT_2"/>
      <sheetName val="CN2_Energy_Infrastructure"/>
      <sheetName val="CN3_Flood_Risk"/>
      <sheetName val="CN4_Drainage"/>
      <sheetName val="CN5_Waterway_Management"/>
      <sheetName val="Strategic_Policy_09"/>
      <sheetName val="CE1_Reducing_and_Managing_Waste"/>
      <sheetName val="CE2_Circular_Economy"/>
      <sheetName val="Strategic_Policy_10"/>
      <sheetName val="M1_Sustainable_Transport"/>
      <sheetName val="M2_Parking"/>
      <sheetName val="M3_Deliveries_and_Constructio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2">
          <cell r="G2" t="str">
            <v>Significant Positive</v>
          </cell>
        </row>
        <row r="5">
          <cell r="G5" t="str">
            <v>Uncertain</v>
          </cell>
        </row>
        <row r="7">
          <cell r="G7" t="str">
            <v>Significant Negative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ront Page"/>
      <sheetName val="Disclaimer"/>
      <sheetName val="Methodology"/>
      <sheetName val="Significance description"/>
      <sheetName val="Summary"/>
      <sheetName val="Sheet46"/>
      <sheetName val="Option B"/>
      <sheetName val="Option C"/>
      <sheetName val="Option D"/>
      <sheetName val="BLANK"/>
      <sheetName val="Strategic_Policy_01"/>
      <sheetName val="Spatial_Strategy"/>
      <sheetName val="SS_ALT_1"/>
      <sheetName val="SS_ALT_2"/>
      <sheetName val="GR1_Development_Standard"/>
      <sheetName val="GR2_Inclusive_Neighbourhoods"/>
      <sheetName val="GR3_Connecting_Places"/>
      <sheetName val="GR3A_Inclusive_Design"/>
      <sheetName val="GR3B_Safety_Security"/>
      <sheetName val="GR4_Building_Heights"/>
      <sheetName val="GR4A_Basement_Development"/>
      <sheetName val="GR5_View_Management"/>
      <sheetName val="GR7_External_Lighting"/>
      <sheetName val="GR8_Shopfronts_and_Forecourts"/>
      <sheetName val="GR9_Advertisements_and_Displays"/>
      <sheetName val="GR10_Gardens_and_Amenity_Areas"/>
      <sheetName val="GR11_Planning_Obligations"/>
      <sheetName val="GR12_Site_Allocations"/>
      <sheetName val="Strategic_Policy_02"/>
      <sheetName val="HE1_Historic_Environment"/>
      <sheetName val="HE2_Enabling_Development"/>
      <sheetName val="Strategic_Policy_03"/>
      <sheetName val="HO1_Dwelling_Mix"/>
      <sheetName val="HO2_Conversion_Redevelopment"/>
      <sheetName val="HO3_Small_Sites"/>
      <sheetName val="HO4_Affordable_Housing"/>
      <sheetName val="HO5_Housing_Estates"/>
      <sheetName val="HO6_Accommodation_Older_People"/>
      <sheetName val="HO7_Supported_Accommodation"/>
      <sheetName val="HO8_Student_Accommodation"/>
      <sheetName val="HO9_Large_Scale_Shared_Living"/>
      <sheetName val="HO10_Housing_Shared_Facilities"/>
      <sheetName val="HO11_Self_and_Custom_Build"/>
      <sheetName val="HO12_Gypsy_and_Traveller_Needs"/>
      <sheetName val="Strategic_Policy_04"/>
      <sheetName val="Strategic_Policy_05"/>
      <sheetName val="LE1_Development_Principles"/>
      <sheetName val="LE2_Nighttime_Evening_Economy"/>
      <sheetName val="LE3_Industrial_Land"/>
      <sheetName val="LE4_Culture_Creative_Industries"/>
      <sheetName val="LE5_Tourism_and_Accommodation"/>
      <sheetName val="Strategic_Policy_06"/>
      <sheetName val="SI1_Safeguarding_Infrastructure"/>
      <sheetName val="SI2_Play_and_Informal_Leisure"/>
      <sheetName val="SI3_Sport_and_Recreation"/>
      <sheetName val="SI4_Comms_Infrastructure"/>
      <sheetName val="Strategic_Policy_07"/>
      <sheetName val="GI1_Green_Belt_and_MOL"/>
      <sheetName val="GI2_Open_Space"/>
      <sheetName val="GI3_Biodiversity"/>
      <sheetName val="GI4_Greening_Landscaping_Trees"/>
      <sheetName val="GI5_Food_Growing"/>
      <sheetName val="Strategic_Policy_08"/>
      <sheetName val="CN1_Design_and_Retrofitting"/>
      <sheetName val="CN2_Energy_Infrastructure"/>
      <sheetName val="CN3_Flood_Risk"/>
      <sheetName val="CN4_Drainage"/>
      <sheetName val="CN5_Waterway_Management"/>
      <sheetName val="Strategic_Policy_09"/>
      <sheetName val="CE1_Reducing_and_Managing_Waste"/>
      <sheetName val="CE2_Circular_Economy"/>
      <sheetName val="Strategic_Policy_10"/>
      <sheetName val="M1_Sustainable_Transport"/>
      <sheetName val="M2_Parking"/>
      <sheetName val="M3_Deliveries_and_Constructio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G2" t="str">
            <v>Significant Positive</v>
          </cell>
        </row>
        <row r="5">
          <cell r="G5" t="str">
            <v>Uncertain</v>
          </cell>
        </row>
        <row r="7">
          <cell r="G7" t="str">
            <v>Significant Negative</v>
          </cell>
        </row>
      </sheetData>
    </sheetDataSet>
  </externalBook>
</externalLink>
</file>

<file path=xl/persons/person.xml><?xml version="1.0" encoding="utf-8"?>
<personList xmlns="http://schemas.microsoft.com/office/spreadsheetml/2018/threadedcomments" xmlns:x="http://schemas.openxmlformats.org/spreadsheetml/2006/main">
  <person displayName="Izzy Teague" id="{C0EC74CF-F40F-4740-A500-49FD76158343}" userId="Izzy.Teague@slrconsulting.com" providerId="PeoplePicker"/>
  <person displayName="Vicky Pearson" id="{DD34CCE6-906F-43FF-B321-071C74E40728}" userId="S::victoria.pearson@slrconsulting.com::52e42218-4563-4b35-8dbf-b91a25bb4af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CF751A-0E93-4349-872C-15581898C69B}" name="Table1" displayName="Table1" ref="B1:B6" totalsRowShown="0" headerRowDxfId="5295" headerRowBorderDxfId="5294" tableBorderDxfId="5293">
  <autoFilter ref="B1:B6" xr:uid="{A8151EC9-FED9-49B1-B9C6-DDC7629AE236}"/>
  <tableColumns count="1">
    <tableColumn id="1" xr3:uid="{6BE2A14E-42D8-4B48-835C-7827480BE47D}" name="Direct/_x000a_Indir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2E55DE-5353-47D0-AC91-04BFBE1923D9}" name="Table2" displayName="Table2" ref="C1:C6" totalsRowShown="0" headerRowDxfId="5292" headerRowBorderDxfId="5291" tableBorderDxfId="5290">
  <autoFilter ref="C1:C6" xr:uid="{A7E1789C-4DD1-4151-AF55-DCCB5CB106D5}"/>
  <tableColumns count="1">
    <tableColumn id="1" xr3:uid="{4C505D76-071F-4750-90FF-A752A8688986}" name="Magn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3511B-F2A4-4A2B-8462-90FBECE733EC}" name="Table3" displayName="Table3" ref="D1:D7" totalsRowShown="0" headerRowDxfId="5289" headerRowBorderDxfId="5288" tableBorderDxfId="5287">
  <autoFilter ref="D1:D7" xr:uid="{6CFE45A4-A697-4763-92E5-CD1CB4A35AAD}"/>
  <tableColumns count="1">
    <tableColumn id="1" xr3:uid="{3C16CF75-FD4D-4D97-93F3-DDAD5E7EC67E}" name="Dura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19772C1-FB13-46C1-977B-3FE0A1576B32}" name="Table4" displayName="Table4" ref="E1:E6" totalsRowShown="0" headerRowDxfId="5286" headerRowBorderDxfId="5285" tableBorderDxfId="5284">
  <autoFilter ref="E1:E6" xr:uid="{BB6033E2-EA82-40DB-9D03-CBC229E63670}"/>
  <tableColumns count="1">
    <tableColumn id="1" xr3:uid="{941B8754-2309-4822-BA03-2B4C9461A38B}" name="Spatial Ext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51A398-6D8C-42D6-9C36-92E129783B05}" name="Table5" displayName="Table5" ref="F1:F6" totalsRowShown="0" headerRowDxfId="5283" headerRowBorderDxfId="5282" tableBorderDxfId="5281">
  <autoFilter ref="F1:F6" xr:uid="{6065A045-6A9E-4942-AFEE-78E97B0737CF}"/>
  <tableColumns count="1">
    <tableColumn id="1" xr3:uid="{F376C075-EA2D-4261-81A8-E7F5709F42F0}" name="Permanence/Reversibilit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9FB1D-1FBB-42D4-B480-D8D799F89C77}" name="Table6" displayName="Table6" ref="G1:G7" totalsRowShown="0" headerRowDxfId="5280" headerRowBorderDxfId="5279" tableBorderDxfId="5278">
  <autoFilter ref="G1:G7" xr:uid="{653FEEA6-B900-4CCB-9CC2-6CA8C72FF194}"/>
  <tableColumns count="1">
    <tableColumn id="1" xr3:uid="{AC20166A-F81B-4797-825A-5A8410DCF1A3}" name="Significance with draft LP policie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8" dT="2024-01-04T14:20:48.27" personId="{DD34CCE6-906F-43FF-B321-071C74E40728}" id="{5A812154-E361-4B11-BBD8-8E2B28171FDC}">
    <text>@Izzy Teague the drop downs in this column don't include a N/A option and I'm not sure where they are to correct it.</text>
    <mentions>
      <mention mentionpersonId="{C0EC74CF-F40F-4740-A500-49FD76158343}" mentionId="{B1B411C1-53A1-4DD6-A32A-368F8E50B891}" startIndex="0" length="12"/>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N47" dT="2024-01-16T10:53:16.94" personId="{DD34CCE6-906F-43FF-B321-071C74E40728}" id="{2C4B8A13-8837-45BD-B74F-37A5D4B135F9}">
    <text>@Izzy Teague I'm sorry if you've already explained why this isn't happening but shouldn't this be pulling down into the summary box at the bottom?</text>
    <mentions>
      <mention mentionpersonId="{C0EC74CF-F40F-4740-A500-49FD76158343}" mentionId="{351CE083-61C4-4AEF-9D2C-D5ABCDA3151D}"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1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8.bin"/><Relationship Id="rId5" Type="http://schemas.microsoft.com/office/2019/04/relationships/documenttask" Target="../documenttasks/documenttask1.xml"/><Relationship Id="rId4" Type="http://schemas.microsoft.com/office/2017/10/relationships/threadedComment" Target="../threadedComments/threadedComment2.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935-3496-4403-AB25-4EA072B78336}">
  <sheetPr codeName="Sheet1"/>
  <dimension ref="E7:H28"/>
  <sheetViews>
    <sheetView tabSelected="1" view="pageBreakPreview" zoomScale="82" zoomScaleNormal="60" zoomScaleSheetLayoutView="100" workbookViewId="0">
      <selection activeCell="L32" sqref="L32"/>
    </sheetView>
  </sheetViews>
  <sheetFormatPr defaultColWidth="8.54296875" defaultRowHeight="14.5" x14ac:dyDescent="0.35"/>
  <cols>
    <col min="1" max="16384" width="8.54296875" style="33"/>
  </cols>
  <sheetData>
    <row r="7" spans="5:5" x14ac:dyDescent="0.35">
      <c r="E7"/>
    </row>
    <row r="12" spans="5:5" ht="18.5" x14ac:dyDescent="0.45">
      <c r="E12" s="154" t="s">
        <v>0</v>
      </c>
    </row>
    <row r="13" spans="5:5" ht="18.5" x14ac:dyDescent="0.45">
      <c r="E13" s="154" t="s">
        <v>1</v>
      </c>
    </row>
    <row r="14" spans="5:5" ht="18.5" x14ac:dyDescent="0.45">
      <c r="E14" s="154" t="s">
        <v>2</v>
      </c>
    </row>
    <row r="24" spans="7:8" x14ac:dyDescent="0.35">
      <c r="G24" s="264" t="s">
        <v>3</v>
      </c>
      <c r="H24" s="264"/>
    </row>
    <row r="25" spans="7:8" ht="15.5" x14ac:dyDescent="0.35">
      <c r="H25" s="138" t="s">
        <v>4</v>
      </c>
    </row>
    <row r="28" spans="7:8" ht="15.5" x14ac:dyDescent="0.35">
      <c r="H28" s="139" t="s">
        <v>5</v>
      </c>
    </row>
  </sheetData>
  <sheetProtection algorithmName="SHA-512" hashValue="sco384Aggdm/J7aDwf/O/ShkyLBD9t1rr5aHculbaz12X/QvQ601Qd0UyBMP/T9cE09lIGUGGDM1gobnaLmpWA==" saltValue="ZmIQeqHxD6t/l84HntBZvQ==" spinCount="100000" sheet="1" objects="1" scenarios="1"/>
  <mergeCells count="1">
    <mergeCell ref="G24:H2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D789-F70A-4658-89B2-23F3C2597834}">
  <sheetPr codeName="Sheet74">
    <tabColor theme="4" tint="0.79998168889431442"/>
  </sheetPr>
  <dimension ref="A1:V98"/>
  <sheetViews>
    <sheetView zoomScale="40" zoomScaleNormal="40" workbookViewId="0">
      <selection activeCell="K42" sqref="K42:K4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28.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318</v>
      </c>
      <c r="D1" s="323"/>
      <c r="E1" s="323"/>
      <c r="F1" s="324"/>
      <c r="G1" s="16"/>
      <c r="I1" s="7"/>
      <c r="J1" s="7"/>
      <c r="K1" s="7"/>
    </row>
    <row r="2" spans="1:22" x14ac:dyDescent="0.35">
      <c r="A2" s="74" t="s">
        <v>31</v>
      </c>
      <c r="B2" s="9"/>
      <c r="C2" s="323" t="s">
        <v>319</v>
      </c>
      <c r="D2" s="323"/>
      <c r="E2" s="323"/>
      <c r="F2" s="324"/>
      <c r="I2" s="8"/>
      <c r="J2" s="8"/>
      <c r="K2" s="8"/>
    </row>
    <row r="3" spans="1:22" x14ac:dyDescent="0.35">
      <c r="A3" s="75" t="s">
        <v>32</v>
      </c>
      <c r="B3" s="4"/>
      <c r="C3" s="47"/>
      <c r="D3" s="47"/>
      <c r="E3" s="47"/>
      <c r="F3" s="48"/>
      <c r="I3" s="8"/>
      <c r="J3" s="8"/>
      <c r="K3" s="8"/>
    </row>
    <row r="4" spans="1:22" ht="17.25" customHeight="1" x14ac:dyDescent="0.35">
      <c r="A4" s="75" t="s">
        <v>33</v>
      </c>
      <c r="B4" s="17"/>
      <c r="C4" s="289"/>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323</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c r="E8" s="385"/>
      <c r="F8" s="385"/>
      <c r="G8" s="385"/>
      <c r="H8" s="385"/>
      <c r="I8" s="385"/>
      <c r="J8" s="370"/>
      <c r="K8" s="379"/>
      <c r="L8" s="370"/>
      <c r="M8" s="374"/>
      <c r="N8" s="390"/>
      <c r="R8" s="12" t="str">
        <f>IF(OR(J8='Drop downs'!$G$7,J8='Drop downs'!$G$5), B8&amp;": "&amp;K8&amp;CHAR(10),"")</f>
        <v/>
      </c>
      <c r="S8" s="12" t="str">
        <f>IF(J8='Drop downs'!$G$2,B8&amp;": "&amp;K8&amp;""," ")</f>
        <v xml:space="preserve"> </v>
      </c>
      <c r="T8" s="12" t="str">
        <f>IF(BLANK!E8='Drop downs'!$B$6,BLANK!B8&amp;": "&amp;BLANK!K8&amp;"","")</f>
        <v xml:space="preserve">IIA1: </v>
      </c>
      <c r="U8" t="str">
        <f>IF(M8&gt;0,B8&amp;":"&amp;M8&amp;"
","")</f>
        <v/>
      </c>
      <c r="V8" t="str">
        <f>IF(N8&gt;0,B8&amp;":"&amp;N8&amp;"
","")</f>
        <v/>
      </c>
    </row>
    <row r="9" spans="1:22" x14ac:dyDescent="0.35">
      <c r="A9" s="377"/>
      <c r="B9" s="388"/>
      <c r="C9" s="24" t="s">
        <v>325</v>
      </c>
      <c r="D9" s="24"/>
      <c r="E9" s="386"/>
      <c r="F9" s="386"/>
      <c r="G9" s="386"/>
      <c r="H9" s="386"/>
      <c r="I9" s="386"/>
      <c r="J9" s="358"/>
      <c r="K9" s="296"/>
      <c r="L9" s="358"/>
      <c r="M9" s="293"/>
      <c r="N9" s="391"/>
      <c r="R9" s="12"/>
      <c r="S9" s="12"/>
      <c r="T9" s="12"/>
    </row>
    <row r="10" spans="1:22" x14ac:dyDescent="0.35">
      <c r="A10" s="377"/>
      <c r="B10" s="388"/>
      <c r="C10" s="24" t="s">
        <v>326</v>
      </c>
      <c r="D10" s="24"/>
      <c r="E10" s="386"/>
      <c r="F10" s="386"/>
      <c r="G10" s="386"/>
      <c r="H10" s="386"/>
      <c r="I10" s="386"/>
      <c r="J10" s="358"/>
      <c r="K10" s="296"/>
      <c r="L10" s="358"/>
      <c r="M10" s="293"/>
      <c r="N10" s="391"/>
      <c r="R10" s="12"/>
      <c r="S10" s="12"/>
      <c r="T10" s="12"/>
    </row>
    <row r="11" spans="1:22" x14ac:dyDescent="0.35">
      <c r="A11" s="377"/>
      <c r="B11" s="388"/>
      <c r="C11" s="24" t="s">
        <v>327</v>
      </c>
      <c r="D11" s="24"/>
      <c r="E11" s="386"/>
      <c r="F11" s="386"/>
      <c r="G11" s="386"/>
      <c r="H11" s="386"/>
      <c r="I11" s="386"/>
      <c r="J11" s="358"/>
      <c r="K11" s="296"/>
      <c r="L11" s="358"/>
      <c r="M11" s="293"/>
      <c r="N11" s="391"/>
      <c r="R11" s="12"/>
      <c r="S11" s="12"/>
      <c r="T11" s="12"/>
    </row>
    <row r="12" spans="1:22" x14ac:dyDescent="0.35">
      <c r="A12" s="377"/>
      <c r="B12" s="388"/>
      <c r="C12" s="24" t="s">
        <v>328</v>
      </c>
      <c r="D12" s="24"/>
      <c r="E12" s="386"/>
      <c r="F12" s="386"/>
      <c r="G12" s="386"/>
      <c r="H12" s="386"/>
      <c r="I12" s="386"/>
      <c r="J12" s="358"/>
      <c r="K12" s="296"/>
      <c r="L12" s="358"/>
      <c r="M12" s="293"/>
      <c r="N12" s="391"/>
      <c r="R12" s="12"/>
      <c r="S12" s="12"/>
      <c r="T12" s="12"/>
    </row>
    <row r="13" spans="1:22" x14ac:dyDescent="0.35">
      <c r="A13" s="377"/>
      <c r="B13" s="388"/>
      <c r="C13" s="24" t="s">
        <v>329</v>
      </c>
      <c r="D13" s="24"/>
      <c r="E13" s="386"/>
      <c r="F13" s="386"/>
      <c r="G13" s="386"/>
      <c r="H13" s="386"/>
      <c r="I13" s="386"/>
      <c r="J13" s="358"/>
      <c r="K13" s="296"/>
      <c r="L13" s="358"/>
      <c r="M13" s="293"/>
      <c r="N13" s="391"/>
      <c r="R13" s="12"/>
      <c r="S13" s="12"/>
      <c r="T13" s="12"/>
    </row>
    <row r="14" spans="1:22" x14ac:dyDescent="0.35">
      <c r="A14" s="377"/>
      <c r="B14" s="388"/>
      <c r="C14" s="24" t="s">
        <v>330</v>
      </c>
      <c r="D14" s="24"/>
      <c r="E14" s="386"/>
      <c r="F14" s="386"/>
      <c r="G14" s="386"/>
      <c r="H14" s="386"/>
      <c r="I14" s="386"/>
      <c r="J14" s="358"/>
      <c r="K14" s="296"/>
      <c r="L14" s="358"/>
      <c r="M14" s="293"/>
      <c r="N14" s="391"/>
      <c r="R14" s="12"/>
      <c r="S14" s="12"/>
      <c r="T14" s="12"/>
    </row>
    <row r="15" spans="1:22" x14ac:dyDescent="0.35">
      <c r="A15" s="377"/>
      <c r="B15" s="388"/>
      <c r="C15" s="24" t="s">
        <v>331</v>
      </c>
      <c r="D15" s="24"/>
      <c r="E15" s="386"/>
      <c r="F15" s="386"/>
      <c r="G15" s="386"/>
      <c r="H15" s="386"/>
      <c r="I15" s="386"/>
      <c r="J15" s="358"/>
      <c r="K15" s="296"/>
      <c r="L15" s="358"/>
      <c r="M15" s="293"/>
      <c r="N15" s="391"/>
      <c r="R15" s="12"/>
      <c r="S15" s="12"/>
      <c r="T15" s="12"/>
    </row>
    <row r="16" spans="1:22" ht="29" x14ac:dyDescent="0.35">
      <c r="A16" s="377"/>
      <c r="B16" s="388"/>
      <c r="C16" s="24" t="s">
        <v>332</v>
      </c>
      <c r="D16" s="24"/>
      <c r="E16" s="386"/>
      <c r="F16" s="386"/>
      <c r="G16" s="386"/>
      <c r="H16" s="386"/>
      <c r="I16" s="386"/>
      <c r="J16" s="358"/>
      <c r="K16" s="296"/>
      <c r="L16" s="358"/>
      <c r="M16" s="293"/>
      <c r="N16" s="391"/>
      <c r="R16" s="12"/>
      <c r="S16" s="12"/>
      <c r="T16" s="12"/>
    </row>
    <row r="17" spans="1:22" ht="15" thickBot="1" x14ac:dyDescent="0.4">
      <c r="A17" s="378"/>
      <c r="B17" s="327"/>
      <c r="C17" s="19" t="s">
        <v>333</v>
      </c>
      <c r="D17" s="19"/>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c r="E18" s="370"/>
      <c r="F18" s="370"/>
      <c r="G18" s="370"/>
      <c r="H18" s="370"/>
      <c r="I18" s="370"/>
      <c r="J18" s="370"/>
      <c r="K18" s="379"/>
      <c r="L18" s="370"/>
      <c r="M18" s="374"/>
      <c r="N18" s="390"/>
      <c r="R18" s="12" t="str">
        <f>IF(OR(J18='Drop downs'!$G$7,J18='Drop downs'!$G$5), B18&amp;": "&amp;K18&amp;CHAR(10),"")</f>
        <v/>
      </c>
      <c r="S18" s="12" t="str">
        <f>IF(J18='Drop downs'!$G$2,B18&amp;": "&amp;K18&amp;""," ")</f>
        <v xml:space="preserve"> </v>
      </c>
      <c r="T18" s="12" t="str">
        <f>IF(BLANK!E18='Drop downs'!$B$6,BLANK!B18&amp;": "&amp;BLANK!K18&amp;"","")</f>
        <v xml:space="preserve">IIA2: </v>
      </c>
      <c r="U18" t="str">
        <f t="shared" ref="U18:U72" si="0">IF(M18&gt;0,B18&amp;":"&amp;M18&amp;"
","")</f>
        <v/>
      </c>
      <c r="V18" t="str">
        <f>IF(N18&gt;0,B18&amp;":"&amp;N18&amp;"
","")</f>
        <v/>
      </c>
    </row>
    <row r="19" spans="1:22" ht="50.25" customHeight="1" thickBot="1" x14ac:dyDescent="0.4">
      <c r="A19" s="384"/>
      <c r="B19" s="369"/>
      <c r="C19" s="19" t="s">
        <v>336</v>
      </c>
      <c r="D19" s="19"/>
      <c r="E19" s="330"/>
      <c r="F19" s="330"/>
      <c r="G19" s="330"/>
      <c r="H19" s="330"/>
      <c r="I19" s="330"/>
      <c r="J19" s="330"/>
      <c r="K19" s="380"/>
      <c r="L19" s="330"/>
      <c r="M19" s="375"/>
      <c r="N19" s="392"/>
      <c r="R19" s="12"/>
      <c r="S19" s="12"/>
      <c r="T19" s="12"/>
    </row>
    <row r="20" spans="1:22" ht="72.5" x14ac:dyDescent="0.35">
      <c r="A20" s="376" t="s">
        <v>337</v>
      </c>
      <c r="B20" s="367" t="s">
        <v>120</v>
      </c>
      <c r="C20" s="79" t="s">
        <v>338</v>
      </c>
      <c r="D20" s="86"/>
      <c r="E20" s="370"/>
      <c r="F20" s="370"/>
      <c r="G20" s="370"/>
      <c r="H20" s="370"/>
      <c r="I20" s="370"/>
      <c r="J20" s="370"/>
      <c r="K20" s="379"/>
      <c r="L20" s="370"/>
      <c r="M20" s="374"/>
      <c r="N20" s="390"/>
      <c r="R20" s="12" t="str">
        <f>IF(OR(J20='Drop downs'!$G$7,J20='Drop downs'!$G$5), B20&amp;": "&amp;K20&amp;CHAR(10),"")</f>
        <v/>
      </c>
      <c r="S20" s="12" t="str">
        <f>IF(J20='Drop downs'!$G$2,B20&amp;": "&amp;K20&amp;""," ")</f>
        <v xml:space="preserve"> </v>
      </c>
      <c r="T20" s="12" t="str">
        <f>IF(BLANK!E20='Drop downs'!$B$6,BLANK!B20&amp;": "&amp;BLANK!K20&amp;"","")</f>
        <v xml:space="preserve">IIA3: </v>
      </c>
      <c r="U20" t="str">
        <f t="shared" si="0"/>
        <v/>
      </c>
      <c r="V20" t="str">
        <f>IF(N20&gt;0,B20&amp;":"&amp;N20&amp;"
","")</f>
        <v/>
      </c>
    </row>
    <row r="21" spans="1:22" ht="14.5" customHeight="1" x14ac:dyDescent="0.35">
      <c r="A21" s="377"/>
      <c r="B21" s="368"/>
      <c r="C21" s="3" t="s">
        <v>339</v>
      </c>
      <c r="D21" s="24"/>
      <c r="E21" s="358"/>
      <c r="F21" s="358"/>
      <c r="G21" s="358"/>
      <c r="H21" s="358"/>
      <c r="I21" s="358"/>
      <c r="J21" s="358"/>
      <c r="K21" s="296"/>
      <c r="L21" s="358"/>
      <c r="M21" s="293"/>
      <c r="N21" s="391"/>
      <c r="R21" s="12"/>
      <c r="S21" s="12"/>
      <c r="T21" s="12"/>
    </row>
    <row r="22" spans="1:22" ht="14.5" customHeight="1" x14ac:dyDescent="0.35">
      <c r="A22" s="377"/>
      <c r="B22" s="368"/>
      <c r="C22" s="3" t="s">
        <v>340</v>
      </c>
      <c r="D22" s="24"/>
      <c r="E22" s="358"/>
      <c r="F22" s="358"/>
      <c r="G22" s="358"/>
      <c r="H22" s="358"/>
      <c r="I22" s="358"/>
      <c r="J22" s="358"/>
      <c r="K22" s="296"/>
      <c r="L22" s="358"/>
      <c r="M22" s="293"/>
      <c r="N22" s="391"/>
      <c r="R22" s="12"/>
      <c r="S22" s="12"/>
      <c r="T22" s="12"/>
    </row>
    <row r="23" spans="1:22" x14ac:dyDescent="0.35">
      <c r="A23" s="377"/>
      <c r="B23" s="368"/>
      <c r="C23" s="3" t="s">
        <v>341</v>
      </c>
      <c r="D23" s="24"/>
      <c r="E23" s="358"/>
      <c r="F23" s="358"/>
      <c r="G23" s="358"/>
      <c r="H23" s="358"/>
      <c r="I23" s="358"/>
      <c r="J23" s="358"/>
      <c r="K23" s="296"/>
      <c r="L23" s="358"/>
      <c r="M23" s="293"/>
      <c r="N23" s="391"/>
      <c r="R23" s="12"/>
      <c r="S23" s="12"/>
      <c r="T23" s="12"/>
    </row>
    <row r="24" spans="1:22" ht="14.5" customHeight="1" x14ac:dyDescent="0.35">
      <c r="A24" s="377"/>
      <c r="B24" s="368"/>
      <c r="C24" s="3" t="s">
        <v>342</v>
      </c>
      <c r="D24" s="24"/>
      <c r="E24" s="358"/>
      <c r="F24" s="358"/>
      <c r="G24" s="358"/>
      <c r="H24" s="358"/>
      <c r="I24" s="358"/>
      <c r="J24" s="358"/>
      <c r="K24" s="296"/>
      <c r="L24" s="358"/>
      <c r="M24" s="293"/>
      <c r="N24" s="391"/>
      <c r="R24" s="12"/>
      <c r="S24" s="12"/>
      <c r="T24" s="12"/>
    </row>
    <row r="25" spans="1:22" ht="29" x14ac:dyDescent="0.35">
      <c r="A25" s="377"/>
      <c r="B25" s="368"/>
      <c r="C25" s="3" t="s">
        <v>343</v>
      </c>
      <c r="D25" s="24"/>
      <c r="E25" s="358"/>
      <c r="F25" s="358"/>
      <c r="G25" s="358"/>
      <c r="H25" s="358"/>
      <c r="I25" s="358"/>
      <c r="J25" s="358"/>
      <c r="K25" s="296"/>
      <c r="L25" s="358"/>
      <c r="M25" s="293"/>
      <c r="N25" s="391"/>
      <c r="R25" s="12"/>
      <c r="S25" s="12"/>
      <c r="T25" s="12"/>
    </row>
    <row r="26" spans="1:22" ht="14.5" customHeight="1" x14ac:dyDescent="0.35">
      <c r="A26" s="377"/>
      <c r="B26" s="368"/>
      <c r="C26" s="3" t="s">
        <v>344</v>
      </c>
      <c r="D26" s="24"/>
      <c r="E26" s="358"/>
      <c r="F26" s="358"/>
      <c r="G26" s="358"/>
      <c r="H26" s="358"/>
      <c r="I26" s="358"/>
      <c r="J26" s="358"/>
      <c r="K26" s="296"/>
      <c r="L26" s="358"/>
      <c r="M26" s="293"/>
      <c r="N26" s="391"/>
      <c r="R26" s="12"/>
      <c r="S26" s="12"/>
      <c r="T26" s="12"/>
    </row>
    <row r="27" spans="1:22" ht="29.5" thickBot="1" x14ac:dyDescent="0.4">
      <c r="A27" s="378"/>
      <c r="B27" s="369"/>
      <c r="C27" s="15" t="s">
        <v>345</v>
      </c>
      <c r="D27" s="19"/>
      <c r="E27" s="330"/>
      <c r="F27" s="330"/>
      <c r="G27" s="330"/>
      <c r="H27" s="330"/>
      <c r="I27" s="330"/>
      <c r="J27" s="330"/>
      <c r="K27" s="380"/>
      <c r="L27" s="330"/>
      <c r="M27" s="375"/>
      <c r="N27" s="392"/>
      <c r="R27" s="12"/>
      <c r="S27" s="12"/>
      <c r="T27" s="12"/>
    </row>
    <row r="28" spans="1:22" ht="29" x14ac:dyDescent="0.35">
      <c r="A28" s="376" t="s">
        <v>346</v>
      </c>
      <c r="B28" s="367" t="s">
        <v>121</v>
      </c>
      <c r="C28" s="85" t="s">
        <v>347</v>
      </c>
      <c r="D28" s="79"/>
      <c r="E28" s="370"/>
      <c r="F28" s="370"/>
      <c r="G28" s="370"/>
      <c r="H28" s="370"/>
      <c r="I28" s="370"/>
      <c r="J28" s="370"/>
      <c r="K28" s="379"/>
      <c r="L28" s="370"/>
      <c r="M28" s="374"/>
      <c r="N28" s="390"/>
      <c r="R28" s="12" t="str">
        <f>IF(OR(J28='Drop downs'!$G$7,J28='Drop downs'!$G$5), B28&amp;": "&amp;K28&amp;CHAR(10),"")</f>
        <v/>
      </c>
      <c r="S28" s="12" t="str">
        <f>IF(J28='Drop downs'!$G$2,B28&amp;": "&amp;K28&amp;""," ")</f>
        <v xml:space="preserve"> </v>
      </c>
      <c r="T28" s="12" t="str">
        <f>IF(BLANK!E28='Drop downs'!$B$6,BLANK!B28&amp;": "&amp;BLANK!K28&amp;"","")</f>
        <v xml:space="preserve">IIA4: </v>
      </c>
      <c r="U28" t="str">
        <f t="shared" si="0"/>
        <v/>
      </c>
      <c r="V28" t="str">
        <f>IF(N28&gt;0,B28&amp;":"&amp;N28&amp;"
","")</f>
        <v/>
      </c>
    </row>
    <row r="29" spans="1:22" ht="29" x14ac:dyDescent="0.35">
      <c r="A29" s="377"/>
      <c r="B29" s="368"/>
      <c r="C29" s="83" t="s">
        <v>348</v>
      </c>
      <c r="D29" s="3"/>
      <c r="E29" s="358"/>
      <c r="F29" s="358"/>
      <c r="G29" s="358"/>
      <c r="H29" s="358"/>
      <c r="I29" s="358"/>
      <c r="J29" s="358"/>
      <c r="K29" s="296"/>
      <c r="L29" s="358"/>
      <c r="M29" s="293"/>
      <c r="N29" s="391"/>
      <c r="R29" s="12"/>
      <c r="S29" s="12"/>
      <c r="T29" s="12"/>
    </row>
    <row r="30" spans="1:22" x14ac:dyDescent="0.35">
      <c r="A30" s="377"/>
      <c r="B30" s="368"/>
      <c r="C30" s="83" t="s">
        <v>349</v>
      </c>
      <c r="D30" s="3"/>
      <c r="E30" s="358"/>
      <c r="F30" s="358"/>
      <c r="G30" s="358"/>
      <c r="H30" s="358"/>
      <c r="I30" s="358"/>
      <c r="J30" s="358"/>
      <c r="K30" s="296"/>
      <c r="L30" s="358"/>
      <c r="M30" s="293"/>
      <c r="N30" s="391"/>
      <c r="R30" s="12"/>
      <c r="S30" s="12"/>
      <c r="T30" s="12"/>
    </row>
    <row r="31" spans="1:22" ht="30" customHeight="1" x14ac:dyDescent="0.35">
      <c r="A31" s="377"/>
      <c r="B31" s="368"/>
      <c r="C31" s="83" t="s">
        <v>350</v>
      </c>
      <c r="D31" s="3"/>
      <c r="E31" s="358"/>
      <c r="F31" s="358"/>
      <c r="G31" s="358"/>
      <c r="H31" s="358"/>
      <c r="I31" s="358"/>
      <c r="J31" s="358"/>
      <c r="K31" s="296"/>
      <c r="L31" s="358"/>
      <c r="M31" s="293"/>
      <c r="N31" s="391"/>
      <c r="R31" s="12"/>
      <c r="S31" s="12"/>
      <c r="T31" s="12"/>
    </row>
    <row r="32" spans="1:22" x14ac:dyDescent="0.35">
      <c r="A32" s="377"/>
      <c r="B32" s="368"/>
      <c r="C32" s="83" t="s">
        <v>351</v>
      </c>
      <c r="D32" s="3"/>
      <c r="E32" s="358"/>
      <c r="F32" s="358"/>
      <c r="G32" s="358"/>
      <c r="H32" s="358"/>
      <c r="I32" s="358"/>
      <c r="J32" s="358"/>
      <c r="K32" s="296"/>
      <c r="L32" s="358"/>
      <c r="M32" s="293"/>
      <c r="N32" s="391"/>
      <c r="R32" s="12"/>
      <c r="S32" s="12"/>
      <c r="T32" s="12"/>
    </row>
    <row r="33" spans="1:22" x14ac:dyDescent="0.35">
      <c r="A33" s="377"/>
      <c r="B33" s="368"/>
      <c r="C33" s="83" t="s">
        <v>352</v>
      </c>
      <c r="D33" s="3"/>
      <c r="E33" s="358"/>
      <c r="F33" s="358"/>
      <c r="G33" s="358"/>
      <c r="H33" s="358"/>
      <c r="I33" s="358"/>
      <c r="J33" s="358"/>
      <c r="K33" s="296"/>
      <c r="L33" s="358"/>
      <c r="M33" s="293"/>
      <c r="N33" s="391"/>
      <c r="R33" s="12"/>
      <c r="S33" s="12"/>
      <c r="T33" s="12"/>
    </row>
    <row r="34" spans="1:22" x14ac:dyDescent="0.35">
      <c r="A34" s="377"/>
      <c r="B34" s="368"/>
      <c r="C34" s="83" t="s">
        <v>353</v>
      </c>
      <c r="D34" s="3"/>
      <c r="E34" s="358"/>
      <c r="F34" s="358"/>
      <c r="G34" s="358"/>
      <c r="H34" s="358"/>
      <c r="I34" s="358"/>
      <c r="J34" s="358"/>
      <c r="K34" s="296"/>
      <c r="L34" s="358"/>
      <c r="M34" s="293"/>
      <c r="N34" s="391"/>
      <c r="R34" s="12"/>
      <c r="S34" s="12"/>
      <c r="T34" s="12"/>
    </row>
    <row r="35" spans="1:22" ht="15" thickBot="1" x14ac:dyDescent="0.4">
      <c r="A35" s="382"/>
      <c r="B35" s="369"/>
      <c r="C35" s="93" t="s">
        <v>354</v>
      </c>
      <c r="D35" s="80"/>
      <c r="E35" s="359"/>
      <c r="F35" s="359"/>
      <c r="G35" s="359"/>
      <c r="H35" s="359"/>
      <c r="I35" s="359"/>
      <c r="J35" s="359"/>
      <c r="K35" s="361"/>
      <c r="L35" s="359"/>
      <c r="M35" s="363"/>
      <c r="N35" s="393"/>
      <c r="R35" s="12"/>
      <c r="S35" s="12"/>
      <c r="T35" s="12"/>
    </row>
    <row r="36" spans="1:22" x14ac:dyDescent="0.35">
      <c r="A36" s="381" t="s">
        <v>355</v>
      </c>
      <c r="B36" s="367" t="s">
        <v>122</v>
      </c>
      <c r="C36" s="82" t="s">
        <v>356</v>
      </c>
      <c r="D36" s="82"/>
      <c r="E36" s="332"/>
      <c r="F36" s="332"/>
      <c r="G36" s="332"/>
      <c r="H36" s="332"/>
      <c r="I36" s="332"/>
      <c r="J36" s="332"/>
      <c r="K36" s="360"/>
      <c r="L36" s="332"/>
      <c r="M36" s="362"/>
      <c r="N36" s="394"/>
      <c r="R36" s="12" t="str">
        <f>IF(OR(J36='Drop downs'!$G$7,J36='Drop downs'!$G$5), B36&amp;": "&amp;K36&amp;CHAR(10),"")</f>
        <v/>
      </c>
      <c r="S36" s="12" t="str">
        <f>IF(J36='Drop downs'!$G$2,B36&amp;": "&amp;K36&amp;""," ")</f>
        <v xml:space="preserve"> </v>
      </c>
      <c r="T36" s="12" t="str">
        <f>IF(BLANK!E36='Drop downs'!$B$6,BLANK!B36&amp;": "&amp;BLANK!K36&amp;"","")</f>
        <v xml:space="preserve">IIA5: </v>
      </c>
      <c r="U36" t="str">
        <f t="shared" si="0"/>
        <v/>
      </c>
      <c r="V36" t="str">
        <f>IF(N36&gt;0,B36&amp;":"&amp;N36&amp;"
","")</f>
        <v/>
      </c>
    </row>
    <row r="37" spans="1:22" ht="29" x14ac:dyDescent="0.35">
      <c r="A37" s="377"/>
      <c r="B37" s="368"/>
      <c r="C37" s="3" t="s">
        <v>357</v>
      </c>
      <c r="D37" s="3"/>
      <c r="E37" s="358"/>
      <c r="F37" s="358"/>
      <c r="G37" s="358"/>
      <c r="H37" s="358"/>
      <c r="I37" s="358"/>
      <c r="J37" s="358"/>
      <c r="K37" s="296"/>
      <c r="L37" s="358"/>
      <c r="M37" s="293"/>
      <c r="N37" s="391"/>
      <c r="R37" s="12"/>
      <c r="S37" s="12"/>
      <c r="T37" s="12"/>
    </row>
    <row r="38" spans="1:22" x14ac:dyDescent="0.35">
      <c r="A38" s="377"/>
      <c r="B38" s="368"/>
      <c r="C38" s="3" t="s">
        <v>358</v>
      </c>
      <c r="D38" s="3"/>
      <c r="E38" s="358"/>
      <c r="F38" s="358"/>
      <c r="G38" s="358"/>
      <c r="H38" s="358"/>
      <c r="I38" s="358"/>
      <c r="J38" s="358"/>
      <c r="K38" s="296"/>
      <c r="L38" s="358"/>
      <c r="M38" s="293"/>
      <c r="N38" s="391"/>
      <c r="R38" s="12"/>
      <c r="S38" s="12"/>
      <c r="T38" s="12"/>
    </row>
    <row r="39" spans="1:22" ht="29" x14ac:dyDescent="0.35">
      <c r="A39" s="377"/>
      <c r="B39" s="368"/>
      <c r="C39" s="3" t="s">
        <v>359</v>
      </c>
      <c r="D39" s="3"/>
      <c r="E39" s="358"/>
      <c r="F39" s="358"/>
      <c r="G39" s="358"/>
      <c r="H39" s="358"/>
      <c r="I39" s="358"/>
      <c r="J39" s="358"/>
      <c r="K39" s="296"/>
      <c r="L39" s="358"/>
      <c r="M39" s="293"/>
      <c r="N39" s="391"/>
      <c r="R39" s="12"/>
      <c r="S39" s="12"/>
      <c r="T39" s="12"/>
    </row>
    <row r="40" spans="1:22" ht="43.5" x14ac:dyDescent="0.35">
      <c r="A40" s="377"/>
      <c r="B40" s="368"/>
      <c r="C40" s="3" t="s">
        <v>360</v>
      </c>
      <c r="D40" s="3"/>
      <c r="E40" s="358"/>
      <c r="F40" s="358"/>
      <c r="G40" s="358"/>
      <c r="H40" s="358"/>
      <c r="I40" s="358"/>
      <c r="J40" s="358"/>
      <c r="K40" s="296"/>
      <c r="L40" s="358"/>
      <c r="M40" s="293"/>
      <c r="N40" s="391"/>
      <c r="R40" s="12"/>
      <c r="S40" s="12"/>
      <c r="T40" s="12"/>
    </row>
    <row r="41" spans="1:22" ht="29.5" thickBot="1" x14ac:dyDescent="0.4">
      <c r="A41" s="382"/>
      <c r="B41" s="369"/>
      <c r="C41" s="80" t="s">
        <v>361</v>
      </c>
      <c r="D41" s="80"/>
      <c r="E41" s="359"/>
      <c r="F41" s="359"/>
      <c r="G41" s="359"/>
      <c r="H41" s="359"/>
      <c r="I41" s="359"/>
      <c r="J41" s="359"/>
      <c r="K41" s="361"/>
      <c r="L41" s="359"/>
      <c r="M41" s="363"/>
      <c r="N41" s="393"/>
      <c r="R41" s="12"/>
      <c r="S41" s="12"/>
      <c r="T41" s="12"/>
    </row>
    <row r="42" spans="1:22" ht="29" x14ac:dyDescent="0.35">
      <c r="A42" s="381" t="s">
        <v>362</v>
      </c>
      <c r="B42" s="367" t="s">
        <v>123</v>
      </c>
      <c r="C42" s="82" t="s">
        <v>363</v>
      </c>
      <c r="D42" s="82"/>
      <c r="E42" s="332"/>
      <c r="F42" s="332"/>
      <c r="G42" s="332"/>
      <c r="H42" s="332"/>
      <c r="I42" s="332"/>
      <c r="J42" s="332"/>
      <c r="K42" s="360"/>
      <c r="L42" s="332"/>
      <c r="M42" s="362"/>
      <c r="N42" s="394"/>
      <c r="R42" s="12" t="str">
        <f>IF(OR(J42='Drop downs'!$G$7,J42='Drop downs'!$G$5), B42&amp;": "&amp;K42&amp;CHAR(10),"")</f>
        <v/>
      </c>
      <c r="S42" s="12" t="str">
        <f>IF(J42='Drop downs'!$G$2,B42&amp;": "&amp;K42&amp;""," ")</f>
        <v xml:space="preserve"> </v>
      </c>
      <c r="T42" s="12" t="str">
        <f>IF(BLANK!E42='Drop downs'!$B$6,BLANK!B42&amp;": "&amp;BLANK!K42&amp;"","")</f>
        <v xml:space="preserve">IIA6: </v>
      </c>
      <c r="U42" t="str">
        <f t="shared" si="0"/>
        <v/>
      </c>
      <c r="V42" t="str">
        <f>IF(N42&gt;0,B42&amp;":"&amp;N42&amp;"
","")</f>
        <v/>
      </c>
    </row>
    <row r="43" spans="1:22" ht="30" customHeight="1" x14ac:dyDescent="0.35">
      <c r="A43" s="377"/>
      <c r="B43" s="368"/>
      <c r="C43" s="3" t="s">
        <v>364</v>
      </c>
      <c r="D43" s="3"/>
      <c r="E43" s="358"/>
      <c r="F43" s="358"/>
      <c r="G43" s="358"/>
      <c r="H43" s="358"/>
      <c r="I43" s="358"/>
      <c r="J43" s="358"/>
      <c r="K43" s="296"/>
      <c r="L43" s="358"/>
      <c r="M43" s="293"/>
      <c r="N43" s="391"/>
      <c r="R43" s="12"/>
      <c r="S43" s="12"/>
      <c r="T43" s="12"/>
    </row>
    <row r="44" spans="1:22" x14ac:dyDescent="0.35">
      <c r="A44" s="377"/>
      <c r="B44" s="368"/>
      <c r="C44" s="3" t="s">
        <v>365</v>
      </c>
      <c r="D44" s="3"/>
      <c r="E44" s="358"/>
      <c r="F44" s="358"/>
      <c r="G44" s="358"/>
      <c r="H44" s="358"/>
      <c r="I44" s="358"/>
      <c r="J44" s="358"/>
      <c r="K44" s="296"/>
      <c r="L44" s="358"/>
      <c r="M44" s="293"/>
      <c r="N44" s="391"/>
      <c r="R44" s="12"/>
      <c r="S44" s="12"/>
      <c r="T44" s="12"/>
    </row>
    <row r="45" spans="1:22" x14ac:dyDescent="0.35">
      <c r="A45" s="377"/>
      <c r="B45" s="368"/>
      <c r="C45" s="3" t="s">
        <v>366</v>
      </c>
      <c r="D45" s="3"/>
      <c r="E45" s="358"/>
      <c r="F45" s="358"/>
      <c r="G45" s="358"/>
      <c r="H45" s="358"/>
      <c r="I45" s="358"/>
      <c r="J45" s="358"/>
      <c r="K45" s="296"/>
      <c r="L45" s="358"/>
      <c r="M45" s="293"/>
      <c r="N45" s="391"/>
      <c r="R45" s="12"/>
      <c r="S45" s="12"/>
      <c r="T45" s="12"/>
    </row>
    <row r="46" spans="1:22" ht="29.5" thickBot="1" x14ac:dyDescent="0.4">
      <c r="A46" s="382"/>
      <c r="B46" s="369"/>
      <c r="C46" s="80" t="s">
        <v>367</v>
      </c>
      <c r="D46" s="80"/>
      <c r="E46" s="359"/>
      <c r="F46" s="359"/>
      <c r="G46" s="359"/>
      <c r="H46" s="359"/>
      <c r="I46" s="359"/>
      <c r="J46" s="359"/>
      <c r="K46" s="361"/>
      <c r="L46" s="359"/>
      <c r="M46" s="363"/>
      <c r="N46" s="393"/>
      <c r="R46" s="12"/>
      <c r="S46" s="12"/>
      <c r="T46" s="12"/>
    </row>
    <row r="47" spans="1:22" ht="43.5" x14ac:dyDescent="0.35">
      <c r="A47" s="381" t="s">
        <v>368</v>
      </c>
      <c r="B47" s="367" t="s">
        <v>124</v>
      </c>
      <c r="C47" s="82" t="s">
        <v>369</v>
      </c>
      <c r="D47" s="82"/>
      <c r="E47" s="332"/>
      <c r="F47" s="332"/>
      <c r="G47" s="332"/>
      <c r="H47" s="332"/>
      <c r="I47" s="332"/>
      <c r="J47" s="332"/>
      <c r="K47" s="360"/>
      <c r="L47" s="332"/>
      <c r="M47" s="362"/>
      <c r="N47" s="394"/>
      <c r="R47" s="12" t="str">
        <f>IF(OR(J47='Drop downs'!$G$7,J47='Drop downs'!$G$5), B47&amp;": "&amp;K47&amp;CHAR(10),"")</f>
        <v/>
      </c>
      <c r="S47" s="12" t="str">
        <f>IF(J47='Drop downs'!$G$2,B47&amp;": "&amp;K47&amp;""," ")</f>
        <v xml:space="preserve"> </v>
      </c>
      <c r="T47" s="12" t="str">
        <f>IF(BLANK!E47='Drop downs'!$B$6,BLANK!B47&amp;": "&amp;BLANK!K47&amp;"","")</f>
        <v xml:space="preserve">IIA7: </v>
      </c>
      <c r="U47" t="str">
        <f t="shared" si="0"/>
        <v/>
      </c>
      <c r="V47" t="str">
        <f>IF(N47&gt;0,B47&amp;":"&amp;N47&amp;"
","")</f>
        <v/>
      </c>
    </row>
    <row r="48" spans="1:22" ht="52.5" customHeight="1" thickBot="1" x14ac:dyDescent="0.4">
      <c r="A48" s="378"/>
      <c r="B48" s="369"/>
      <c r="C48" s="15" t="s">
        <v>370</v>
      </c>
      <c r="D48" s="15"/>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IF(BLANK!E48='Drop downs'!$B$6,BLANK!B48&amp;": "&amp;BLANK!K48&amp;"","")</f>
        <v xml:space="preserve">: </v>
      </c>
    </row>
    <row r="49" spans="1:22" ht="29" x14ac:dyDescent="0.35">
      <c r="A49" s="376" t="s">
        <v>371</v>
      </c>
      <c r="B49" s="367" t="s">
        <v>125</v>
      </c>
      <c r="C49" s="86" t="s">
        <v>372</v>
      </c>
      <c r="D49" s="86"/>
      <c r="E49" s="370"/>
      <c r="F49" s="370"/>
      <c r="G49" s="370"/>
      <c r="H49" s="370"/>
      <c r="I49" s="370"/>
      <c r="J49" s="370"/>
      <c r="K49" s="379"/>
      <c r="L49" s="370"/>
      <c r="M49" s="374"/>
      <c r="N49" s="390"/>
      <c r="R49" s="12" t="str">
        <f>IF(OR(J49='Drop downs'!$G$7,J49='Drop downs'!$G$5), B49&amp;": "&amp;K49&amp;CHAR(10),"")</f>
        <v/>
      </c>
      <c r="S49" s="12" t="str">
        <f>IF(J49='Drop downs'!$G$2,B49&amp;": "&amp;K49&amp;""," ")</f>
        <v xml:space="preserve"> </v>
      </c>
      <c r="T49" s="12" t="str">
        <f>IF(BLANK!E49='Drop downs'!$B$6,BLANK!B49&amp;": "&amp;BLANK!K49&amp;"","")</f>
        <v xml:space="preserve">IIA8: </v>
      </c>
      <c r="U49" t="str">
        <f t="shared" si="0"/>
        <v/>
      </c>
      <c r="V49" t="str">
        <f>IF(N49&gt;0,B49&amp;":"&amp;N49&amp;"
","")</f>
        <v/>
      </c>
    </row>
    <row r="50" spans="1:22" x14ac:dyDescent="0.35">
      <c r="A50" s="377"/>
      <c r="B50" s="368"/>
      <c r="C50" s="24" t="s">
        <v>373</v>
      </c>
      <c r="D50" s="24"/>
      <c r="E50" s="358"/>
      <c r="F50" s="358"/>
      <c r="G50" s="358"/>
      <c r="H50" s="358"/>
      <c r="I50" s="358"/>
      <c r="J50" s="358"/>
      <c r="K50" s="296"/>
      <c r="L50" s="358"/>
      <c r="M50" s="293"/>
      <c r="N50" s="391"/>
      <c r="R50" s="12"/>
      <c r="S50" s="12"/>
      <c r="T50" s="12"/>
    </row>
    <row r="51" spans="1:22" x14ac:dyDescent="0.35">
      <c r="A51" s="377"/>
      <c r="B51" s="368"/>
      <c r="C51" s="97" t="s">
        <v>374</v>
      </c>
      <c r="D51" s="24"/>
      <c r="E51" s="358"/>
      <c r="F51" s="358"/>
      <c r="G51" s="358"/>
      <c r="H51" s="358"/>
      <c r="I51" s="358"/>
      <c r="J51" s="358"/>
      <c r="K51" s="296"/>
      <c r="L51" s="358"/>
      <c r="M51" s="293"/>
      <c r="N51" s="391"/>
      <c r="R51" s="12"/>
      <c r="S51" s="12"/>
      <c r="T51" s="12"/>
    </row>
    <row r="52" spans="1:22" x14ac:dyDescent="0.35">
      <c r="A52" s="377"/>
      <c r="B52" s="368"/>
      <c r="C52" s="24" t="s">
        <v>375</v>
      </c>
      <c r="D52" s="24"/>
      <c r="E52" s="358"/>
      <c r="F52" s="358"/>
      <c r="G52" s="358"/>
      <c r="H52" s="358"/>
      <c r="I52" s="358"/>
      <c r="J52" s="358"/>
      <c r="K52" s="296"/>
      <c r="L52" s="358"/>
      <c r="M52" s="293"/>
      <c r="N52" s="391"/>
      <c r="R52" s="12"/>
      <c r="S52" s="12"/>
      <c r="T52" s="12"/>
    </row>
    <row r="53" spans="1:22" ht="15" thickBot="1" x14ac:dyDescent="0.4">
      <c r="A53" s="378"/>
      <c r="B53" s="369"/>
      <c r="C53" s="19" t="s">
        <v>376</v>
      </c>
      <c r="D53" s="19"/>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c r="E54" s="370"/>
      <c r="F54" s="370"/>
      <c r="G54" s="370"/>
      <c r="H54" s="370"/>
      <c r="I54" s="370"/>
      <c r="J54" s="370"/>
      <c r="K54" s="379"/>
      <c r="L54" s="370"/>
      <c r="M54" s="374"/>
      <c r="N54" s="390"/>
      <c r="R54" s="12" t="str">
        <f>IF(OR(J54='Drop downs'!$G$7,J54='Drop downs'!$G$5), B54&amp;": "&amp;K54&amp;CHAR(10),"")</f>
        <v/>
      </c>
      <c r="S54" s="12" t="str">
        <f>IF(J54='Drop downs'!$G$2,B54&amp;": "&amp;K54&amp;""," ")</f>
        <v xml:space="preserve"> </v>
      </c>
      <c r="T54" s="12" t="str">
        <f>IF(BLANK!E54='Drop downs'!$B$6,BLANK!B54&amp;": "&amp;BLANK!K54&amp;"","")</f>
        <v xml:space="preserve">IIA9: </v>
      </c>
      <c r="U54" t="str">
        <f t="shared" si="0"/>
        <v/>
      </c>
      <c r="V54" t="str">
        <f>IF(N54&gt;0,B54&amp;":"&amp;N54&amp;"
","")</f>
        <v/>
      </c>
    </row>
    <row r="55" spans="1:22" ht="14.5" customHeight="1" x14ac:dyDescent="0.35">
      <c r="A55" s="377"/>
      <c r="B55" s="368"/>
      <c r="C55" s="94" t="s">
        <v>379</v>
      </c>
      <c r="D55" s="24"/>
      <c r="E55" s="358"/>
      <c r="F55" s="358"/>
      <c r="G55" s="358"/>
      <c r="H55" s="358"/>
      <c r="I55" s="358"/>
      <c r="J55" s="358"/>
      <c r="K55" s="296"/>
      <c r="L55" s="358"/>
      <c r="M55" s="293"/>
      <c r="N55" s="391"/>
      <c r="R55" s="12"/>
      <c r="S55" s="12"/>
      <c r="T55" s="12"/>
    </row>
    <row r="56" spans="1:22" ht="29.5" thickBot="1" x14ac:dyDescent="0.4">
      <c r="A56" s="378"/>
      <c r="B56" s="369"/>
      <c r="C56" s="98" t="s">
        <v>380</v>
      </c>
      <c r="D56" s="19"/>
      <c r="E56" s="330"/>
      <c r="F56" s="330"/>
      <c r="G56" s="330"/>
      <c r="H56" s="330"/>
      <c r="I56" s="330"/>
      <c r="J56" s="330"/>
      <c r="K56" s="380"/>
      <c r="L56" s="330"/>
      <c r="M56" s="375"/>
      <c r="N56" s="392"/>
      <c r="R56" s="12"/>
      <c r="S56" s="12"/>
      <c r="T56" s="12"/>
    </row>
    <row r="57" spans="1:22" x14ac:dyDescent="0.35">
      <c r="A57" s="376" t="s">
        <v>381</v>
      </c>
      <c r="B57" s="367" t="s">
        <v>127</v>
      </c>
      <c r="C57" s="86" t="s">
        <v>382</v>
      </c>
      <c r="D57" s="86"/>
      <c r="E57" s="370"/>
      <c r="F57" s="370"/>
      <c r="G57" s="370"/>
      <c r="H57" s="370"/>
      <c r="I57" s="370"/>
      <c r="J57" s="370"/>
      <c r="K57" s="379"/>
      <c r="L57" s="370"/>
      <c r="M57" s="374"/>
      <c r="N57" s="390"/>
      <c r="R57" s="12" t="str">
        <f>IF(OR(J57='Drop downs'!$G$7,J57='Drop downs'!$G$5), B57&amp;": "&amp;K57&amp;CHAR(10),"")</f>
        <v/>
      </c>
      <c r="S57" s="12" t="str">
        <f>IF(J57='Drop downs'!$G$2,B57&amp;": "&amp;K57&amp;""," ")</f>
        <v xml:space="preserve"> </v>
      </c>
      <c r="T57" s="12" t="str">
        <f>IF(BLANK!E57='Drop downs'!$B$6,BLANK!B57&amp;": "&amp;BLANK!K57&amp;"","")</f>
        <v xml:space="preserve">IIA10: </v>
      </c>
      <c r="U57" t="str">
        <f t="shared" si="0"/>
        <v/>
      </c>
      <c r="V57" t="str">
        <f>IF(N57&gt;0,B57&amp;":"&amp;N57&amp;"
","")</f>
        <v/>
      </c>
    </row>
    <row r="58" spans="1:22" x14ac:dyDescent="0.35">
      <c r="A58" s="377"/>
      <c r="B58" s="368"/>
      <c r="C58" s="24" t="s">
        <v>383</v>
      </c>
      <c r="D58" s="24"/>
      <c r="E58" s="358"/>
      <c r="F58" s="358"/>
      <c r="G58" s="358"/>
      <c r="H58" s="358"/>
      <c r="I58" s="358"/>
      <c r="J58" s="358"/>
      <c r="K58" s="296"/>
      <c r="L58" s="358"/>
      <c r="M58" s="293"/>
      <c r="N58" s="391"/>
      <c r="R58" s="12"/>
      <c r="S58" s="12"/>
      <c r="T58" s="12"/>
    </row>
    <row r="59" spans="1:22" x14ac:dyDescent="0.35">
      <c r="A59" s="377"/>
      <c r="B59" s="368"/>
      <c r="C59" s="24" t="s">
        <v>384</v>
      </c>
      <c r="D59" s="24"/>
      <c r="E59" s="358"/>
      <c r="F59" s="358"/>
      <c r="G59" s="358"/>
      <c r="H59" s="358"/>
      <c r="I59" s="358"/>
      <c r="J59" s="358"/>
      <c r="K59" s="296"/>
      <c r="L59" s="358"/>
      <c r="M59" s="293"/>
      <c r="N59" s="391"/>
      <c r="R59" s="12"/>
      <c r="S59" s="12"/>
      <c r="T59" s="12"/>
    </row>
    <row r="60" spans="1:22" x14ac:dyDescent="0.35">
      <c r="A60" s="377"/>
      <c r="B60" s="368"/>
      <c r="C60" s="24" t="s">
        <v>385</v>
      </c>
      <c r="D60" s="24"/>
      <c r="E60" s="358"/>
      <c r="F60" s="358"/>
      <c r="G60" s="358"/>
      <c r="H60" s="358"/>
      <c r="I60" s="358"/>
      <c r="J60" s="358"/>
      <c r="K60" s="296"/>
      <c r="L60" s="358"/>
      <c r="M60" s="293"/>
      <c r="N60" s="391"/>
      <c r="R60" s="12"/>
      <c r="S60" s="12"/>
      <c r="T60" s="12"/>
    </row>
    <row r="61" spans="1:22" x14ac:dyDescent="0.35">
      <c r="A61" s="377"/>
      <c r="B61" s="368"/>
      <c r="C61" s="24" t="s">
        <v>386</v>
      </c>
      <c r="D61" s="24"/>
      <c r="E61" s="358"/>
      <c r="F61" s="358"/>
      <c r="G61" s="358"/>
      <c r="H61" s="358"/>
      <c r="I61" s="358"/>
      <c r="J61" s="358"/>
      <c r="K61" s="296"/>
      <c r="L61" s="358"/>
      <c r="M61" s="293"/>
      <c r="N61" s="391"/>
      <c r="R61" s="12"/>
      <c r="S61" s="12"/>
      <c r="T61" s="12"/>
    </row>
    <row r="62" spans="1:22" x14ac:dyDescent="0.35">
      <c r="A62" s="377"/>
      <c r="B62" s="368"/>
      <c r="C62" s="24" t="s">
        <v>387</v>
      </c>
      <c r="D62" s="24"/>
      <c r="E62" s="358"/>
      <c r="F62" s="358"/>
      <c r="G62" s="358"/>
      <c r="H62" s="358"/>
      <c r="I62" s="358"/>
      <c r="J62" s="358"/>
      <c r="K62" s="296"/>
      <c r="L62" s="358"/>
      <c r="M62" s="293"/>
      <c r="N62" s="391"/>
      <c r="R62" s="12"/>
      <c r="S62" s="12"/>
      <c r="T62" s="12"/>
    </row>
    <row r="63" spans="1:22" ht="29" x14ac:dyDescent="0.35">
      <c r="A63" s="377"/>
      <c r="B63" s="368"/>
      <c r="C63" s="24" t="s">
        <v>388</v>
      </c>
      <c r="D63" s="24"/>
      <c r="E63" s="358"/>
      <c r="F63" s="358"/>
      <c r="G63" s="358"/>
      <c r="H63" s="358"/>
      <c r="I63" s="358"/>
      <c r="J63" s="358"/>
      <c r="K63" s="296"/>
      <c r="L63" s="358"/>
      <c r="M63" s="293"/>
      <c r="N63" s="391"/>
      <c r="R63" s="12"/>
      <c r="S63" s="12"/>
      <c r="T63" s="12"/>
    </row>
    <row r="64" spans="1:22" ht="15" thickBot="1" x14ac:dyDescent="0.4">
      <c r="A64" s="378"/>
      <c r="B64" s="369"/>
      <c r="C64" s="19" t="s">
        <v>389</v>
      </c>
      <c r="D64" s="19"/>
      <c r="E64" s="330"/>
      <c r="F64" s="330"/>
      <c r="G64" s="330"/>
      <c r="H64" s="330"/>
      <c r="I64" s="330"/>
      <c r="J64" s="330"/>
      <c r="K64" s="380"/>
      <c r="L64" s="330"/>
      <c r="M64" s="375"/>
      <c r="N64" s="392"/>
      <c r="R64" s="12"/>
      <c r="S64" s="12"/>
      <c r="T64" s="12"/>
    </row>
    <row r="65" spans="1:22" x14ac:dyDescent="0.35">
      <c r="A65" s="376" t="s">
        <v>390</v>
      </c>
      <c r="B65" s="367" t="s">
        <v>128</v>
      </c>
      <c r="C65" s="85" t="s">
        <v>391</v>
      </c>
      <c r="D65" s="86"/>
      <c r="E65" s="370"/>
      <c r="F65" s="370"/>
      <c r="G65" s="370"/>
      <c r="H65" s="370"/>
      <c r="I65" s="370"/>
      <c r="J65" s="370"/>
      <c r="K65" s="379"/>
      <c r="L65" s="370"/>
      <c r="M65" s="374"/>
      <c r="N65" s="390"/>
      <c r="R65" s="12" t="str">
        <f>IF(OR(J65='Drop downs'!$G$7,J65='Drop downs'!$G$5), B65&amp;": "&amp;K65&amp;CHAR(10),"")</f>
        <v/>
      </c>
      <c r="S65" s="12" t="str">
        <f>IF(J65='Drop downs'!$G$2,B65&amp;": "&amp;K65&amp;""," ")</f>
        <v xml:space="preserve"> </v>
      </c>
      <c r="T65" s="12" t="str">
        <f>IF(BLANK!E65='Drop downs'!$B$6,BLANK!B65&amp;": "&amp;BLANK!K65&amp;"","")</f>
        <v xml:space="preserve">IIA11: </v>
      </c>
      <c r="U65" t="str">
        <f t="shared" si="0"/>
        <v/>
      </c>
      <c r="V65" t="str">
        <f>IF(N65&gt;0,B65&amp;":"&amp;N65&amp;"
","")</f>
        <v/>
      </c>
    </row>
    <row r="66" spans="1:22" x14ac:dyDescent="0.35">
      <c r="A66" s="377"/>
      <c r="B66" s="368"/>
      <c r="C66" s="83" t="s">
        <v>392</v>
      </c>
      <c r="D66" s="24"/>
      <c r="E66" s="358"/>
      <c r="F66" s="358"/>
      <c r="G66" s="358"/>
      <c r="H66" s="358"/>
      <c r="I66" s="358"/>
      <c r="J66" s="358"/>
      <c r="K66" s="296"/>
      <c r="L66" s="358"/>
      <c r="M66" s="293"/>
      <c r="N66" s="391"/>
      <c r="R66" s="12"/>
      <c r="S66" s="12"/>
      <c r="T66" s="12"/>
    </row>
    <row r="67" spans="1:22" ht="29" x14ac:dyDescent="0.35">
      <c r="A67" s="377"/>
      <c r="B67" s="368"/>
      <c r="C67" s="83" t="s">
        <v>393</v>
      </c>
      <c r="D67" s="24"/>
      <c r="E67" s="358"/>
      <c r="F67" s="358"/>
      <c r="G67" s="358"/>
      <c r="H67" s="358"/>
      <c r="I67" s="358"/>
      <c r="J67" s="358"/>
      <c r="K67" s="296"/>
      <c r="L67" s="358"/>
      <c r="M67" s="293"/>
      <c r="N67" s="391"/>
      <c r="R67" s="12"/>
      <c r="S67" s="12"/>
      <c r="T67" s="12"/>
    </row>
    <row r="68" spans="1:22" x14ac:dyDescent="0.35">
      <c r="A68" s="377"/>
      <c r="B68" s="368"/>
      <c r="C68" s="83" t="s">
        <v>394</v>
      </c>
      <c r="D68" s="24"/>
      <c r="E68" s="358"/>
      <c r="F68" s="358"/>
      <c r="G68" s="358"/>
      <c r="H68" s="358"/>
      <c r="I68" s="358"/>
      <c r="J68" s="358"/>
      <c r="K68" s="296"/>
      <c r="L68" s="358"/>
      <c r="M68" s="293"/>
      <c r="N68" s="391"/>
      <c r="R68" s="12"/>
      <c r="S68" s="12"/>
      <c r="T68" s="12"/>
    </row>
    <row r="69" spans="1:22" x14ac:dyDescent="0.35">
      <c r="A69" s="377"/>
      <c r="B69" s="368"/>
      <c r="C69" s="83" t="s">
        <v>395</v>
      </c>
      <c r="D69" s="24"/>
      <c r="E69" s="358"/>
      <c r="F69" s="358"/>
      <c r="G69" s="358"/>
      <c r="H69" s="358"/>
      <c r="I69" s="358"/>
      <c r="J69" s="358"/>
      <c r="K69" s="296"/>
      <c r="L69" s="358"/>
      <c r="M69" s="293"/>
      <c r="N69" s="391"/>
      <c r="R69" s="12"/>
      <c r="S69" s="12"/>
      <c r="T69" s="12"/>
    </row>
    <row r="70" spans="1:22" x14ac:dyDescent="0.35">
      <c r="A70" s="377"/>
      <c r="B70" s="368"/>
      <c r="C70" s="83" t="s">
        <v>396</v>
      </c>
      <c r="D70" s="24"/>
      <c r="E70" s="358"/>
      <c r="F70" s="358"/>
      <c r="G70" s="358"/>
      <c r="H70" s="358"/>
      <c r="I70" s="358"/>
      <c r="J70" s="358"/>
      <c r="K70" s="296"/>
      <c r="L70" s="358"/>
      <c r="M70" s="293"/>
      <c r="N70" s="391"/>
      <c r="R70" s="12"/>
      <c r="S70" s="12"/>
      <c r="T70" s="12"/>
    </row>
    <row r="71" spans="1:22" ht="15" thickBot="1" x14ac:dyDescent="0.4">
      <c r="A71" s="378"/>
      <c r="B71" s="369"/>
      <c r="C71" s="100" t="s">
        <v>397</v>
      </c>
      <c r="D71" s="19"/>
      <c r="E71" s="330"/>
      <c r="F71" s="330"/>
      <c r="G71" s="330"/>
      <c r="H71" s="330"/>
      <c r="I71" s="330"/>
      <c r="J71" s="330"/>
      <c r="K71" s="380"/>
      <c r="L71" s="330"/>
      <c r="M71" s="375"/>
      <c r="N71" s="392"/>
      <c r="R71" s="12"/>
      <c r="S71" s="12"/>
      <c r="T71" s="12"/>
    </row>
    <row r="72" spans="1:22" x14ac:dyDescent="0.35">
      <c r="A72" s="376" t="s">
        <v>398</v>
      </c>
      <c r="B72" s="367" t="s">
        <v>129</v>
      </c>
      <c r="C72" s="85" t="s">
        <v>399</v>
      </c>
      <c r="D72" s="86"/>
      <c r="E72" s="370"/>
      <c r="F72" s="370"/>
      <c r="G72" s="370"/>
      <c r="H72" s="370"/>
      <c r="I72" s="370"/>
      <c r="J72" s="370"/>
      <c r="K72" s="371"/>
      <c r="L72" s="370"/>
      <c r="M72" s="374"/>
      <c r="N72" s="390"/>
      <c r="R72" s="12" t="str">
        <f>IF(OR(J72='Drop downs'!$G$7,J72='Drop downs'!$G$5), B72&amp;": "&amp;K72&amp;CHAR(10),"")</f>
        <v/>
      </c>
      <c r="S72" s="12" t="str">
        <f>IF(J72='Drop downs'!$G$2,B72&amp;": "&amp;K72&amp;""," ")</f>
        <v xml:space="preserve"> </v>
      </c>
      <c r="T72" s="12" t="str">
        <f>IF(BLANK!E72='Drop downs'!$B$6,BLANK!B72&amp;": "&amp;BLANK!K72&amp;"","")</f>
        <v xml:space="preserve">IIA12: </v>
      </c>
      <c r="U72" t="str">
        <f t="shared" si="0"/>
        <v/>
      </c>
      <c r="V72" t="str">
        <f>IF(N72&gt;0,B72&amp;":"&amp;N72&amp;"
","")</f>
        <v/>
      </c>
    </row>
    <row r="73" spans="1:22" x14ac:dyDescent="0.35">
      <c r="A73" s="377"/>
      <c r="B73" s="368"/>
      <c r="C73" s="83" t="s">
        <v>400</v>
      </c>
      <c r="D73" s="24"/>
      <c r="E73" s="358"/>
      <c r="F73" s="358"/>
      <c r="G73" s="358"/>
      <c r="H73" s="358"/>
      <c r="I73" s="358"/>
      <c r="J73" s="358"/>
      <c r="K73" s="372"/>
      <c r="L73" s="358"/>
      <c r="M73" s="293"/>
      <c r="N73" s="391"/>
      <c r="R73" s="12"/>
      <c r="S73" s="12"/>
      <c r="T73" s="12"/>
    </row>
    <row r="74" spans="1:22" x14ac:dyDescent="0.35">
      <c r="A74" s="377"/>
      <c r="B74" s="368"/>
      <c r="C74" s="83" t="s">
        <v>401</v>
      </c>
      <c r="D74" s="24"/>
      <c r="E74" s="358"/>
      <c r="F74" s="358"/>
      <c r="G74" s="358"/>
      <c r="H74" s="358"/>
      <c r="I74" s="358"/>
      <c r="J74" s="358"/>
      <c r="K74" s="372"/>
      <c r="L74" s="358"/>
      <c r="M74" s="293"/>
      <c r="N74" s="391"/>
      <c r="R74" s="12"/>
      <c r="S74" s="12"/>
      <c r="T74" s="12"/>
    </row>
    <row r="75" spans="1:22" x14ac:dyDescent="0.35">
      <c r="A75" s="377"/>
      <c r="B75" s="368"/>
      <c r="C75" s="83" t="s">
        <v>402</v>
      </c>
      <c r="D75" s="24"/>
      <c r="E75" s="358"/>
      <c r="F75" s="358"/>
      <c r="G75" s="358"/>
      <c r="H75" s="358"/>
      <c r="I75" s="358"/>
      <c r="J75" s="358"/>
      <c r="K75" s="372"/>
      <c r="L75" s="358"/>
      <c r="M75" s="293"/>
      <c r="N75" s="391"/>
      <c r="R75" s="12"/>
      <c r="S75" s="12"/>
      <c r="T75" s="12"/>
    </row>
    <row r="76" spans="1:22" ht="15" thickBot="1" x14ac:dyDescent="0.4">
      <c r="A76" s="382"/>
      <c r="B76" s="369"/>
      <c r="C76" s="87" t="s">
        <v>403</v>
      </c>
      <c r="D76" s="88"/>
      <c r="E76" s="359"/>
      <c r="F76" s="359"/>
      <c r="G76" s="359"/>
      <c r="H76" s="359"/>
      <c r="I76" s="359"/>
      <c r="J76" s="359"/>
      <c r="K76" s="373"/>
      <c r="L76" s="359"/>
      <c r="M76" s="363"/>
      <c r="N76" s="393"/>
      <c r="R76" s="12"/>
      <c r="S76" s="12"/>
      <c r="T76" s="12"/>
    </row>
    <row r="77" spans="1:22" x14ac:dyDescent="0.35">
      <c r="A77" s="364" t="s">
        <v>404</v>
      </c>
      <c r="B77" s="367" t="s">
        <v>130</v>
      </c>
      <c r="C77" s="91" t="s">
        <v>405</v>
      </c>
      <c r="D77" s="82"/>
      <c r="E77" s="332"/>
      <c r="F77" s="332"/>
      <c r="G77" s="332"/>
      <c r="H77" s="332"/>
      <c r="I77" s="332"/>
      <c r="J77" s="332"/>
      <c r="K77" s="360"/>
      <c r="L77" s="332"/>
      <c r="M77" s="362"/>
      <c r="N77" s="394"/>
      <c r="R77" s="12" t="str">
        <f>IF(OR(J77='Drop downs'!$G$7,J77='Drop downs'!$G$5), B77&amp;": "&amp;K77&amp;CHAR(10),"")</f>
        <v/>
      </c>
      <c r="S77" s="12" t="str">
        <f>IF(J77='Drop downs'!$G$2,B77&amp;": "&amp;K77&amp;""," ")</f>
        <v xml:space="preserve"> </v>
      </c>
      <c r="T77" s="12" t="str">
        <f>IF(BLANK!E77='Drop downs'!$B$6,BLANK!B77&amp;": "&amp;BLANK!K77&amp;"","")</f>
        <v xml:space="preserve">IIA13: </v>
      </c>
      <c r="U77" t="str">
        <f t="shared" ref="U77:U84" si="1">IF(M77&gt;0,B77&amp;":"&amp;M77&amp;"
","")</f>
        <v/>
      </c>
      <c r="V77" t="str">
        <f>IF(N77&gt;0,B77&amp;":"&amp;N77&amp;"
","")</f>
        <v/>
      </c>
    </row>
    <row r="78" spans="1:22" x14ac:dyDescent="0.35">
      <c r="A78" s="365"/>
      <c r="B78" s="368"/>
      <c r="C78" s="83" t="s">
        <v>406</v>
      </c>
      <c r="D78" s="3"/>
      <c r="E78" s="358"/>
      <c r="F78" s="358"/>
      <c r="G78" s="358"/>
      <c r="H78" s="358"/>
      <c r="I78" s="358"/>
      <c r="J78" s="358"/>
      <c r="K78" s="296"/>
      <c r="L78" s="358"/>
      <c r="M78" s="293"/>
      <c r="N78" s="391"/>
      <c r="R78" s="12"/>
      <c r="S78" s="12"/>
      <c r="T78" s="12"/>
    </row>
    <row r="79" spans="1:22" x14ac:dyDescent="0.35">
      <c r="A79" s="365"/>
      <c r="B79" s="368"/>
      <c r="C79" s="83" t="s">
        <v>407</v>
      </c>
      <c r="D79" s="3"/>
      <c r="E79" s="358"/>
      <c r="F79" s="358"/>
      <c r="G79" s="358"/>
      <c r="H79" s="358"/>
      <c r="I79" s="358"/>
      <c r="J79" s="358"/>
      <c r="K79" s="296"/>
      <c r="L79" s="358"/>
      <c r="M79" s="293"/>
      <c r="N79" s="391"/>
      <c r="R79" s="12"/>
      <c r="S79" s="12"/>
      <c r="T79" s="12"/>
    </row>
    <row r="80" spans="1:22" x14ac:dyDescent="0.35">
      <c r="A80" s="365"/>
      <c r="B80" s="368"/>
      <c r="C80" s="84" t="s">
        <v>408</v>
      </c>
      <c r="D80" s="3"/>
      <c r="E80" s="358"/>
      <c r="F80" s="358"/>
      <c r="G80" s="358"/>
      <c r="H80" s="358"/>
      <c r="I80" s="358"/>
      <c r="J80" s="358"/>
      <c r="K80" s="296"/>
      <c r="L80" s="358"/>
      <c r="M80" s="293"/>
      <c r="N80" s="391"/>
      <c r="R80" s="12"/>
      <c r="S80" s="12"/>
      <c r="T80" s="12"/>
    </row>
    <row r="81" spans="1:22" ht="29" x14ac:dyDescent="0.35">
      <c r="A81" s="365"/>
      <c r="B81" s="368"/>
      <c r="C81" s="84" t="s">
        <v>409</v>
      </c>
      <c r="D81" s="3"/>
      <c r="E81" s="358"/>
      <c r="F81" s="358"/>
      <c r="G81" s="358"/>
      <c r="H81" s="358"/>
      <c r="I81" s="358"/>
      <c r="J81" s="358"/>
      <c r="K81" s="296"/>
      <c r="L81" s="358"/>
      <c r="M81" s="293"/>
      <c r="N81" s="391"/>
      <c r="R81" s="12"/>
      <c r="S81" s="12"/>
      <c r="T81" s="12"/>
    </row>
    <row r="82" spans="1:22" ht="29" x14ac:dyDescent="0.35">
      <c r="A82" s="365"/>
      <c r="B82" s="368"/>
      <c r="C82" s="84" t="s">
        <v>410</v>
      </c>
      <c r="D82" s="3"/>
      <c r="E82" s="358"/>
      <c r="F82" s="358"/>
      <c r="G82" s="358"/>
      <c r="H82" s="358"/>
      <c r="I82" s="358"/>
      <c r="J82" s="358"/>
      <c r="K82" s="296"/>
      <c r="L82" s="358"/>
      <c r="M82" s="293"/>
      <c r="N82" s="391"/>
      <c r="R82" s="12"/>
      <c r="S82" s="12"/>
      <c r="T82" s="12"/>
    </row>
    <row r="83" spans="1:22" ht="15" thickBot="1" x14ac:dyDescent="0.4">
      <c r="A83" s="366"/>
      <c r="B83" s="369"/>
      <c r="C83" s="90" t="s">
        <v>411</v>
      </c>
      <c r="D83" s="80"/>
      <c r="E83" s="359"/>
      <c r="F83" s="359"/>
      <c r="G83" s="359"/>
      <c r="H83" s="359"/>
      <c r="I83" s="359"/>
      <c r="J83" s="359"/>
      <c r="K83" s="361"/>
      <c r="L83" s="359"/>
      <c r="M83" s="363"/>
      <c r="N83" s="393"/>
      <c r="R83" s="12"/>
      <c r="S83" s="12"/>
      <c r="T83" s="12"/>
    </row>
    <row r="84" spans="1:22" x14ac:dyDescent="0.35">
      <c r="A84" s="364" t="s">
        <v>412</v>
      </c>
      <c r="B84" s="367" t="s">
        <v>131</v>
      </c>
      <c r="C84" s="101" t="s">
        <v>413</v>
      </c>
      <c r="D84" s="82"/>
      <c r="E84" s="332"/>
      <c r="F84" s="332"/>
      <c r="G84" s="332"/>
      <c r="H84" s="332"/>
      <c r="I84" s="332"/>
      <c r="J84" s="332"/>
      <c r="K84" s="360"/>
      <c r="L84" s="332"/>
      <c r="M84" s="362"/>
      <c r="N84" s="394"/>
      <c r="R84" s="12" t="str">
        <f>IF(OR(J84='Drop downs'!$G$7,J84='Drop downs'!$G$5), B84&amp;": "&amp;K84&amp;CHAR(10),"")</f>
        <v/>
      </c>
      <c r="S84" s="12" t="str">
        <f>IF(J84='Drop downs'!$G$2,B84&amp;": "&amp;K84&amp;""," ")</f>
        <v xml:space="preserve"> </v>
      </c>
      <c r="T84" s="12" t="str">
        <f>IF(BLANK!E84='Drop downs'!$B$6,BLANK!B84&amp;": "&amp;BLANK!K84&amp;"","")</f>
        <v xml:space="preserve">IIA14: </v>
      </c>
      <c r="U84" t="str">
        <f t="shared" si="1"/>
        <v/>
      </c>
      <c r="V84" t="str">
        <f>IF(N84&gt;0,B84&amp;":"&amp;N84&amp;"
","")</f>
        <v/>
      </c>
    </row>
    <row r="85" spans="1:22" x14ac:dyDescent="0.35">
      <c r="A85" s="365"/>
      <c r="B85" s="368"/>
      <c r="C85" s="84" t="s">
        <v>414</v>
      </c>
      <c r="D85" s="3"/>
      <c r="E85" s="358"/>
      <c r="F85" s="358"/>
      <c r="G85" s="358"/>
      <c r="H85" s="358"/>
      <c r="I85" s="358"/>
      <c r="J85" s="358"/>
      <c r="K85" s="296"/>
      <c r="L85" s="358"/>
      <c r="M85" s="293"/>
      <c r="N85" s="391"/>
      <c r="R85" s="12"/>
      <c r="S85" s="12"/>
      <c r="T85" s="12"/>
    </row>
    <row r="86" spans="1:22" x14ac:dyDescent="0.35">
      <c r="A86" s="365"/>
      <c r="B86" s="368"/>
      <c r="C86" s="84" t="s">
        <v>415</v>
      </c>
      <c r="D86" s="3"/>
      <c r="E86" s="358"/>
      <c r="F86" s="358"/>
      <c r="G86" s="358"/>
      <c r="H86" s="358"/>
      <c r="I86" s="358"/>
      <c r="J86" s="358"/>
      <c r="K86" s="296"/>
      <c r="L86" s="358"/>
      <c r="M86" s="293"/>
      <c r="N86" s="391"/>
      <c r="R86" s="12"/>
      <c r="S86" s="12"/>
      <c r="T86" s="12"/>
    </row>
    <row r="87" spans="1:22" ht="15" thickBot="1" x14ac:dyDescent="0.4">
      <c r="A87" s="366"/>
      <c r="B87" s="369"/>
      <c r="C87" s="87" t="s">
        <v>416</v>
      </c>
      <c r="D87" s="80"/>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x14ac:dyDescent="0.35">
      <c r="A96" s="352" t="str">
        <f>U8&amp;U18&amp;U20&amp;U28&amp;U36&amp;U42&amp;U47&amp;U49&amp;U54&amp;U57&amp;U65&amp;U72&amp;U77&amp;U84</f>
        <v/>
      </c>
      <c r="B96" s="353"/>
      <c r="C96" s="353"/>
      <c r="D96" s="353"/>
      <c r="E96" s="353"/>
      <c r="F96" s="353"/>
      <c r="G96" s="353"/>
      <c r="H96" s="353"/>
      <c r="I96" s="353"/>
      <c r="J96" s="353"/>
      <c r="K96" s="353"/>
      <c r="L96" s="353"/>
      <c r="M96" s="353"/>
      <c r="N96" s="354"/>
    </row>
    <row r="97" spans="1:14" x14ac:dyDescent="0.35">
      <c r="A97" s="355" t="s">
        <v>323</v>
      </c>
      <c r="B97" s="356"/>
      <c r="C97" s="356"/>
      <c r="D97" s="356"/>
      <c r="E97" s="356"/>
      <c r="F97" s="356"/>
      <c r="G97" s="356"/>
      <c r="H97" s="356"/>
      <c r="I97" s="356"/>
      <c r="J97" s="356"/>
      <c r="K97" s="356"/>
      <c r="L97" s="356"/>
      <c r="M97" s="356"/>
      <c r="N97" s="357"/>
    </row>
    <row r="98" spans="1:14" ht="186.75" customHeight="1" x14ac:dyDescent="0.35">
      <c r="A98" s="352" t="str">
        <f>V8&amp;V18&amp;V20&amp;V28&amp;V36&amp;V42&amp;V47&amp;V49&amp;V54&amp;V57&amp;V65&amp;V72&amp;V77&amp;V84</f>
        <v/>
      </c>
      <c r="B98" s="353"/>
      <c r="C98" s="353"/>
      <c r="D98" s="353"/>
      <c r="E98" s="353"/>
      <c r="F98" s="353"/>
      <c r="G98" s="353"/>
      <c r="H98" s="353"/>
      <c r="I98" s="353"/>
      <c r="J98" s="353"/>
      <c r="K98" s="353"/>
      <c r="L98" s="353"/>
      <c r="M98" s="353"/>
      <c r="N98" s="354"/>
    </row>
  </sheetData>
  <sheetProtection algorithmName="SHA-512" hashValue="NZUKQTKnNFJsl/Usy12HQTJTE+yvJ1LtY5fPk0bBOyqQr/mNZ1D85aFKfbLCri2MvtqTn20EitHCQICoPQJobw==" saltValue="IvqJFXIPMKe1Kyo2/g9dmA=="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M72:M76"/>
    <mergeCell ref="A77:A83"/>
    <mergeCell ref="E77:E83"/>
    <mergeCell ref="F77:F83"/>
    <mergeCell ref="G77:G83"/>
    <mergeCell ref="H77:H83"/>
    <mergeCell ref="I77:I83"/>
    <mergeCell ref="J77:J83"/>
    <mergeCell ref="K77:K83"/>
    <mergeCell ref="L77:L83"/>
    <mergeCell ref="M77:M83"/>
    <mergeCell ref="A72:A76"/>
    <mergeCell ref="E72:E76"/>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F72:F76"/>
    <mergeCell ref="G72:G76"/>
    <mergeCell ref="H72:H76"/>
    <mergeCell ref="I72:I76"/>
    <mergeCell ref="J72:J76"/>
    <mergeCell ref="K72:K76"/>
    <mergeCell ref="L72:L76"/>
    <mergeCell ref="B72:B76"/>
    <mergeCell ref="B77:B83"/>
    <mergeCell ref="A94:N94"/>
    <mergeCell ref="A95:N95"/>
    <mergeCell ref="A96:N96"/>
    <mergeCell ref="J84:J87"/>
    <mergeCell ref="K84:K87"/>
    <mergeCell ref="L84:L87"/>
    <mergeCell ref="M84:M87"/>
    <mergeCell ref="A84:A87"/>
    <mergeCell ref="E84:E87"/>
    <mergeCell ref="F84:F87"/>
    <mergeCell ref="G84:G87"/>
    <mergeCell ref="H84:H87"/>
    <mergeCell ref="I84:I87"/>
    <mergeCell ref="B84:B87"/>
  </mergeCells>
  <conditionalFormatting sqref="C50:C53">
    <cfRule type="expression" dxfId="5196" priority="2">
      <formula>$D50="No"</formula>
    </cfRule>
  </conditionalFormatting>
  <conditionalFormatting sqref="C8:D87">
    <cfRule type="expression" dxfId="5195" priority="1">
      <formula>$D8="No"</formula>
    </cfRule>
  </conditionalFormatting>
  <conditionalFormatting sqref="J8 J18 J28 J49 J57 J65 J72 J77 J84">
    <cfRule type="cellIs" dxfId="5194" priority="34" operator="equal">
      <formula>"Significant Negative"</formula>
    </cfRule>
    <cfRule type="cellIs" dxfId="5193" priority="35" operator="equal">
      <formula>"Minor Negative"</formula>
    </cfRule>
    <cfRule type="cellIs" dxfId="5192" priority="36" operator="equal">
      <formula>"Uncertain"</formula>
    </cfRule>
    <cfRule type="cellIs" dxfId="5191" priority="37" operator="equal">
      <formula>"Neutral"</formula>
    </cfRule>
    <cfRule type="cellIs" dxfId="5190" priority="38" operator="equal">
      <formula>"Minor Positive"</formula>
    </cfRule>
    <cfRule type="cellIs" dxfId="5189" priority="39" operator="equal">
      <formula>"Significant Positive"</formula>
    </cfRule>
  </conditionalFormatting>
  <conditionalFormatting sqref="J20">
    <cfRule type="cellIs" dxfId="5188" priority="22" operator="equal">
      <formula>"Significant Negative"</formula>
    </cfRule>
    <cfRule type="cellIs" dxfId="5187" priority="23" operator="equal">
      <formula>"Minor Negative"</formula>
    </cfRule>
    <cfRule type="cellIs" dxfId="5186" priority="24" operator="equal">
      <formula>"Uncertain"</formula>
    </cfRule>
    <cfRule type="cellIs" dxfId="5185" priority="25" operator="equal">
      <formula>"Neutral"</formula>
    </cfRule>
    <cfRule type="cellIs" dxfId="5184" priority="26" operator="equal">
      <formula>"Minor Positive"</formula>
    </cfRule>
    <cfRule type="cellIs" dxfId="5183" priority="27" operator="equal">
      <formula>"Significant Positive"</formula>
    </cfRule>
  </conditionalFormatting>
  <conditionalFormatting sqref="J36">
    <cfRule type="cellIs" dxfId="5182" priority="16" operator="equal">
      <formula>"Significant Negative"</formula>
    </cfRule>
    <cfRule type="cellIs" dxfId="5181" priority="17" operator="equal">
      <formula>"Minor Negative"</formula>
    </cfRule>
    <cfRule type="cellIs" dxfId="5180" priority="18" operator="equal">
      <formula>"Uncertain"</formula>
    </cfRule>
    <cfRule type="cellIs" dxfId="5179" priority="19" operator="equal">
      <formula>"Neutral"</formula>
    </cfRule>
    <cfRule type="cellIs" dxfId="5178" priority="20" operator="equal">
      <formula>"Minor Positive"</formula>
    </cfRule>
    <cfRule type="cellIs" dxfId="5177" priority="21" operator="equal">
      <formula>"Significant Positive"</formula>
    </cfRule>
  </conditionalFormatting>
  <conditionalFormatting sqref="J42">
    <cfRule type="cellIs" dxfId="5176" priority="10" operator="equal">
      <formula>"Significant Negative"</formula>
    </cfRule>
    <cfRule type="cellIs" dxfId="5175" priority="11" operator="equal">
      <formula>"Minor Negative"</formula>
    </cfRule>
    <cfRule type="cellIs" dxfId="5174" priority="12" operator="equal">
      <formula>"Uncertain"</formula>
    </cfRule>
    <cfRule type="cellIs" dxfId="5173" priority="13" operator="equal">
      <formula>"Neutral"</formula>
    </cfRule>
    <cfRule type="cellIs" dxfId="5172" priority="14" operator="equal">
      <formula>"Minor Positive"</formula>
    </cfRule>
    <cfRule type="cellIs" dxfId="5171" priority="15" operator="equal">
      <formula>"Significant Positive"</formula>
    </cfRule>
  </conditionalFormatting>
  <conditionalFormatting sqref="J47">
    <cfRule type="cellIs" dxfId="5170" priority="28" operator="equal">
      <formula>"Significant Negative"</formula>
    </cfRule>
    <cfRule type="cellIs" dxfId="5169" priority="29" operator="equal">
      <formula>"Minor Negative"</formula>
    </cfRule>
    <cfRule type="cellIs" dxfId="5168" priority="30" operator="equal">
      <formula>"Uncertain"</formula>
    </cfRule>
    <cfRule type="cellIs" dxfId="5167" priority="31" operator="equal">
      <formula>"Neutral"</formula>
    </cfRule>
    <cfRule type="cellIs" dxfId="5166" priority="32" operator="equal">
      <formula>"Minor Positive"</formula>
    </cfRule>
    <cfRule type="cellIs" dxfId="5165" priority="33" operator="equal">
      <formula>"Significant Positive"</formula>
    </cfRule>
  </conditionalFormatting>
  <conditionalFormatting sqref="J54">
    <cfRule type="cellIs" dxfId="5164" priority="4" operator="equal">
      <formula>"Significant Negative"</formula>
    </cfRule>
    <cfRule type="cellIs" dxfId="5163" priority="5" operator="equal">
      <formula>"Minor Negative"</formula>
    </cfRule>
    <cfRule type="cellIs" dxfId="5162" priority="6" operator="equal">
      <formula>"Uncertain"</formula>
    </cfRule>
    <cfRule type="cellIs" dxfId="5161" priority="7" operator="equal">
      <formula>"Neutral"</formula>
    </cfRule>
    <cfRule type="cellIs" dxfId="5160" priority="8" operator="equal">
      <formula>"Minor Positive"</formula>
    </cfRule>
    <cfRule type="cellIs" dxfId="5159"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A812063-33CB-48A3-AF28-0822B3E8D04A}">
          <x14:formula1>
            <xm:f>'Drop downs'!$G$2:$G$7</xm:f>
          </x14:formula1>
          <xm:sqref>J8 J18 J20 J28 J36 J42 J84 J54 J57 J65 J72 J77 J47 J49</xm:sqref>
        </x14:dataValidation>
        <x14:dataValidation type="list" allowBlank="1" showInputMessage="1" showErrorMessage="1" xr:uid="{5D102414-9580-463F-92F6-AF70B80F846B}">
          <x14:formula1>
            <xm:f>'Drop downs'!$F$2:$F$6</xm:f>
          </x14:formula1>
          <xm:sqref>I8 I18 I20 I28 I36 I42 I84 I54 I57 I65 I72 I77 I47 I49</xm:sqref>
        </x14:dataValidation>
        <x14:dataValidation type="list" allowBlank="1" showInputMessage="1" showErrorMessage="1" xr:uid="{C044E4B7-5771-4D57-A3AC-DF144182D207}">
          <x14:formula1>
            <xm:f>'Drop downs'!$E$2:$E$6</xm:f>
          </x14:formula1>
          <xm:sqref>H8 H18 H20 H28 H36 H42 H84 H54 H57 H65 H72 H77 H47 H49</xm:sqref>
        </x14:dataValidation>
        <x14:dataValidation type="list" allowBlank="1" showInputMessage="1" showErrorMessage="1" xr:uid="{FB56BA96-B883-4545-95C9-9775B8960F96}">
          <x14:formula1>
            <xm:f>'Drop downs'!$D$2:$D$7</xm:f>
          </x14:formula1>
          <xm:sqref>G8 G18 G20 G28 G36 G42 G84 G54 G57 G65 G72 G77 G47 G49</xm:sqref>
        </x14:dataValidation>
        <x14:dataValidation type="list" allowBlank="1" showInputMessage="1" showErrorMessage="1" xr:uid="{B3739D06-9348-498D-A2B6-28252681C3D6}">
          <x14:formula1>
            <xm:f>'Drop downs'!$C$2:$C$5</xm:f>
          </x14:formula1>
          <xm:sqref>F8 F18 F20 F28 F36 F42 F84 F54 F57 F65 F72 F77 F47 F49</xm:sqref>
        </x14:dataValidation>
        <x14:dataValidation type="list" allowBlank="1" showInputMessage="1" showErrorMessage="1" xr:uid="{0AC93F59-09E3-4620-A5AD-D1DA6CB204C2}">
          <x14:formula1>
            <xm:f>'Drop downs'!$B$2:$B$4</xm:f>
          </x14:formula1>
          <xm:sqref>E8 E18 E20 E28 E36 E42 E84 E54 E57 E65 E72 E77 E47 E49</xm:sqref>
        </x14:dataValidation>
        <x14:dataValidation type="list" allowBlank="1" showInputMessage="1" showErrorMessage="1" xr:uid="{6A7F0906-23DC-46D0-8831-68D4471F4B01}">
          <x14:formula1>
            <xm:f>'Drop downs'!$J$2:$J$3</xm:f>
          </x14:formula1>
          <xm:sqref>L8 L18 L20 L28 L36 L42 L84 L54 L57 L65 L72 L77 L47 L49</xm:sqref>
        </x14:dataValidation>
        <x14:dataValidation type="list" allowBlank="1" showInputMessage="1" showErrorMessage="1" xr:uid="{3D5BC366-7733-4222-9410-666D59266738}">
          <x14:formula1>
            <xm:f>'Drop downs'!$A$2:$A$3</xm:f>
          </x14:formula1>
          <xm:sqref>D8:D87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DDC1-9F48-47BD-919B-82BF9DEA1C14}">
  <sheetPr codeName="Sheet153">
    <tabColor theme="4" tint="0.79998168889431442"/>
  </sheetPr>
  <dimension ref="A1:V98"/>
  <sheetViews>
    <sheetView topLeftCell="D27" zoomScale="70" zoomScaleNormal="70" workbookViewId="0">
      <selection activeCell="N7" sqref="N7"/>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90" customWidth="1"/>
    <col min="12" max="12" width="16.54296875" customWidth="1"/>
    <col min="13" max="13" width="37.453125" customWidth="1"/>
    <col min="14" max="14" width="34.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1266</v>
      </c>
      <c r="D1" s="321"/>
      <c r="E1" s="321"/>
      <c r="F1" s="322"/>
      <c r="G1" s="16"/>
      <c r="I1" s="7"/>
      <c r="J1" s="7"/>
      <c r="K1" s="7"/>
    </row>
    <row r="2" spans="1:22" x14ac:dyDescent="0.35">
      <c r="A2" s="74" t="s">
        <v>31</v>
      </c>
      <c r="B2" s="9"/>
      <c r="C2" s="323" t="s">
        <v>1267</v>
      </c>
      <c r="D2" s="323"/>
      <c r="E2" s="323"/>
      <c r="F2" s="324"/>
      <c r="I2" s="8"/>
      <c r="J2" s="8"/>
      <c r="K2" s="8"/>
    </row>
    <row r="3" spans="1:22" ht="60" customHeight="1" x14ac:dyDescent="0.35">
      <c r="A3" s="75" t="s">
        <v>32</v>
      </c>
      <c r="B3" s="4"/>
      <c r="C3" s="323" t="s">
        <v>1268</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3" t="s">
        <v>322</v>
      </c>
      <c r="E7" s="73" t="s">
        <v>40</v>
      </c>
      <c r="F7" s="73" t="s">
        <v>41</v>
      </c>
      <c r="G7" s="73" t="s">
        <v>42</v>
      </c>
      <c r="H7" s="73" t="s">
        <v>43</v>
      </c>
      <c r="I7" s="73" t="s">
        <v>44</v>
      </c>
      <c r="J7" s="73" t="s">
        <v>45</v>
      </c>
      <c r="K7" s="73" t="s">
        <v>46</v>
      </c>
      <c r="L7" s="73" t="s">
        <v>47</v>
      </c>
      <c r="M7" s="78" t="s">
        <v>48</v>
      </c>
      <c r="N7" s="103" t="s">
        <v>465</v>
      </c>
      <c r="R7" s="2" t="str">
        <f>A89</f>
        <v>Significant Negative and Uncertain Effects</v>
      </c>
      <c r="S7" s="2" t="str">
        <f>A91</f>
        <v>Significant Positive Effects</v>
      </c>
      <c r="T7" s="2" t="str">
        <f>A93</f>
        <v>Potential Cumulative Effects Identified</v>
      </c>
      <c r="U7" t="s">
        <v>48</v>
      </c>
      <c r="V7" t="s">
        <v>323</v>
      </c>
    </row>
    <row r="8" spans="1:22" ht="29" x14ac:dyDescent="0.35">
      <c r="A8" s="659" t="s">
        <v>254</v>
      </c>
      <c r="B8" s="387" t="s">
        <v>118</v>
      </c>
      <c r="C8" s="113" t="s">
        <v>324</v>
      </c>
      <c r="D8" s="114" t="s">
        <v>257</v>
      </c>
      <c r="E8" s="385" t="s">
        <v>103</v>
      </c>
      <c r="F8" s="385" t="s">
        <v>103</v>
      </c>
      <c r="G8" s="385" t="s">
        <v>103</v>
      </c>
      <c r="H8" s="385" t="s">
        <v>103</v>
      </c>
      <c r="I8" s="385" t="s">
        <v>103</v>
      </c>
      <c r="J8" s="370" t="s">
        <v>161</v>
      </c>
      <c r="K8" s="379" t="s">
        <v>664</v>
      </c>
      <c r="L8" s="330" t="s">
        <v>257</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660"/>
      <c r="B9" s="388"/>
      <c r="C9" s="115" t="s">
        <v>325</v>
      </c>
      <c r="D9" s="114" t="s">
        <v>257</v>
      </c>
      <c r="E9" s="386"/>
      <c r="F9" s="386"/>
      <c r="G9" s="386"/>
      <c r="H9" s="386"/>
      <c r="I9" s="386"/>
      <c r="J9" s="358"/>
      <c r="K9" s="296"/>
      <c r="L9" s="331"/>
      <c r="M9" s="331"/>
      <c r="N9" s="331"/>
      <c r="R9" s="12"/>
      <c r="S9" s="12"/>
      <c r="T9" s="12"/>
    </row>
    <row r="10" spans="1:22" x14ac:dyDescent="0.35">
      <c r="A10" s="660"/>
      <c r="B10" s="388"/>
      <c r="C10" s="115" t="s">
        <v>326</v>
      </c>
      <c r="D10" s="114" t="s">
        <v>257</v>
      </c>
      <c r="E10" s="386"/>
      <c r="F10" s="386"/>
      <c r="G10" s="386"/>
      <c r="H10" s="386"/>
      <c r="I10" s="386"/>
      <c r="J10" s="358"/>
      <c r="K10" s="296"/>
      <c r="L10" s="331"/>
      <c r="M10" s="331"/>
      <c r="N10" s="331"/>
      <c r="R10" s="12"/>
      <c r="S10" s="12"/>
      <c r="T10" s="12"/>
    </row>
    <row r="11" spans="1:22" x14ac:dyDescent="0.35">
      <c r="A11" s="660"/>
      <c r="B11" s="388"/>
      <c r="C11" s="115" t="s">
        <v>327</v>
      </c>
      <c r="D11" s="114" t="s">
        <v>257</v>
      </c>
      <c r="E11" s="386"/>
      <c r="F11" s="386"/>
      <c r="G11" s="386"/>
      <c r="H11" s="386"/>
      <c r="I11" s="386"/>
      <c r="J11" s="358"/>
      <c r="K11" s="296"/>
      <c r="L11" s="331"/>
      <c r="M11" s="331"/>
      <c r="N11" s="331"/>
      <c r="R11" s="12"/>
      <c r="S11" s="12"/>
      <c r="T11" s="12"/>
    </row>
    <row r="12" spans="1:22" x14ac:dyDescent="0.35">
      <c r="A12" s="660"/>
      <c r="B12" s="388"/>
      <c r="C12" s="115" t="s">
        <v>328</v>
      </c>
      <c r="D12" s="114" t="s">
        <v>257</v>
      </c>
      <c r="E12" s="386"/>
      <c r="F12" s="386"/>
      <c r="G12" s="386"/>
      <c r="H12" s="386"/>
      <c r="I12" s="386"/>
      <c r="J12" s="358"/>
      <c r="K12" s="296"/>
      <c r="L12" s="331"/>
      <c r="M12" s="331"/>
      <c r="N12" s="331"/>
      <c r="R12" s="12"/>
      <c r="S12" s="12"/>
      <c r="T12" s="12"/>
    </row>
    <row r="13" spans="1:22" x14ac:dyDescent="0.35">
      <c r="A13" s="660"/>
      <c r="B13" s="388"/>
      <c r="C13" s="115" t="s">
        <v>329</v>
      </c>
      <c r="D13" s="114" t="s">
        <v>257</v>
      </c>
      <c r="E13" s="386"/>
      <c r="F13" s="386"/>
      <c r="G13" s="386"/>
      <c r="H13" s="386"/>
      <c r="I13" s="386"/>
      <c r="J13" s="358"/>
      <c r="K13" s="296"/>
      <c r="L13" s="331"/>
      <c r="M13" s="331"/>
      <c r="N13" s="331"/>
      <c r="R13" s="12"/>
      <c r="S13" s="12"/>
      <c r="T13" s="12"/>
    </row>
    <row r="14" spans="1:22" x14ac:dyDescent="0.35">
      <c r="A14" s="660"/>
      <c r="B14" s="388"/>
      <c r="C14" s="115" t="s">
        <v>330</v>
      </c>
      <c r="D14" s="114" t="s">
        <v>257</v>
      </c>
      <c r="E14" s="386"/>
      <c r="F14" s="386"/>
      <c r="G14" s="386"/>
      <c r="H14" s="386"/>
      <c r="I14" s="386"/>
      <c r="J14" s="358"/>
      <c r="K14" s="296"/>
      <c r="L14" s="331"/>
      <c r="M14" s="331"/>
      <c r="N14" s="331"/>
      <c r="R14" s="12"/>
      <c r="S14" s="12"/>
      <c r="T14" s="12"/>
    </row>
    <row r="15" spans="1:22" x14ac:dyDescent="0.35">
      <c r="A15" s="660"/>
      <c r="B15" s="388"/>
      <c r="C15" s="115" t="s">
        <v>331</v>
      </c>
      <c r="D15" s="114" t="s">
        <v>257</v>
      </c>
      <c r="E15" s="386"/>
      <c r="F15" s="386"/>
      <c r="G15" s="386"/>
      <c r="H15" s="386"/>
      <c r="I15" s="386"/>
      <c r="J15" s="358"/>
      <c r="K15" s="296"/>
      <c r="L15" s="331"/>
      <c r="M15" s="331"/>
      <c r="N15" s="331"/>
      <c r="R15" s="12"/>
      <c r="S15" s="12"/>
      <c r="T15" s="12"/>
    </row>
    <row r="16" spans="1:22" ht="29" x14ac:dyDescent="0.35">
      <c r="A16" s="660"/>
      <c r="B16" s="388"/>
      <c r="C16" s="115" t="s">
        <v>332</v>
      </c>
      <c r="D16" s="114" t="s">
        <v>257</v>
      </c>
      <c r="E16" s="386"/>
      <c r="F16" s="386"/>
      <c r="G16" s="386"/>
      <c r="H16" s="386"/>
      <c r="I16" s="386"/>
      <c r="J16" s="358"/>
      <c r="K16" s="296"/>
      <c r="L16" s="331"/>
      <c r="M16" s="331"/>
      <c r="N16" s="331"/>
      <c r="R16" s="12"/>
      <c r="S16" s="12"/>
      <c r="T16" s="12"/>
    </row>
    <row r="17" spans="1:22" ht="15" thickBot="1" x14ac:dyDescent="0.4">
      <c r="A17" s="661"/>
      <c r="B17" s="327"/>
      <c r="C17" s="116" t="s">
        <v>333</v>
      </c>
      <c r="D17" s="114" t="s">
        <v>257</v>
      </c>
      <c r="E17" s="318"/>
      <c r="F17" s="318"/>
      <c r="G17" s="318"/>
      <c r="H17" s="318"/>
      <c r="I17" s="318"/>
      <c r="J17" s="330"/>
      <c r="K17" s="380"/>
      <c r="L17" s="332"/>
      <c r="M17" s="332"/>
      <c r="N17" s="332"/>
      <c r="R17" s="12"/>
      <c r="S17" s="12"/>
      <c r="T17" s="12"/>
    </row>
    <row r="18" spans="1:22" ht="39" customHeight="1" x14ac:dyDescent="0.35">
      <c r="A18" s="659" t="s">
        <v>334</v>
      </c>
      <c r="B18" s="367" t="s">
        <v>119</v>
      </c>
      <c r="C18" s="117" t="s">
        <v>335</v>
      </c>
      <c r="D18" s="114" t="s">
        <v>253</v>
      </c>
      <c r="E18" s="370" t="s">
        <v>435</v>
      </c>
      <c r="F18" s="370" t="s">
        <v>422</v>
      </c>
      <c r="G18" s="370" t="s">
        <v>423</v>
      </c>
      <c r="H18" s="370" t="s">
        <v>468</v>
      </c>
      <c r="I18" s="370" t="s">
        <v>425</v>
      </c>
      <c r="J18" s="370" t="s">
        <v>159</v>
      </c>
      <c r="K18" s="379" t="s">
        <v>1269</v>
      </c>
      <c r="L18" s="330" t="s">
        <v>253</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60"/>
      <c r="B19" s="369"/>
      <c r="C19" s="114" t="s">
        <v>336</v>
      </c>
      <c r="D19" s="114" t="s">
        <v>257</v>
      </c>
      <c r="E19" s="330"/>
      <c r="F19" s="330"/>
      <c r="G19" s="330"/>
      <c r="H19" s="330"/>
      <c r="I19" s="330"/>
      <c r="J19" s="330"/>
      <c r="K19" s="380"/>
      <c r="L19" s="332"/>
      <c r="M19" s="332"/>
      <c r="N19" s="332"/>
      <c r="R19" s="12"/>
      <c r="S19" s="12"/>
      <c r="T19" s="12"/>
    </row>
    <row r="20" spans="1:22" ht="72.5" x14ac:dyDescent="0.35">
      <c r="A20" s="659" t="s">
        <v>337</v>
      </c>
      <c r="B20" s="367" t="s">
        <v>120</v>
      </c>
      <c r="C20" s="118" t="s">
        <v>338</v>
      </c>
      <c r="D20" s="119" t="s">
        <v>257</v>
      </c>
      <c r="E20" s="330" t="s">
        <v>103</v>
      </c>
      <c r="F20" s="330" t="s">
        <v>103</v>
      </c>
      <c r="G20" s="330" t="s">
        <v>103</v>
      </c>
      <c r="H20" s="330" t="s">
        <v>103</v>
      </c>
      <c r="I20" s="330" t="s">
        <v>103</v>
      </c>
      <c r="J20" s="330" t="s">
        <v>161</v>
      </c>
      <c r="K20" s="379" t="s">
        <v>664</v>
      </c>
      <c r="L20" s="330" t="s">
        <v>257</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660"/>
      <c r="B21" s="368"/>
      <c r="C21" s="120" t="s">
        <v>339</v>
      </c>
      <c r="D21" s="119" t="s">
        <v>257</v>
      </c>
      <c r="E21" s="331"/>
      <c r="F21" s="331"/>
      <c r="G21" s="331"/>
      <c r="H21" s="331"/>
      <c r="I21" s="331"/>
      <c r="J21" s="331"/>
      <c r="K21" s="296"/>
      <c r="L21" s="331"/>
      <c r="M21" s="331"/>
      <c r="N21" s="331"/>
      <c r="R21" s="12"/>
      <c r="S21" s="12"/>
      <c r="T21" s="12"/>
    </row>
    <row r="22" spans="1:22" ht="14.5" customHeight="1" x14ac:dyDescent="0.35">
      <c r="A22" s="660"/>
      <c r="B22" s="368"/>
      <c r="C22" s="120" t="s">
        <v>340</v>
      </c>
      <c r="D22" s="119" t="s">
        <v>257</v>
      </c>
      <c r="E22" s="331"/>
      <c r="F22" s="331"/>
      <c r="G22" s="331"/>
      <c r="H22" s="331"/>
      <c r="I22" s="331"/>
      <c r="J22" s="331"/>
      <c r="K22" s="296"/>
      <c r="L22" s="331"/>
      <c r="M22" s="331"/>
      <c r="N22" s="331"/>
      <c r="R22" s="12"/>
      <c r="S22" s="12"/>
      <c r="T22" s="12"/>
    </row>
    <row r="23" spans="1:22" x14ac:dyDescent="0.35">
      <c r="A23" s="660"/>
      <c r="B23" s="368"/>
      <c r="C23" s="120" t="s">
        <v>341</v>
      </c>
      <c r="D23" s="119" t="s">
        <v>257</v>
      </c>
      <c r="E23" s="331"/>
      <c r="F23" s="331"/>
      <c r="G23" s="331"/>
      <c r="H23" s="331"/>
      <c r="I23" s="331"/>
      <c r="J23" s="331"/>
      <c r="K23" s="296"/>
      <c r="L23" s="331"/>
      <c r="M23" s="331"/>
      <c r="N23" s="331"/>
      <c r="R23" s="12"/>
      <c r="S23" s="12"/>
      <c r="T23" s="12"/>
    </row>
    <row r="24" spans="1:22" ht="14.5" customHeight="1" x14ac:dyDescent="0.35">
      <c r="A24" s="660"/>
      <c r="B24" s="368"/>
      <c r="C24" s="120" t="s">
        <v>342</v>
      </c>
      <c r="D24" s="119" t="s">
        <v>257</v>
      </c>
      <c r="E24" s="331"/>
      <c r="F24" s="331"/>
      <c r="G24" s="331"/>
      <c r="H24" s="331"/>
      <c r="I24" s="331"/>
      <c r="J24" s="331"/>
      <c r="K24" s="296"/>
      <c r="L24" s="331"/>
      <c r="M24" s="331"/>
      <c r="N24" s="331"/>
      <c r="R24" s="12"/>
      <c r="S24" s="12"/>
      <c r="T24" s="12"/>
    </row>
    <row r="25" spans="1:22" ht="29" x14ac:dyDescent="0.35">
      <c r="A25" s="660"/>
      <c r="B25" s="368"/>
      <c r="C25" s="120" t="s">
        <v>343</v>
      </c>
      <c r="D25" s="119" t="s">
        <v>257</v>
      </c>
      <c r="E25" s="331"/>
      <c r="F25" s="331"/>
      <c r="G25" s="331"/>
      <c r="H25" s="331"/>
      <c r="I25" s="331"/>
      <c r="J25" s="331"/>
      <c r="K25" s="296"/>
      <c r="L25" s="331"/>
      <c r="M25" s="331"/>
      <c r="N25" s="331"/>
      <c r="R25" s="12"/>
      <c r="S25" s="12"/>
      <c r="T25" s="12"/>
    </row>
    <row r="26" spans="1:22" ht="14.5" customHeight="1" x14ac:dyDescent="0.35">
      <c r="A26" s="660"/>
      <c r="B26" s="368"/>
      <c r="C26" s="120" t="s">
        <v>344</v>
      </c>
      <c r="D26" s="119" t="s">
        <v>257</v>
      </c>
      <c r="E26" s="331"/>
      <c r="F26" s="331"/>
      <c r="G26" s="331"/>
      <c r="H26" s="331"/>
      <c r="I26" s="331"/>
      <c r="J26" s="331"/>
      <c r="K26" s="296"/>
      <c r="L26" s="331"/>
      <c r="M26" s="331"/>
      <c r="N26" s="331"/>
      <c r="R26" s="12"/>
      <c r="S26" s="12"/>
      <c r="T26" s="12"/>
    </row>
    <row r="27" spans="1:22" ht="29.5" thickBot="1" x14ac:dyDescent="0.4">
      <c r="A27" s="661"/>
      <c r="B27" s="369"/>
      <c r="C27" s="121" t="s">
        <v>345</v>
      </c>
      <c r="D27" s="119" t="s">
        <v>257</v>
      </c>
      <c r="E27" s="332"/>
      <c r="F27" s="332"/>
      <c r="G27" s="332"/>
      <c r="H27" s="332"/>
      <c r="I27" s="332"/>
      <c r="J27" s="332"/>
      <c r="K27" s="380"/>
      <c r="L27" s="332"/>
      <c r="M27" s="332"/>
      <c r="N27" s="332"/>
      <c r="R27" s="12"/>
      <c r="S27" s="12"/>
      <c r="T27" s="12"/>
    </row>
    <row r="28" spans="1:22" ht="29" x14ac:dyDescent="0.35">
      <c r="A28" s="659" t="s">
        <v>346</v>
      </c>
      <c r="B28" s="367" t="s">
        <v>121</v>
      </c>
      <c r="C28" s="122" t="s">
        <v>347</v>
      </c>
      <c r="D28" s="119" t="s">
        <v>257</v>
      </c>
      <c r="E28" s="330" t="s">
        <v>421</v>
      </c>
      <c r="F28" s="330" t="s">
        <v>422</v>
      </c>
      <c r="G28" s="330" t="s">
        <v>423</v>
      </c>
      <c r="H28" s="330" t="s">
        <v>424</v>
      </c>
      <c r="I28" s="330" t="s">
        <v>439</v>
      </c>
      <c r="J28" s="330" t="s">
        <v>159</v>
      </c>
      <c r="K28" s="380" t="s">
        <v>1270</v>
      </c>
      <c r="L28" s="330" t="s">
        <v>257</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660"/>
      <c r="B29" s="368"/>
      <c r="C29" s="123" t="s">
        <v>348</v>
      </c>
      <c r="D29" s="119" t="s">
        <v>257</v>
      </c>
      <c r="E29" s="331"/>
      <c r="F29" s="331"/>
      <c r="G29" s="331"/>
      <c r="H29" s="331"/>
      <c r="I29" s="331"/>
      <c r="J29" s="331"/>
      <c r="K29" s="486"/>
      <c r="L29" s="331"/>
      <c r="M29" s="331"/>
      <c r="N29" s="331"/>
      <c r="R29" s="12"/>
      <c r="S29" s="12"/>
      <c r="T29" s="12"/>
    </row>
    <row r="30" spans="1:22" x14ac:dyDescent="0.35">
      <c r="A30" s="660"/>
      <c r="B30" s="368"/>
      <c r="C30" s="123" t="s">
        <v>349</v>
      </c>
      <c r="D30" s="119" t="s">
        <v>253</v>
      </c>
      <c r="E30" s="331"/>
      <c r="F30" s="331"/>
      <c r="G30" s="331"/>
      <c r="H30" s="331"/>
      <c r="I30" s="331"/>
      <c r="J30" s="331"/>
      <c r="K30" s="486"/>
      <c r="L30" s="331"/>
      <c r="M30" s="331"/>
      <c r="N30" s="331"/>
      <c r="R30" s="12"/>
      <c r="S30" s="12"/>
      <c r="T30" s="12"/>
    </row>
    <row r="31" spans="1:22" ht="30" customHeight="1" x14ac:dyDescent="0.35">
      <c r="A31" s="660"/>
      <c r="B31" s="368"/>
      <c r="C31" s="123" t="s">
        <v>350</v>
      </c>
      <c r="D31" s="119" t="s">
        <v>257</v>
      </c>
      <c r="E31" s="331"/>
      <c r="F31" s="331"/>
      <c r="G31" s="331"/>
      <c r="H31" s="331"/>
      <c r="I31" s="331"/>
      <c r="J31" s="331"/>
      <c r="K31" s="486"/>
      <c r="L31" s="331"/>
      <c r="M31" s="331"/>
      <c r="N31" s="331"/>
      <c r="R31" s="12"/>
      <c r="S31" s="12"/>
      <c r="T31" s="12"/>
    </row>
    <row r="32" spans="1:22" x14ac:dyDescent="0.35">
      <c r="A32" s="660"/>
      <c r="B32" s="368"/>
      <c r="C32" s="123" t="s">
        <v>351</v>
      </c>
      <c r="D32" s="119" t="s">
        <v>257</v>
      </c>
      <c r="E32" s="331"/>
      <c r="F32" s="331"/>
      <c r="G32" s="331"/>
      <c r="H32" s="331"/>
      <c r="I32" s="331"/>
      <c r="J32" s="331"/>
      <c r="K32" s="486"/>
      <c r="L32" s="331"/>
      <c r="M32" s="331"/>
      <c r="N32" s="331"/>
      <c r="R32" s="12"/>
      <c r="S32" s="12"/>
      <c r="T32" s="12"/>
    </row>
    <row r="33" spans="1:22" x14ac:dyDescent="0.35">
      <c r="A33" s="660"/>
      <c r="B33" s="368"/>
      <c r="C33" s="123" t="s">
        <v>352</v>
      </c>
      <c r="D33" s="119" t="s">
        <v>257</v>
      </c>
      <c r="E33" s="331"/>
      <c r="F33" s="331"/>
      <c r="G33" s="331"/>
      <c r="H33" s="331"/>
      <c r="I33" s="331"/>
      <c r="J33" s="331"/>
      <c r="K33" s="486"/>
      <c r="L33" s="331"/>
      <c r="M33" s="331"/>
      <c r="N33" s="331"/>
      <c r="R33" s="12"/>
      <c r="S33" s="12"/>
      <c r="T33" s="12"/>
    </row>
    <row r="34" spans="1:22" x14ac:dyDescent="0.35">
      <c r="A34" s="660"/>
      <c r="B34" s="368"/>
      <c r="C34" s="123" t="s">
        <v>353</v>
      </c>
      <c r="D34" s="119" t="s">
        <v>257</v>
      </c>
      <c r="E34" s="331"/>
      <c r="F34" s="331"/>
      <c r="G34" s="331"/>
      <c r="H34" s="331"/>
      <c r="I34" s="331"/>
      <c r="J34" s="331"/>
      <c r="K34" s="486"/>
      <c r="L34" s="331"/>
      <c r="M34" s="331"/>
      <c r="N34" s="331"/>
      <c r="R34" s="12"/>
      <c r="S34" s="12"/>
      <c r="T34" s="12"/>
    </row>
    <row r="35" spans="1:22" ht="15" thickBot="1" x14ac:dyDescent="0.4">
      <c r="A35" s="661"/>
      <c r="B35" s="369"/>
      <c r="C35" s="124" t="s">
        <v>354</v>
      </c>
      <c r="D35" s="119" t="s">
        <v>257</v>
      </c>
      <c r="E35" s="332"/>
      <c r="F35" s="332"/>
      <c r="G35" s="332"/>
      <c r="H35" s="332"/>
      <c r="I35" s="332"/>
      <c r="J35" s="332"/>
      <c r="K35" s="360"/>
      <c r="L35" s="332"/>
      <c r="M35" s="332"/>
      <c r="N35" s="332"/>
      <c r="R35" s="12"/>
      <c r="S35" s="12"/>
      <c r="T35" s="12"/>
    </row>
    <row r="36" spans="1:22" x14ac:dyDescent="0.35">
      <c r="A36" s="659" t="s">
        <v>355</v>
      </c>
      <c r="B36" s="367" t="s">
        <v>122</v>
      </c>
      <c r="C36" s="118" t="s">
        <v>356</v>
      </c>
      <c r="D36" s="119" t="s">
        <v>257</v>
      </c>
      <c r="E36" s="330" t="s">
        <v>103</v>
      </c>
      <c r="F36" s="330" t="s">
        <v>103</v>
      </c>
      <c r="G36" s="330" t="s">
        <v>103</v>
      </c>
      <c r="H36" s="330" t="s">
        <v>103</v>
      </c>
      <c r="I36" s="330" t="s">
        <v>103</v>
      </c>
      <c r="J36" s="330" t="s">
        <v>164</v>
      </c>
      <c r="K36" s="380" t="s">
        <v>1271</v>
      </c>
      <c r="L36" s="330" t="s">
        <v>257</v>
      </c>
      <c r="M36" s="380" t="s">
        <v>1272</v>
      </c>
      <c r="N36" s="330"/>
      <c r="R36" s="12" t="str">
        <f>IF(OR(J36='Drop downs'!$G$7,J36='Drop downs'!$G$5), B36&amp;": "&amp;K36&amp;CHAR(10),"")</f>
        <v xml:space="preserve">IIA5: The policy has an uncertain effect on the achievement of IIA5 as the policy places high demand on housing design which could lead to greater costs for developers and could affect delivery. 
</v>
      </c>
      <c r="S36" s="12" t="str">
        <f>IF(J36='Drop downs'!$G$2,B36&amp;": "&amp;K36&amp;"
"," ")</f>
        <v xml:space="preserve"> </v>
      </c>
      <c r="T36" s="12" t="str">
        <f>IF(E36='Drop downs'!$B$6,B36&amp;": "&amp;K36&amp;"","")</f>
        <v/>
      </c>
      <c r="U36" t="str">
        <f t="shared" si="0"/>
        <v xml:space="preserve">IIA5:To mitigate the uncertain effect, a viability assessment should be undertaken to ensure that the policy is deliverable.
</v>
      </c>
      <c r="V36" t="str">
        <f>IF(N36&gt;0,B36&amp;":"&amp;N36&amp;"
","")</f>
        <v/>
      </c>
    </row>
    <row r="37" spans="1:22" ht="29" x14ac:dyDescent="0.35">
      <c r="A37" s="660"/>
      <c r="B37" s="368"/>
      <c r="C37" s="120" t="s">
        <v>357</v>
      </c>
      <c r="D37" s="119" t="s">
        <v>257</v>
      </c>
      <c r="E37" s="331"/>
      <c r="F37" s="331"/>
      <c r="G37" s="331"/>
      <c r="H37" s="331"/>
      <c r="I37" s="331"/>
      <c r="J37" s="331"/>
      <c r="K37" s="486"/>
      <c r="L37" s="331"/>
      <c r="M37" s="486"/>
      <c r="N37" s="331"/>
      <c r="R37" s="12"/>
      <c r="S37" s="12"/>
      <c r="T37" s="12"/>
    </row>
    <row r="38" spans="1:22" x14ac:dyDescent="0.35">
      <c r="A38" s="660"/>
      <c r="B38" s="368"/>
      <c r="C38" s="120" t="s">
        <v>358</v>
      </c>
      <c r="D38" s="119" t="s">
        <v>257</v>
      </c>
      <c r="E38" s="331"/>
      <c r="F38" s="331"/>
      <c r="G38" s="331"/>
      <c r="H38" s="331"/>
      <c r="I38" s="331"/>
      <c r="J38" s="331"/>
      <c r="K38" s="486"/>
      <c r="L38" s="331"/>
      <c r="M38" s="486"/>
      <c r="N38" s="331"/>
      <c r="R38" s="12"/>
      <c r="S38" s="12"/>
      <c r="T38" s="12"/>
    </row>
    <row r="39" spans="1:22" ht="29" x14ac:dyDescent="0.35">
      <c r="A39" s="660"/>
      <c r="B39" s="368"/>
      <c r="C39" s="120" t="s">
        <v>359</v>
      </c>
      <c r="D39" s="119" t="s">
        <v>257</v>
      </c>
      <c r="E39" s="331"/>
      <c r="F39" s="331"/>
      <c r="G39" s="331"/>
      <c r="H39" s="331"/>
      <c r="I39" s="331"/>
      <c r="J39" s="331"/>
      <c r="K39" s="486"/>
      <c r="L39" s="331"/>
      <c r="M39" s="486"/>
      <c r="N39" s="331"/>
      <c r="R39" s="12"/>
      <c r="S39" s="12"/>
      <c r="T39" s="12"/>
    </row>
    <row r="40" spans="1:22" ht="43.5" x14ac:dyDescent="0.35">
      <c r="A40" s="660"/>
      <c r="B40" s="368"/>
      <c r="C40" s="120" t="s">
        <v>360</v>
      </c>
      <c r="D40" s="119" t="s">
        <v>257</v>
      </c>
      <c r="E40" s="331"/>
      <c r="F40" s="331"/>
      <c r="G40" s="331"/>
      <c r="H40" s="331"/>
      <c r="I40" s="331"/>
      <c r="J40" s="331"/>
      <c r="K40" s="486"/>
      <c r="L40" s="331"/>
      <c r="M40" s="486"/>
      <c r="N40" s="331"/>
      <c r="R40" s="12"/>
      <c r="S40" s="12"/>
      <c r="T40" s="12"/>
    </row>
    <row r="41" spans="1:22" ht="29.5" thickBot="1" x14ac:dyDescent="0.4">
      <c r="A41" s="661"/>
      <c r="B41" s="369"/>
      <c r="C41" s="121" t="s">
        <v>361</v>
      </c>
      <c r="D41" s="119" t="s">
        <v>257</v>
      </c>
      <c r="E41" s="332"/>
      <c r="F41" s="332"/>
      <c r="G41" s="332"/>
      <c r="H41" s="332"/>
      <c r="I41" s="332"/>
      <c r="J41" s="332"/>
      <c r="K41" s="360"/>
      <c r="L41" s="332"/>
      <c r="M41" s="360"/>
      <c r="N41" s="332"/>
      <c r="R41" s="12"/>
      <c r="S41" s="12"/>
      <c r="T41" s="12"/>
    </row>
    <row r="42" spans="1:22" ht="29" x14ac:dyDescent="0.35">
      <c r="A42" s="659" t="s">
        <v>362</v>
      </c>
      <c r="B42" s="367" t="s">
        <v>123</v>
      </c>
      <c r="C42" s="118" t="s">
        <v>363</v>
      </c>
      <c r="D42" s="119" t="s">
        <v>253</v>
      </c>
      <c r="E42" s="330" t="s">
        <v>421</v>
      </c>
      <c r="F42" s="330" t="s">
        <v>466</v>
      </c>
      <c r="G42" s="330" t="s">
        <v>423</v>
      </c>
      <c r="H42" s="330" t="s">
        <v>424</v>
      </c>
      <c r="I42" s="330" t="s">
        <v>425</v>
      </c>
      <c r="J42" s="330" t="s">
        <v>156</v>
      </c>
      <c r="K42" s="380" t="s">
        <v>1273</v>
      </c>
      <c r="L42" s="330" t="s">
        <v>253</v>
      </c>
      <c r="M42" s="330"/>
      <c r="N42" s="330"/>
      <c r="R42" s="12" t="str">
        <f>IF(OR(J42='Drop downs'!$G$7,J42='Drop downs'!$G$5), B42&amp;": "&amp;K42&amp;CHAR(10),"")</f>
        <v/>
      </c>
      <c r="S42" s="12" t="str">
        <f>IF(J42='Drop downs'!$G$2,B42&amp;": "&amp;K42&amp;"
"," ")</f>
        <v xml:space="preserve">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v>
      </c>
      <c r="T42" s="12" t="str">
        <f>IF(E42='Drop downs'!$B$6,B42&amp;": "&amp;K42&amp;"","")</f>
        <v/>
      </c>
      <c r="U42" t="str">
        <f t="shared" si="0"/>
        <v/>
      </c>
      <c r="V42" t="str">
        <f>IF(N42&gt;0,B42&amp;":"&amp;N42&amp;"
","")</f>
        <v/>
      </c>
    </row>
    <row r="43" spans="1:22" ht="30" customHeight="1" x14ac:dyDescent="0.35">
      <c r="A43" s="660"/>
      <c r="B43" s="368"/>
      <c r="C43" s="120" t="s">
        <v>364</v>
      </c>
      <c r="D43" s="119" t="s">
        <v>257</v>
      </c>
      <c r="E43" s="331"/>
      <c r="F43" s="331"/>
      <c r="G43" s="331"/>
      <c r="H43" s="331"/>
      <c r="I43" s="331"/>
      <c r="J43" s="331"/>
      <c r="K43" s="486"/>
      <c r="L43" s="331"/>
      <c r="M43" s="331"/>
      <c r="N43" s="331"/>
      <c r="R43" s="12"/>
      <c r="S43" s="12"/>
      <c r="T43" s="12"/>
    </row>
    <row r="44" spans="1:22" x14ac:dyDescent="0.35">
      <c r="A44" s="660"/>
      <c r="B44" s="368"/>
      <c r="C44" s="120" t="s">
        <v>365</v>
      </c>
      <c r="D44" s="119" t="s">
        <v>253</v>
      </c>
      <c r="E44" s="331"/>
      <c r="F44" s="331"/>
      <c r="G44" s="331"/>
      <c r="H44" s="331"/>
      <c r="I44" s="331"/>
      <c r="J44" s="331"/>
      <c r="K44" s="486"/>
      <c r="L44" s="331"/>
      <c r="M44" s="331"/>
      <c r="N44" s="331"/>
      <c r="R44" s="12"/>
      <c r="S44" s="12"/>
      <c r="T44" s="12"/>
    </row>
    <row r="45" spans="1:22" x14ac:dyDescent="0.35">
      <c r="A45" s="660"/>
      <c r="B45" s="368"/>
      <c r="C45" s="120" t="s">
        <v>366</v>
      </c>
      <c r="D45" s="119" t="s">
        <v>253</v>
      </c>
      <c r="E45" s="331"/>
      <c r="F45" s="331"/>
      <c r="G45" s="331"/>
      <c r="H45" s="331"/>
      <c r="I45" s="331"/>
      <c r="J45" s="331"/>
      <c r="K45" s="486"/>
      <c r="L45" s="331"/>
      <c r="M45" s="331"/>
      <c r="N45" s="331"/>
      <c r="R45" s="12"/>
      <c r="S45" s="12"/>
      <c r="T45" s="12"/>
    </row>
    <row r="46" spans="1:22" ht="29.5" thickBot="1" x14ac:dyDescent="0.4">
      <c r="A46" s="661"/>
      <c r="B46" s="369"/>
      <c r="C46" s="121" t="s">
        <v>367</v>
      </c>
      <c r="D46" s="119" t="s">
        <v>257</v>
      </c>
      <c r="E46" s="332"/>
      <c r="F46" s="332"/>
      <c r="G46" s="332"/>
      <c r="H46" s="332"/>
      <c r="I46" s="332"/>
      <c r="J46" s="332"/>
      <c r="K46" s="360"/>
      <c r="L46" s="332"/>
      <c r="M46" s="332"/>
      <c r="N46" s="332"/>
      <c r="R46" s="12"/>
      <c r="S46" s="12"/>
      <c r="T46" s="12"/>
    </row>
    <row r="47" spans="1:22" ht="43.5" x14ac:dyDescent="0.35">
      <c r="A47" s="659" t="s">
        <v>368</v>
      </c>
      <c r="B47" s="367" t="s">
        <v>124</v>
      </c>
      <c r="C47" s="118" t="s">
        <v>369</v>
      </c>
      <c r="D47" s="119" t="s">
        <v>253</v>
      </c>
      <c r="E47" s="330" t="s">
        <v>421</v>
      </c>
      <c r="F47" s="330" t="s">
        <v>444</v>
      </c>
      <c r="G47" s="330" t="s">
        <v>423</v>
      </c>
      <c r="H47" s="330" t="s">
        <v>468</v>
      </c>
      <c r="I47" s="330" t="s">
        <v>439</v>
      </c>
      <c r="J47" s="330" t="s">
        <v>159</v>
      </c>
      <c r="K47" s="380" t="s">
        <v>1274</v>
      </c>
      <c r="L47" s="330" t="s">
        <v>257</v>
      </c>
      <c r="M47" s="330"/>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661"/>
      <c r="B48" s="369"/>
      <c r="C48" s="121" t="s">
        <v>370</v>
      </c>
      <c r="D48" s="119" t="s">
        <v>253</v>
      </c>
      <c r="E48" s="332"/>
      <c r="F48" s="332"/>
      <c r="G48" s="332"/>
      <c r="H48" s="332"/>
      <c r="I48" s="332"/>
      <c r="J48" s="332"/>
      <c r="K48" s="360"/>
      <c r="L48" s="332"/>
      <c r="M48" s="332"/>
      <c r="N48" s="332"/>
      <c r="R48" s="12"/>
      <c r="S48" s="12"/>
      <c r="T48" s="12"/>
    </row>
    <row r="49" spans="1:22" ht="29" x14ac:dyDescent="0.35">
      <c r="A49" s="659" t="s">
        <v>371</v>
      </c>
      <c r="B49" s="367" t="s">
        <v>125</v>
      </c>
      <c r="C49" s="113" t="s">
        <v>372</v>
      </c>
      <c r="D49" s="114" t="s">
        <v>253</v>
      </c>
      <c r="E49" s="330" t="s">
        <v>421</v>
      </c>
      <c r="F49" s="330" t="s">
        <v>466</v>
      </c>
      <c r="G49" s="330" t="s">
        <v>423</v>
      </c>
      <c r="H49" s="330" t="s">
        <v>424</v>
      </c>
      <c r="I49" s="330" t="s">
        <v>439</v>
      </c>
      <c r="J49" s="330" t="s">
        <v>156</v>
      </c>
      <c r="K49" s="380" t="s">
        <v>1275</v>
      </c>
      <c r="L49" s="330" t="s">
        <v>257</v>
      </c>
      <c r="M49" s="330"/>
      <c r="N49" s="330"/>
      <c r="R49" s="12" t="str">
        <f>IF(OR(J49='Drop downs'!$G$7,J49='Drop downs'!$G$5), B49&amp;": "&amp;K49&amp;CHAR(10),"")</f>
        <v/>
      </c>
      <c r="S49" s="12" t="str">
        <f>IF(J49='Drop downs'!$G$2,B49&amp;": "&amp;K49&amp;"
"," ")</f>
        <v xml:space="preserve">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T49" s="12" t="str">
        <f>IF(E49='Drop downs'!$B$6,B49&amp;": "&amp;K49&amp;"","")</f>
        <v/>
      </c>
      <c r="U49" t="str">
        <f t="shared" si="0"/>
        <v/>
      </c>
      <c r="V49" t="str">
        <f>IF(N49&gt;0,B49&amp;":"&amp;N49&amp;"
","")</f>
        <v/>
      </c>
    </row>
    <row r="50" spans="1:22" x14ac:dyDescent="0.35">
      <c r="A50" s="660"/>
      <c r="B50" s="368"/>
      <c r="C50" s="115" t="s">
        <v>373</v>
      </c>
      <c r="D50" s="114" t="s">
        <v>253</v>
      </c>
      <c r="E50" s="331"/>
      <c r="F50" s="331"/>
      <c r="G50" s="331"/>
      <c r="H50" s="331"/>
      <c r="I50" s="331"/>
      <c r="J50" s="331"/>
      <c r="K50" s="486"/>
      <c r="L50" s="331"/>
      <c r="M50" s="331"/>
      <c r="N50" s="331"/>
      <c r="R50" s="12"/>
      <c r="S50" s="12"/>
      <c r="T50" s="12"/>
    </row>
    <row r="51" spans="1:22" x14ac:dyDescent="0.35">
      <c r="A51" s="660"/>
      <c r="B51" s="368"/>
      <c r="C51" s="125" t="s">
        <v>374</v>
      </c>
      <c r="D51" s="114" t="s">
        <v>253</v>
      </c>
      <c r="E51" s="331"/>
      <c r="F51" s="331"/>
      <c r="G51" s="331"/>
      <c r="H51" s="331"/>
      <c r="I51" s="331"/>
      <c r="J51" s="331"/>
      <c r="K51" s="486"/>
      <c r="L51" s="331"/>
      <c r="M51" s="331"/>
      <c r="N51" s="331"/>
      <c r="R51" s="12"/>
      <c r="S51" s="12"/>
      <c r="T51" s="12"/>
    </row>
    <row r="52" spans="1:22" x14ac:dyDescent="0.35">
      <c r="A52" s="660"/>
      <c r="B52" s="368"/>
      <c r="C52" s="115" t="s">
        <v>375</v>
      </c>
      <c r="D52" s="114" t="s">
        <v>253</v>
      </c>
      <c r="E52" s="331"/>
      <c r="F52" s="331"/>
      <c r="G52" s="331"/>
      <c r="H52" s="331"/>
      <c r="I52" s="331"/>
      <c r="J52" s="331"/>
      <c r="K52" s="486"/>
      <c r="L52" s="331"/>
      <c r="M52" s="331"/>
      <c r="N52" s="331"/>
      <c r="R52" s="12"/>
      <c r="S52" s="12"/>
      <c r="T52" s="12"/>
    </row>
    <row r="53" spans="1:22" ht="128.15" customHeight="1" thickBot="1" x14ac:dyDescent="0.4">
      <c r="A53" s="661"/>
      <c r="B53" s="369"/>
      <c r="C53" s="116" t="s">
        <v>376</v>
      </c>
      <c r="D53" s="114" t="s">
        <v>253</v>
      </c>
      <c r="E53" s="332"/>
      <c r="F53" s="332"/>
      <c r="G53" s="332"/>
      <c r="H53" s="332"/>
      <c r="I53" s="332"/>
      <c r="J53" s="332"/>
      <c r="K53" s="360"/>
      <c r="L53" s="332"/>
      <c r="M53" s="332"/>
      <c r="N53" s="332"/>
      <c r="R53" s="12"/>
      <c r="S53" s="12"/>
      <c r="T53" s="12"/>
    </row>
    <row r="54" spans="1:22" ht="29.25" customHeight="1" x14ac:dyDescent="0.35">
      <c r="A54" s="659" t="s">
        <v>377</v>
      </c>
      <c r="B54" s="367" t="s">
        <v>126</v>
      </c>
      <c r="C54" s="126" t="s">
        <v>378</v>
      </c>
      <c r="D54" s="58" t="s">
        <v>253</v>
      </c>
      <c r="E54" s="330" t="s">
        <v>421</v>
      </c>
      <c r="F54" s="330" t="s">
        <v>466</v>
      </c>
      <c r="G54" s="330" t="s">
        <v>423</v>
      </c>
      <c r="H54" s="330" t="s">
        <v>424</v>
      </c>
      <c r="I54" s="330" t="s">
        <v>439</v>
      </c>
      <c r="J54" s="330" t="s">
        <v>159</v>
      </c>
      <c r="K54" s="380" t="s">
        <v>1276</v>
      </c>
      <c r="L54" s="330" t="s">
        <v>253</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660"/>
      <c r="B55" s="368"/>
      <c r="C55" s="127" t="s">
        <v>379</v>
      </c>
      <c r="D55" s="58" t="s">
        <v>253</v>
      </c>
      <c r="E55" s="331"/>
      <c r="F55" s="331"/>
      <c r="G55" s="331"/>
      <c r="H55" s="331"/>
      <c r="I55" s="331"/>
      <c r="J55" s="331"/>
      <c r="K55" s="486"/>
      <c r="L55" s="331"/>
      <c r="M55" s="331"/>
      <c r="N55" s="331"/>
      <c r="R55" s="12"/>
      <c r="S55" s="12"/>
      <c r="T55" s="12"/>
    </row>
    <row r="56" spans="1:22" ht="29.5" thickBot="1" x14ac:dyDescent="0.4">
      <c r="A56" s="661"/>
      <c r="B56" s="369"/>
      <c r="C56" s="128" t="s">
        <v>380</v>
      </c>
      <c r="D56" s="58" t="s">
        <v>253</v>
      </c>
      <c r="E56" s="332"/>
      <c r="F56" s="332"/>
      <c r="G56" s="332"/>
      <c r="H56" s="332"/>
      <c r="I56" s="332"/>
      <c r="J56" s="332"/>
      <c r="K56" s="360"/>
      <c r="L56" s="332"/>
      <c r="M56" s="332"/>
      <c r="N56" s="332"/>
      <c r="R56" s="12"/>
      <c r="S56" s="12"/>
      <c r="T56" s="12"/>
    </row>
    <row r="57" spans="1:22" x14ac:dyDescent="0.35">
      <c r="A57" s="659" t="s">
        <v>381</v>
      </c>
      <c r="B57" s="367" t="s">
        <v>127</v>
      </c>
      <c r="C57" s="113" t="s">
        <v>382</v>
      </c>
      <c r="D57" s="114" t="s">
        <v>257</v>
      </c>
      <c r="E57" s="330" t="s">
        <v>421</v>
      </c>
      <c r="F57" s="330" t="s">
        <v>422</v>
      </c>
      <c r="G57" s="330" t="s">
        <v>423</v>
      </c>
      <c r="H57" s="330" t="s">
        <v>424</v>
      </c>
      <c r="I57" s="330" t="s">
        <v>439</v>
      </c>
      <c r="J57" s="330" t="s">
        <v>159</v>
      </c>
      <c r="K57" s="380" t="s">
        <v>1277</v>
      </c>
      <c r="L57" s="330" t="s">
        <v>253</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660"/>
      <c r="B58" s="368"/>
      <c r="C58" s="115" t="s">
        <v>383</v>
      </c>
      <c r="D58" s="114" t="s">
        <v>253</v>
      </c>
      <c r="E58" s="331"/>
      <c r="F58" s="331"/>
      <c r="G58" s="331"/>
      <c r="H58" s="331"/>
      <c r="I58" s="331"/>
      <c r="J58" s="331"/>
      <c r="K58" s="486"/>
      <c r="L58" s="331"/>
      <c r="M58" s="331"/>
      <c r="N58" s="331"/>
      <c r="R58" s="12"/>
      <c r="S58" s="12"/>
      <c r="T58" s="12"/>
    </row>
    <row r="59" spans="1:22" x14ac:dyDescent="0.35">
      <c r="A59" s="660"/>
      <c r="B59" s="368"/>
      <c r="C59" s="115" t="s">
        <v>384</v>
      </c>
      <c r="D59" s="114" t="s">
        <v>257</v>
      </c>
      <c r="E59" s="331"/>
      <c r="F59" s="331"/>
      <c r="G59" s="331"/>
      <c r="H59" s="331"/>
      <c r="I59" s="331"/>
      <c r="J59" s="331"/>
      <c r="K59" s="486"/>
      <c r="L59" s="331"/>
      <c r="M59" s="331"/>
      <c r="N59" s="331"/>
      <c r="R59" s="12"/>
      <c r="S59" s="12"/>
      <c r="T59" s="12"/>
    </row>
    <row r="60" spans="1:22" x14ac:dyDescent="0.35">
      <c r="A60" s="660"/>
      <c r="B60" s="368"/>
      <c r="C60" s="115" t="s">
        <v>385</v>
      </c>
      <c r="D60" s="114" t="s">
        <v>257</v>
      </c>
      <c r="E60" s="331"/>
      <c r="F60" s="331"/>
      <c r="G60" s="331"/>
      <c r="H60" s="331"/>
      <c r="I60" s="331"/>
      <c r="J60" s="331"/>
      <c r="K60" s="486"/>
      <c r="L60" s="331"/>
      <c r="M60" s="331"/>
      <c r="N60" s="331"/>
      <c r="R60" s="12"/>
      <c r="S60" s="12"/>
      <c r="T60" s="12"/>
    </row>
    <row r="61" spans="1:22" x14ac:dyDescent="0.35">
      <c r="A61" s="660"/>
      <c r="B61" s="368"/>
      <c r="C61" s="115" t="s">
        <v>386</v>
      </c>
      <c r="D61" s="114" t="s">
        <v>253</v>
      </c>
      <c r="E61" s="331"/>
      <c r="F61" s="331"/>
      <c r="G61" s="331"/>
      <c r="H61" s="331"/>
      <c r="I61" s="331"/>
      <c r="J61" s="331"/>
      <c r="K61" s="486"/>
      <c r="L61" s="331"/>
      <c r="M61" s="331"/>
      <c r="N61" s="331"/>
      <c r="R61" s="12"/>
      <c r="S61" s="12"/>
      <c r="T61" s="12"/>
    </row>
    <row r="62" spans="1:22" x14ac:dyDescent="0.35">
      <c r="A62" s="660"/>
      <c r="B62" s="368"/>
      <c r="C62" s="115" t="s">
        <v>387</v>
      </c>
      <c r="D62" s="114" t="s">
        <v>257</v>
      </c>
      <c r="E62" s="331"/>
      <c r="F62" s="331"/>
      <c r="G62" s="331"/>
      <c r="H62" s="331"/>
      <c r="I62" s="331"/>
      <c r="J62" s="331"/>
      <c r="K62" s="486"/>
      <c r="L62" s="331"/>
      <c r="M62" s="331"/>
      <c r="N62" s="331"/>
      <c r="R62" s="12"/>
      <c r="S62" s="12"/>
      <c r="T62" s="12"/>
    </row>
    <row r="63" spans="1:22" ht="29" x14ac:dyDescent="0.35">
      <c r="A63" s="660"/>
      <c r="B63" s="368"/>
      <c r="C63" s="115" t="s">
        <v>388</v>
      </c>
      <c r="D63" s="114" t="s">
        <v>257</v>
      </c>
      <c r="E63" s="331"/>
      <c r="F63" s="331"/>
      <c r="G63" s="331"/>
      <c r="H63" s="331"/>
      <c r="I63" s="331"/>
      <c r="J63" s="331"/>
      <c r="K63" s="486"/>
      <c r="L63" s="331"/>
      <c r="M63" s="331"/>
      <c r="N63" s="331"/>
      <c r="R63" s="12"/>
      <c r="S63" s="12"/>
      <c r="T63" s="12"/>
    </row>
    <row r="64" spans="1:22" ht="15" thickBot="1" x14ac:dyDescent="0.4">
      <c r="A64" s="661"/>
      <c r="B64" s="369"/>
      <c r="C64" s="116" t="s">
        <v>389</v>
      </c>
      <c r="D64" s="114" t="s">
        <v>257</v>
      </c>
      <c r="E64" s="332"/>
      <c r="F64" s="332"/>
      <c r="G64" s="332"/>
      <c r="H64" s="332"/>
      <c r="I64" s="332"/>
      <c r="J64" s="332"/>
      <c r="K64" s="360"/>
      <c r="L64" s="332"/>
      <c r="M64" s="332"/>
      <c r="N64" s="332"/>
      <c r="R64" s="12"/>
      <c r="S64" s="12"/>
      <c r="T64" s="12"/>
    </row>
    <row r="65" spans="1:22" x14ac:dyDescent="0.35">
      <c r="A65" s="376" t="s">
        <v>390</v>
      </c>
      <c r="B65" s="367" t="s">
        <v>128</v>
      </c>
      <c r="C65" s="122" t="s">
        <v>391</v>
      </c>
      <c r="D65" s="114" t="s">
        <v>257</v>
      </c>
      <c r="E65" s="330" t="s">
        <v>103</v>
      </c>
      <c r="F65" s="330" t="s">
        <v>103</v>
      </c>
      <c r="G65" s="330" t="s">
        <v>103</v>
      </c>
      <c r="H65" s="330" t="s">
        <v>103</v>
      </c>
      <c r="I65" s="330" t="s">
        <v>103</v>
      </c>
      <c r="J65" s="330" t="s">
        <v>161</v>
      </c>
      <c r="K65" s="380" t="s">
        <v>664</v>
      </c>
      <c r="L65" s="330" t="s">
        <v>257</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123" t="s">
        <v>392</v>
      </c>
      <c r="D66" s="114" t="s">
        <v>257</v>
      </c>
      <c r="E66" s="331"/>
      <c r="F66" s="331"/>
      <c r="G66" s="331"/>
      <c r="H66" s="331"/>
      <c r="I66" s="331"/>
      <c r="J66" s="331"/>
      <c r="K66" s="486"/>
      <c r="L66" s="331"/>
      <c r="M66" s="331"/>
      <c r="N66" s="331"/>
      <c r="R66" s="12"/>
      <c r="S66" s="12"/>
      <c r="T66" s="12"/>
    </row>
    <row r="67" spans="1:22" ht="29" x14ac:dyDescent="0.35">
      <c r="A67" s="377"/>
      <c r="B67" s="368"/>
      <c r="C67" s="123" t="s">
        <v>393</v>
      </c>
      <c r="D67" s="114" t="s">
        <v>257</v>
      </c>
      <c r="E67" s="331"/>
      <c r="F67" s="331"/>
      <c r="G67" s="331"/>
      <c r="H67" s="331"/>
      <c r="I67" s="331"/>
      <c r="J67" s="331"/>
      <c r="K67" s="486"/>
      <c r="L67" s="331"/>
      <c r="M67" s="331"/>
      <c r="N67" s="331"/>
      <c r="R67" s="12"/>
      <c r="S67" s="12"/>
      <c r="T67" s="12"/>
    </row>
    <row r="68" spans="1:22" x14ac:dyDescent="0.35">
      <c r="A68" s="377"/>
      <c r="B68" s="368"/>
      <c r="C68" s="123" t="s">
        <v>394</v>
      </c>
      <c r="D68" s="114" t="s">
        <v>257</v>
      </c>
      <c r="E68" s="331"/>
      <c r="F68" s="331"/>
      <c r="G68" s="331"/>
      <c r="H68" s="331"/>
      <c r="I68" s="331"/>
      <c r="J68" s="331"/>
      <c r="K68" s="486"/>
      <c r="L68" s="331"/>
      <c r="M68" s="331"/>
      <c r="N68" s="331"/>
      <c r="R68" s="12"/>
      <c r="S68" s="12"/>
      <c r="T68" s="12"/>
    </row>
    <row r="69" spans="1:22" x14ac:dyDescent="0.35">
      <c r="A69" s="377"/>
      <c r="B69" s="368"/>
      <c r="C69" s="123" t="s">
        <v>395</v>
      </c>
      <c r="D69" s="114" t="s">
        <v>257</v>
      </c>
      <c r="E69" s="331"/>
      <c r="F69" s="331"/>
      <c r="G69" s="331"/>
      <c r="H69" s="331"/>
      <c r="I69" s="331"/>
      <c r="J69" s="331"/>
      <c r="K69" s="486"/>
      <c r="L69" s="331"/>
      <c r="M69" s="331"/>
      <c r="N69" s="331"/>
      <c r="R69" s="12"/>
      <c r="S69" s="12"/>
      <c r="T69" s="12"/>
    </row>
    <row r="70" spans="1:22" x14ac:dyDescent="0.35">
      <c r="A70" s="377"/>
      <c r="B70" s="368"/>
      <c r="C70" s="123" t="s">
        <v>396</v>
      </c>
      <c r="D70" s="114" t="s">
        <v>257</v>
      </c>
      <c r="E70" s="331"/>
      <c r="F70" s="331"/>
      <c r="G70" s="331"/>
      <c r="H70" s="331"/>
      <c r="I70" s="331"/>
      <c r="J70" s="331"/>
      <c r="K70" s="486"/>
      <c r="L70" s="331"/>
      <c r="M70" s="331"/>
      <c r="N70" s="331"/>
      <c r="R70" s="12"/>
      <c r="S70" s="12"/>
      <c r="T70" s="12"/>
    </row>
    <row r="71" spans="1:22" ht="15" thickBot="1" x14ac:dyDescent="0.4">
      <c r="A71" s="382"/>
      <c r="B71" s="369"/>
      <c r="C71" s="124" t="s">
        <v>397</v>
      </c>
      <c r="D71" s="114" t="s">
        <v>257</v>
      </c>
      <c r="E71" s="332"/>
      <c r="F71" s="332"/>
      <c r="G71" s="332"/>
      <c r="H71" s="332"/>
      <c r="I71" s="332"/>
      <c r="J71" s="332"/>
      <c r="K71" s="360"/>
      <c r="L71" s="332"/>
      <c r="M71" s="332"/>
      <c r="N71" s="332"/>
      <c r="R71" s="12"/>
      <c r="S71" s="12"/>
      <c r="T71" s="12"/>
    </row>
    <row r="72" spans="1:22" x14ac:dyDescent="0.35">
      <c r="A72" s="376" t="s">
        <v>398</v>
      </c>
      <c r="B72" s="367" t="s">
        <v>129</v>
      </c>
      <c r="C72" s="122" t="s">
        <v>399</v>
      </c>
      <c r="D72" s="114" t="s">
        <v>257</v>
      </c>
      <c r="E72" s="330" t="s">
        <v>103</v>
      </c>
      <c r="F72" s="330" t="s">
        <v>103</v>
      </c>
      <c r="G72" s="330" t="s">
        <v>103</v>
      </c>
      <c r="H72" s="330" t="s">
        <v>103</v>
      </c>
      <c r="I72" s="330" t="s">
        <v>103</v>
      </c>
      <c r="J72" s="330" t="s">
        <v>161</v>
      </c>
      <c r="K72" s="617" t="s">
        <v>664</v>
      </c>
      <c r="L72" s="330" t="s">
        <v>257</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123" t="s">
        <v>400</v>
      </c>
      <c r="D73" s="114" t="s">
        <v>257</v>
      </c>
      <c r="E73" s="331"/>
      <c r="F73" s="331"/>
      <c r="G73" s="331"/>
      <c r="H73" s="331"/>
      <c r="I73" s="331"/>
      <c r="J73" s="331"/>
      <c r="K73" s="662"/>
      <c r="L73" s="331"/>
      <c r="M73" s="331"/>
      <c r="N73" s="331"/>
      <c r="R73" s="12"/>
      <c r="S73" s="12"/>
      <c r="T73" s="12"/>
    </row>
    <row r="74" spans="1:22" x14ac:dyDescent="0.35">
      <c r="A74" s="377"/>
      <c r="B74" s="368"/>
      <c r="C74" s="123" t="s">
        <v>401</v>
      </c>
      <c r="D74" s="114" t="s">
        <v>257</v>
      </c>
      <c r="E74" s="331"/>
      <c r="F74" s="331"/>
      <c r="G74" s="331"/>
      <c r="H74" s="331"/>
      <c r="I74" s="331"/>
      <c r="J74" s="331"/>
      <c r="K74" s="662"/>
      <c r="L74" s="331"/>
      <c r="M74" s="331"/>
      <c r="N74" s="331"/>
      <c r="R74" s="12"/>
      <c r="S74" s="12"/>
      <c r="T74" s="12"/>
    </row>
    <row r="75" spans="1:22" x14ac:dyDescent="0.35">
      <c r="A75" s="377"/>
      <c r="B75" s="368"/>
      <c r="C75" s="123" t="s">
        <v>402</v>
      </c>
      <c r="D75" s="114" t="s">
        <v>257</v>
      </c>
      <c r="E75" s="331"/>
      <c r="F75" s="331"/>
      <c r="G75" s="331"/>
      <c r="H75" s="331"/>
      <c r="I75" s="331"/>
      <c r="J75" s="331"/>
      <c r="K75" s="662"/>
      <c r="L75" s="331"/>
      <c r="M75" s="331"/>
      <c r="N75" s="331"/>
      <c r="R75" s="12"/>
      <c r="S75" s="12"/>
      <c r="T75" s="12"/>
    </row>
    <row r="76" spans="1:22" ht="15" thickBot="1" x14ac:dyDescent="0.4">
      <c r="A76" s="382"/>
      <c r="B76" s="369"/>
      <c r="C76" s="129" t="s">
        <v>403</v>
      </c>
      <c r="D76" s="114" t="s">
        <v>257</v>
      </c>
      <c r="E76" s="332"/>
      <c r="F76" s="332"/>
      <c r="G76" s="332"/>
      <c r="H76" s="332"/>
      <c r="I76" s="332"/>
      <c r="J76" s="332"/>
      <c r="K76" s="488"/>
      <c r="L76" s="332"/>
      <c r="M76" s="332"/>
      <c r="N76" s="332"/>
      <c r="R76" s="12"/>
      <c r="S76" s="12"/>
      <c r="T76" s="12"/>
    </row>
    <row r="77" spans="1:22" x14ac:dyDescent="0.35">
      <c r="A77" s="646" t="s">
        <v>404</v>
      </c>
      <c r="B77" s="367" t="s">
        <v>130</v>
      </c>
      <c r="C77" s="122" t="s">
        <v>405</v>
      </c>
      <c r="D77" s="119" t="s">
        <v>257</v>
      </c>
      <c r="E77" s="330" t="s">
        <v>421</v>
      </c>
      <c r="F77" s="330" t="s">
        <v>444</v>
      </c>
      <c r="G77" s="330" t="s">
        <v>423</v>
      </c>
      <c r="H77" s="330" t="s">
        <v>468</v>
      </c>
      <c r="I77" s="330" t="s">
        <v>439</v>
      </c>
      <c r="J77" s="330" t="s">
        <v>159</v>
      </c>
      <c r="K77" s="380" t="s">
        <v>1278</v>
      </c>
      <c r="L77" s="330" t="s">
        <v>257</v>
      </c>
      <c r="M77" s="330"/>
      <c r="N77" s="380" t="s">
        <v>1279</v>
      </c>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xml:space="preserve">IIA13:A potential enhancement for this policy could be the specification that a sustainable use of materials and/or resources would be required.
</v>
      </c>
    </row>
    <row r="78" spans="1:22" x14ac:dyDescent="0.35">
      <c r="A78" s="648"/>
      <c r="B78" s="368"/>
      <c r="C78" s="123" t="s">
        <v>406</v>
      </c>
      <c r="D78" s="119" t="s">
        <v>257</v>
      </c>
      <c r="E78" s="331"/>
      <c r="F78" s="331"/>
      <c r="G78" s="331"/>
      <c r="H78" s="331"/>
      <c r="I78" s="331"/>
      <c r="J78" s="331"/>
      <c r="K78" s="486"/>
      <c r="L78" s="331"/>
      <c r="M78" s="331"/>
      <c r="N78" s="486"/>
      <c r="R78" s="12"/>
      <c r="S78" s="12"/>
      <c r="T78" s="12"/>
    </row>
    <row r="79" spans="1:22" x14ac:dyDescent="0.35">
      <c r="A79" s="648"/>
      <c r="B79" s="368"/>
      <c r="C79" s="123" t="s">
        <v>407</v>
      </c>
      <c r="D79" s="119" t="s">
        <v>253</v>
      </c>
      <c r="E79" s="331"/>
      <c r="F79" s="331"/>
      <c r="G79" s="331"/>
      <c r="H79" s="331"/>
      <c r="I79" s="331"/>
      <c r="J79" s="331"/>
      <c r="K79" s="486"/>
      <c r="L79" s="331"/>
      <c r="M79" s="331"/>
      <c r="N79" s="486"/>
      <c r="R79" s="12"/>
      <c r="S79" s="12"/>
      <c r="T79" s="12"/>
    </row>
    <row r="80" spans="1:22" x14ac:dyDescent="0.35">
      <c r="A80" s="648"/>
      <c r="B80" s="368"/>
      <c r="C80" s="130" t="s">
        <v>408</v>
      </c>
      <c r="D80" s="119" t="s">
        <v>253</v>
      </c>
      <c r="E80" s="331"/>
      <c r="F80" s="331"/>
      <c r="G80" s="331"/>
      <c r="H80" s="331"/>
      <c r="I80" s="331"/>
      <c r="J80" s="331"/>
      <c r="K80" s="486"/>
      <c r="L80" s="331"/>
      <c r="M80" s="331"/>
      <c r="N80" s="486"/>
      <c r="R80" s="12"/>
      <c r="S80" s="12"/>
      <c r="T80" s="12"/>
    </row>
    <row r="81" spans="1:22" ht="29" x14ac:dyDescent="0.35">
      <c r="A81" s="648"/>
      <c r="B81" s="368"/>
      <c r="C81" s="130" t="s">
        <v>409</v>
      </c>
      <c r="D81" s="119" t="s">
        <v>257</v>
      </c>
      <c r="E81" s="331"/>
      <c r="F81" s="331"/>
      <c r="G81" s="331"/>
      <c r="H81" s="331"/>
      <c r="I81" s="331"/>
      <c r="J81" s="331"/>
      <c r="K81" s="486"/>
      <c r="L81" s="331"/>
      <c r="M81" s="331"/>
      <c r="N81" s="486"/>
      <c r="R81" s="12"/>
      <c r="S81" s="12"/>
      <c r="T81" s="12"/>
    </row>
    <row r="82" spans="1:22" ht="29" x14ac:dyDescent="0.35">
      <c r="A82" s="648"/>
      <c r="B82" s="368"/>
      <c r="C82" s="130" t="s">
        <v>410</v>
      </c>
      <c r="D82" s="119" t="s">
        <v>253</v>
      </c>
      <c r="E82" s="331"/>
      <c r="F82" s="331"/>
      <c r="G82" s="331"/>
      <c r="H82" s="331"/>
      <c r="I82" s="331"/>
      <c r="J82" s="331"/>
      <c r="K82" s="486"/>
      <c r="L82" s="331"/>
      <c r="M82" s="331"/>
      <c r="N82" s="486"/>
      <c r="R82" s="12"/>
      <c r="S82" s="12"/>
      <c r="T82" s="12"/>
    </row>
    <row r="83" spans="1:22" ht="15" thickBot="1" x14ac:dyDescent="0.4">
      <c r="A83" s="649"/>
      <c r="B83" s="369"/>
      <c r="C83" s="131" t="s">
        <v>411</v>
      </c>
      <c r="D83" s="119" t="s">
        <v>257</v>
      </c>
      <c r="E83" s="332"/>
      <c r="F83" s="332"/>
      <c r="G83" s="332"/>
      <c r="H83" s="332"/>
      <c r="I83" s="332"/>
      <c r="J83" s="332"/>
      <c r="K83" s="360"/>
      <c r="L83" s="332"/>
      <c r="M83" s="332"/>
      <c r="N83" s="360"/>
      <c r="R83" s="12"/>
      <c r="S83" s="12"/>
      <c r="T83" s="12"/>
    </row>
    <row r="84" spans="1:22" x14ac:dyDescent="0.35">
      <c r="A84" s="646" t="s">
        <v>412</v>
      </c>
      <c r="B84" s="367" t="s">
        <v>131</v>
      </c>
      <c r="C84" s="132" t="s">
        <v>413</v>
      </c>
      <c r="D84" s="119" t="s">
        <v>257</v>
      </c>
      <c r="E84" s="330" t="s">
        <v>435</v>
      </c>
      <c r="F84" s="330" t="s">
        <v>444</v>
      </c>
      <c r="G84" s="330" t="s">
        <v>423</v>
      </c>
      <c r="H84" s="330" t="s">
        <v>424</v>
      </c>
      <c r="I84" s="330" t="s">
        <v>439</v>
      </c>
      <c r="J84" s="330" t="s">
        <v>159</v>
      </c>
      <c r="K84" s="380" t="s">
        <v>1280</v>
      </c>
      <c r="L84" s="330" t="s">
        <v>257</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130" t="s">
        <v>414</v>
      </c>
      <c r="D85" s="133" t="s">
        <v>253</v>
      </c>
      <c r="E85" s="331"/>
      <c r="F85" s="331"/>
      <c r="G85" s="331"/>
      <c r="H85" s="331"/>
      <c r="I85" s="331"/>
      <c r="J85" s="331"/>
      <c r="K85" s="486"/>
      <c r="L85" s="331"/>
      <c r="M85" s="331"/>
      <c r="N85" s="331"/>
      <c r="R85" s="12"/>
      <c r="S85" s="12"/>
      <c r="T85" s="12"/>
    </row>
    <row r="86" spans="1:22" x14ac:dyDescent="0.35">
      <c r="A86" s="648"/>
      <c r="B86" s="368"/>
      <c r="C86" s="130" t="s">
        <v>415</v>
      </c>
      <c r="D86" s="133" t="s">
        <v>253</v>
      </c>
      <c r="E86" s="331"/>
      <c r="F86" s="331"/>
      <c r="G86" s="331"/>
      <c r="H86" s="331"/>
      <c r="I86" s="331"/>
      <c r="J86" s="331"/>
      <c r="K86" s="486"/>
      <c r="L86" s="331"/>
      <c r="M86" s="331"/>
      <c r="N86" s="331"/>
      <c r="R86" s="12"/>
      <c r="S86" s="12"/>
      <c r="T86" s="12"/>
    </row>
    <row r="87" spans="1:22" ht="70" customHeight="1" thickBot="1" x14ac:dyDescent="0.4">
      <c r="A87" s="649"/>
      <c r="B87" s="369"/>
      <c r="C87" s="129" t="s">
        <v>416</v>
      </c>
      <c r="D87" s="134" t="s">
        <v>257</v>
      </c>
      <c r="E87" s="332"/>
      <c r="F87" s="332"/>
      <c r="G87" s="332"/>
      <c r="H87" s="332"/>
      <c r="I87" s="332"/>
      <c r="J87" s="332"/>
      <c r="K87" s="360"/>
      <c r="L87" s="332"/>
      <c r="M87" s="332"/>
      <c r="N87" s="332"/>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xml:space="preserve">IIA5: The policy has an uncertain effect on the achievement of IIA5 as the policy places high demand on housing design which could lead to greater costs for developers and could affect delivery.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xml:space="preserve">IIA5:To mitigate the uncertain effect, a viability assessment should be undertaken to ensure that the policy is deliverable.
</v>
      </c>
      <c r="B96" s="337"/>
      <c r="C96" s="292"/>
      <c r="D96" s="292"/>
      <c r="E96" s="292"/>
      <c r="F96" s="292"/>
      <c r="G96" s="292"/>
      <c r="H96" s="292"/>
      <c r="I96" s="292"/>
      <c r="J96" s="292"/>
      <c r="K96" s="292"/>
      <c r="L96" s="292"/>
      <c r="M96" s="292"/>
    </row>
    <row r="98" spans="1:13" x14ac:dyDescent="0.35">
      <c r="A98" s="292" t="str">
        <f>V8&amp;V18&amp;V20&amp;V28&amp;V36&amp;V42&amp;V47&amp;V49&amp;V54&amp;V57&amp;V65&amp;V72&amp;V77&amp;V84</f>
        <v xml:space="preserve">IIA13:A potential enhancement for this policy could be the specification that a sustainable use of materials and/or resources would be required.
</v>
      </c>
      <c r="B98" s="337"/>
      <c r="C98" s="292"/>
      <c r="D98" s="292"/>
      <c r="E98" s="292"/>
      <c r="F98" s="292"/>
      <c r="G98" s="292"/>
      <c r="H98" s="292"/>
      <c r="I98" s="292"/>
      <c r="J98" s="292"/>
      <c r="K98" s="292"/>
      <c r="L98" s="292"/>
      <c r="M98" s="292"/>
    </row>
  </sheetData>
  <sheetProtection algorithmName="SHA-512" hashValue="LJNikK81M2gbnSy3Xtjn3oEvFJuVvXS5RjXDrf1tSoWIzj1GjRl3tQkqvFBsNrGBaGUJ6xAUFwVvePQ+MwoJkA==" saltValue="NGP7FlFW7fs4Hn9WPgfgbQ==" spinCount="100000" sheet="1" objects="1" scenarios="1"/>
  <autoFilter ref="A7:M87" xr:uid="{D2C47CAF-421C-4D58-AA7A-22430CCF83D7}"/>
  <mergeCells count="183">
    <mergeCell ref="A98:M98"/>
    <mergeCell ref="A96:M96"/>
    <mergeCell ref="A90:M90"/>
    <mergeCell ref="A91:M91"/>
    <mergeCell ref="A92:M92"/>
    <mergeCell ref="A93:M93"/>
    <mergeCell ref="A94:M94"/>
    <mergeCell ref="A95:M95"/>
    <mergeCell ref="K84:K87"/>
    <mergeCell ref="L84:L87"/>
    <mergeCell ref="M84:M87"/>
    <mergeCell ref="N84:N87"/>
    <mergeCell ref="A89:M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s>
  <conditionalFormatting sqref="C50:C53">
    <cfRule type="expression" dxfId="660" priority="14">
      <formula>$D50="No"</formula>
    </cfRule>
  </conditionalFormatting>
  <conditionalFormatting sqref="C8:D87">
    <cfRule type="expression" dxfId="659" priority="13">
      <formula>$D8="No"</formula>
    </cfRule>
  </conditionalFormatting>
  <conditionalFormatting sqref="J8">
    <cfRule type="cellIs" dxfId="658" priority="7" operator="equal">
      <formula>"Significant Negative"</formula>
    </cfRule>
    <cfRule type="cellIs" dxfId="657" priority="8" operator="equal">
      <formula>"Minor Negative"</formula>
    </cfRule>
    <cfRule type="cellIs" dxfId="656" priority="9" operator="equal">
      <formula>"Uncertain"</formula>
    </cfRule>
    <cfRule type="cellIs" dxfId="655" priority="10" operator="equal">
      <formula>"Neutral"</formula>
    </cfRule>
    <cfRule type="cellIs" dxfId="654" priority="11" operator="equal">
      <formula>"Minor Positive"</formula>
    </cfRule>
    <cfRule type="cellIs" dxfId="653" priority="12" operator="equal">
      <formula>"Significant Positive"</formula>
    </cfRule>
  </conditionalFormatting>
  <conditionalFormatting sqref="J18">
    <cfRule type="cellIs" dxfId="652" priority="1" operator="equal">
      <formula>"Significant Negative"</formula>
    </cfRule>
    <cfRule type="cellIs" dxfId="651" priority="2" operator="equal">
      <formula>"Minor Negative"</formula>
    </cfRule>
    <cfRule type="cellIs" dxfId="650" priority="3" operator="equal">
      <formula>"Uncertain"</formula>
    </cfRule>
    <cfRule type="cellIs" dxfId="649" priority="4" operator="equal">
      <formula>"Neutral"</formula>
    </cfRule>
    <cfRule type="cellIs" dxfId="648" priority="5" operator="equal">
      <formula>"Minor Positive"</formula>
    </cfRule>
    <cfRule type="cellIs" dxfId="647" priority="6" operator="equal">
      <formula>"Significant Positive"</formula>
    </cfRule>
  </conditionalFormatting>
  <conditionalFormatting sqref="J20">
    <cfRule type="cellIs" dxfId="646" priority="34" operator="equal">
      <formula>"Significant Negative"</formula>
    </cfRule>
    <cfRule type="cellIs" dxfId="645" priority="35" operator="equal">
      <formula>"Minor Negative"</formula>
    </cfRule>
    <cfRule type="cellIs" dxfId="644" priority="36" operator="equal">
      <formula>"Uncertain"</formula>
    </cfRule>
    <cfRule type="cellIs" dxfId="643" priority="37" operator="equal">
      <formula>"Neutral"</formula>
    </cfRule>
    <cfRule type="cellIs" dxfId="642" priority="38" operator="equal">
      <formula>"Minor Positive"</formula>
    </cfRule>
    <cfRule type="cellIs" dxfId="641" priority="39" operator="equal">
      <formula>"Significant Positive"</formula>
    </cfRule>
  </conditionalFormatting>
  <conditionalFormatting sqref="J28 J49 J57 J65 J72 J77 J84">
    <cfRule type="cellIs" dxfId="640" priority="46" operator="equal">
      <formula>"Significant Negative"</formula>
    </cfRule>
    <cfRule type="cellIs" dxfId="639" priority="47" operator="equal">
      <formula>"Minor Negative"</formula>
    </cfRule>
    <cfRule type="cellIs" dxfId="638" priority="48" operator="equal">
      <formula>"Uncertain"</formula>
    </cfRule>
    <cfRule type="cellIs" dxfId="637" priority="49" operator="equal">
      <formula>"Neutral"</formula>
    </cfRule>
    <cfRule type="cellIs" dxfId="636" priority="50" operator="equal">
      <formula>"Minor Positive"</formula>
    </cfRule>
    <cfRule type="cellIs" dxfId="635" priority="51" operator="equal">
      <formula>"Significant Positive"</formula>
    </cfRule>
  </conditionalFormatting>
  <conditionalFormatting sqref="J36">
    <cfRule type="cellIs" dxfId="634" priority="28" operator="equal">
      <formula>"Significant Negative"</formula>
    </cfRule>
    <cfRule type="cellIs" dxfId="633" priority="29" operator="equal">
      <formula>"Minor Negative"</formula>
    </cfRule>
    <cfRule type="cellIs" dxfId="632" priority="30" operator="equal">
      <formula>"Uncertain"</formula>
    </cfRule>
    <cfRule type="cellIs" dxfId="631" priority="31" operator="equal">
      <formula>"Neutral"</formula>
    </cfRule>
    <cfRule type="cellIs" dxfId="630" priority="32" operator="equal">
      <formula>"Minor Positive"</formula>
    </cfRule>
    <cfRule type="cellIs" dxfId="629" priority="33" operator="equal">
      <formula>"Significant Positive"</formula>
    </cfRule>
  </conditionalFormatting>
  <conditionalFormatting sqref="J42">
    <cfRule type="cellIs" dxfId="628" priority="22" operator="equal">
      <formula>"Significant Negative"</formula>
    </cfRule>
    <cfRule type="cellIs" dxfId="627" priority="23" operator="equal">
      <formula>"Minor Negative"</formula>
    </cfRule>
    <cfRule type="cellIs" dxfId="626" priority="24" operator="equal">
      <formula>"Uncertain"</formula>
    </cfRule>
    <cfRule type="cellIs" dxfId="625" priority="25" operator="equal">
      <formula>"Neutral"</formula>
    </cfRule>
    <cfRule type="cellIs" dxfId="624" priority="26" operator="equal">
      <formula>"Minor Positive"</formula>
    </cfRule>
    <cfRule type="cellIs" dxfId="623" priority="27" operator="equal">
      <formula>"Significant Positive"</formula>
    </cfRule>
  </conditionalFormatting>
  <conditionalFormatting sqref="J47">
    <cfRule type="cellIs" dxfId="622" priority="40" operator="equal">
      <formula>"Significant Negative"</formula>
    </cfRule>
    <cfRule type="cellIs" dxfId="621" priority="41" operator="equal">
      <formula>"Minor Negative"</formula>
    </cfRule>
    <cfRule type="cellIs" dxfId="620" priority="42" operator="equal">
      <formula>"Uncertain"</formula>
    </cfRule>
    <cfRule type="cellIs" dxfId="619" priority="43" operator="equal">
      <formula>"Neutral"</formula>
    </cfRule>
    <cfRule type="cellIs" dxfId="618" priority="44" operator="equal">
      <formula>"Minor Positive"</formula>
    </cfRule>
    <cfRule type="cellIs" dxfId="617" priority="45" operator="equal">
      <formula>"Significant Positive"</formula>
    </cfRule>
  </conditionalFormatting>
  <conditionalFormatting sqref="J54">
    <cfRule type="cellIs" dxfId="616" priority="16" operator="equal">
      <formula>"Significant Negative"</formula>
    </cfRule>
    <cfRule type="cellIs" dxfId="615" priority="17" operator="equal">
      <formula>"Minor Negative"</formula>
    </cfRule>
    <cfRule type="cellIs" dxfId="614" priority="18" operator="equal">
      <formula>"Uncertain"</formula>
    </cfRule>
    <cfRule type="cellIs" dxfId="613" priority="19" operator="equal">
      <formula>"Neutral"</formula>
    </cfRule>
    <cfRule type="cellIs" dxfId="612" priority="20" operator="equal">
      <formula>"Minor Positive"</formula>
    </cfRule>
    <cfRule type="cellIs" dxfId="611" priority="21" operator="equal">
      <formula>"Significant Positive"</formula>
    </cfRule>
  </conditionalFormatting>
  <pageMargins left="0.7" right="0.7" top="0.75" bottom="0.75" header="0.3" footer="0.3"/>
  <pageSetup orientation="portrait" horizontalDpi="4294967293" verticalDpi="4294967293"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80FA-422E-474A-8D49-EA03D99F771D}">
  <sheetPr codeName="Sheet154">
    <tabColor theme="4" tint="0.79998168889431442"/>
  </sheetPr>
  <dimension ref="A1:V98"/>
  <sheetViews>
    <sheetView topLeftCell="A49" zoomScale="70" zoomScaleNormal="70" workbookViewId="0">
      <selection activeCell="N7" sqref="N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0.1796875" customWidth="1"/>
    <col min="12" max="12" width="16.54296875" customWidth="1"/>
    <col min="13" max="13" width="26" customWidth="1"/>
    <col min="14" max="14" width="27.17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1281</v>
      </c>
      <c r="D1" s="321"/>
      <c r="E1" s="321"/>
      <c r="F1" s="322"/>
      <c r="G1" s="16"/>
      <c r="I1" s="7"/>
      <c r="J1" s="7"/>
      <c r="K1" s="7"/>
    </row>
    <row r="2" spans="1:22" x14ac:dyDescent="0.35">
      <c r="A2" s="74" t="s">
        <v>31</v>
      </c>
      <c r="B2" s="9"/>
      <c r="C2" s="323" t="s">
        <v>1267</v>
      </c>
      <c r="D2" s="323"/>
      <c r="E2" s="323"/>
      <c r="F2" s="324"/>
      <c r="I2" s="8"/>
      <c r="J2" s="8"/>
      <c r="K2" s="8"/>
    </row>
    <row r="3" spans="1:22" ht="53.5" customHeight="1" x14ac:dyDescent="0.35">
      <c r="A3" s="75" t="s">
        <v>32</v>
      </c>
      <c r="B3" s="4"/>
      <c r="C3" s="323" t="s">
        <v>1282</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422</v>
      </c>
      <c r="G8" s="385" t="s">
        <v>423</v>
      </c>
      <c r="H8" s="385" t="s">
        <v>468</v>
      </c>
      <c r="I8" s="385" t="s">
        <v>425</v>
      </c>
      <c r="J8" s="370" t="s">
        <v>159</v>
      </c>
      <c r="K8" s="379" t="s">
        <v>1283</v>
      </c>
      <c r="L8" s="370" t="s">
        <v>257</v>
      </c>
      <c r="M8" s="390"/>
      <c r="N8" s="39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253</v>
      </c>
      <c r="E9" s="386"/>
      <c r="F9" s="386"/>
      <c r="G9" s="386"/>
      <c r="H9" s="386"/>
      <c r="I9" s="386"/>
      <c r="J9" s="358"/>
      <c r="K9" s="296"/>
      <c r="L9" s="358"/>
      <c r="M9" s="391"/>
      <c r="N9" s="391"/>
      <c r="R9" s="12"/>
      <c r="S9" s="12"/>
      <c r="T9" s="12"/>
    </row>
    <row r="10" spans="1:22" x14ac:dyDescent="0.35">
      <c r="A10" s="377"/>
      <c r="B10" s="388"/>
      <c r="C10" s="24" t="s">
        <v>326</v>
      </c>
      <c r="D10" s="24" t="s">
        <v>257</v>
      </c>
      <c r="E10" s="386"/>
      <c r="F10" s="386"/>
      <c r="G10" s="386"/>
      <c r="H10" s="386"/>
      <c r="I10" s="386"/>
      <c r="J10" s="358"/>
      <c r="K10" s="296"/>
      <c r="L10" s="358"/>
      <c r="M10" s="391"/>
      <c r="N10" s="391"/>
      <c r="R10" s="12"/>
      <c r="S10" s="12"/>
      <c r="T10" s="12"/>
    </row>
    <row r="11" spans="1:22" x14ac:dyDescent="0.35">
      <c r="A11" s="377"/>
      <c r="B11" s="388"/>
      <c r="C11" s="24" t="s">
        <v>327</v>
      </c>
      <c r="D11" s="24" t="s">
        <v>257</v>
      </c>
      <c r="E11" s="386"/>
      <c r="F11" s="386"/>
      <c r="G11" s="386"/>
      <c r="H11" s="386"/>
      <c r="I11" s="386"/>
      <c r="J11" s="358"/>
      <c r="K11" s="296"/>
      <c r="L11" s="358"/>
      <c r="M11" s="391"/>
      <c r="N11" s="391"/>
      <c r="R11" s="12"/>
      <c r="S11" s="12"/>
      <c r="T11" s="12"/>
    </row>
    <row r="12" spans="1:22" x14ac:dyDescent="0.35">
      <c r="A12" s="377"/>
      <c r="B12" s="388"/>
      <c r="C12" s="24" t="s">
        <v>328</v>
      </c>
      <c r="D12" s="24" t="s">
        <v>257</v>
      </c>
      <c r="E12" s="386"/>
      <c r="F12" s="386"/>
      <c r="G12" s="386"/>
      <c r="H12" s="386"/>
      <c r="I12" s="386"/>
      <c r="J12" s="358"/>
      <c r="K12" s="296"/>
      <c r="L12" s="358"/>
      <c r="M12" s="391"/>
      <c r="N12" s="391"/>
      <c r="R12" s="12"/>
      <c r="S12" s="12"/>
      <c r="T12" s="12"/>
    </row>
    <row r="13" spans="1:22" x14ac:dyDescent="0.35">
      <c r="A13" s="377"/>
      <c r="B13" s="388"/>
      <c r="C13" s="24" t="s">
        <v>329</v>
      </c>
      <c r="D13" s="24" t="s">
        <v>257</v>
      </c>
      <c r="E13" s="386"/>
      <c r="F13" s="386"/>
      <c r="G13" s="386"/>
      <c r="H13" s="386"/>
      <c r="I13" s="386"/>
      <c r="J13" s="358"/>
      <c r="K13" s="296"/>
      <c r="L13" s="358"/>
      <c r="M13" s="391"/>
      <c r="N13" s="391"/>
      <c r="R13" s="12"/>
      <c r="S13" s="12"/>
      <c r="T13" s="12"/>
    </row>
    <row r="14" spans="1:22" x14ac:dyDescent="0.35">
      <c r="A14" s="377"/>
      <c r="B14" s="388"/>
      <c r="C14" s="24" t="s">
        <v>330</v>
      </c>
      <c r="D14" s="24" t="s">
        <v>257</v>
      </c>
      <c r="E14" s="386"/>
      <c r="F14" s="386"/>
      <c r="G14" s="386"/>
      <c r="H14" s="386"/>
      <c r="I14" s="386"/>
      <c r="J14" s="358"/>
      <c r="K14" s="296"/>
      <c r="L14" s="358"/>
      <c r="M14" s="391"/>
      <c r="N14" s="391"/>
      <c r="R14" s="12"/>
      <c r="S14" s="12"/>
      <c r="T14" s="12"/>
    </row>
    <row r="15" spans="1:22" x14ac:dyDescent="0.35">
      <c r="A15" s="377"/>
      <c r="B15" s="388"/>
      <c r="C15" s="24" t="s">
        <v>331</v>
      </c>
      <c r="D15" s="24" t="s">
        <v>257</v>
      </c>
      <c r="E15" s="386"/>
      <c r="F15" s="386"/>
      <c r="G15" s="386"/>
      <c r="H15" s="386"/>
      <c r="I15" s="386"/>
      <c r="J15" s="358"/>
      <c r="K15" s="296"/>
      <c r="L15" s="358"/>
      <c r="M15" s="391"/>
      <c r="N15" s="391"/>
      <c r="R15" s="12"/>
      <c r="S15" s="12"/>
      <c r="T15" s="12"/>
    </row>
    <row r="16" spans="1:22" ht="29" x14ac:dyDescent="0.35">
      <c r="A16" s="377"/>
      <c r="B16" s="388"/>
      <c r="C16" s="24" t="s">
        <v>332</v>
      </c>
      <c r="D16" s="24" t="s">
        <v>257</v>
      </c>
      <c r="E16" s="386"/>
      <c r="F16" s="386"/>
      <c r="G16" s="386"/>
      <c r="H16" s="386"/>
      <c r="I16" s="386"/>
      <c r="J16" s="358"/>
      <c r="K16" s="296"/>
      <c r="L16" s="358"/>
      <c r="M16" s="391"/>
      <c r="N16" s="391"/>
      <c r="R16" s="12"/>
      <c r="S16" s="12"/>
      <c r="T16" s="12"/>
    </row>
    <row r="17" spans="1:22" ht="15" thickBot="1" x14ac:dyDescent="0.4">
      <c r="A17" s="378"/>
      <c r="B17" s="327"/>
      <c r="C17" s="19" t="s">
        <v>333</v>
      </c>
      <c r="D17" s="19" t="s">
        <v>257</v>
      </c>
      <c r="E17" s="318"/>
      <c r="F17" s="318"/>
      <c r="G17" s="318"/>
      <c r="H17" s="318"/>
      <c r="I17" s="318"/>
      <c r="J17" s="330"/>
      <c r="K17" s="380"/>
      <c r="L17" s="330"/>
      <c r="M17" s="392"/>
      <c r="N17" s="392"/>
      <c r="R17" s="12"/>
      <c r="S17" s="12"/>
      <c r="T17" s="12"/>
    </row>
    <row r="18" spans="1:22" ht="39" customHeight="1" x14ac:dyDescent="0.35">
      <c r="A18" s="383" t="s">
        <v>334</v>
      </c>
      <c r="B18" s="367" t="s">
        <v>119</v>
      </c>
      <c r="C18" s="86" t="s">
        <v>335</v>
      </c>
      <c r="D18" s="86" t="s">
        <v>253</v>
      </c>
      <c r="E18" s="370" t="s">
        <v>435</v>
      </c>
      <c r="F18" s="370" t="s">
        <v>422</v>
      </c>
      <c r="G18" s="370" t="s">
        <v>423</v>
      </c>
      <c r="H18" s="370" t="s">
        <v>468</v>
      </c>
      <c r="I18" s="370" t="s">
        <v>425</v>
      </c>
      <c r="J18" s="370" t="s">
        <v>159</v>
      </c>
      <c r="K18" s="379" t="s">
        <v>1284</v>
      </c>
      <c r="L18" s="370" t="s">
        <v>253</v>
      </c>
      <c r="M18" s="390"/>
      <c r="N18" s="39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92"/>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664</v>
      </c>
      <c r="L20" s="370" t="s">
        <v>253</v>
      </c>
      <c r="M20" s="390"/>
      <c r="N20" s="39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R22" s="12"/>
      <c r="S22" s="12"/>
      <c r="T22" s="12"/>
    </row>
    <row r="23" spans="1:22" x14ac:dyDescent="0.35">
      <c r="A23" s="377"/>
      <c r="B23" s="368"/>
      <c r="C23" s="3" t="s">
        <v>341</v>
      </c>
      <c r="D23" s="3" t="s">
        <v>257</v>
      </c>
      <c r="E23" s="358"/>
      <c r="F23" s="358"/>
      <c r="G23" s="358"/>
      <c r="H23" s="358"/>
      <c r="I23" s="358"/>
      <c r="J23" s="358"/>
      <c r="K23" s="296"/>
      <c r="L23" s="358"/>
      <c r="M23" s="391"/>
      <c r="N23" s="391"/>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R24" s="12"/>
      <c r="S24" s="12"/>
      <c r="T24" s="12"/>
    </row>
    <row r="25" spans="1:22" ht="29" x14ac:dyDescent="0.35">
      <c r="A25" s="377"/>
      <c r="B25" s="368"/>
      <c r="C25" s="3" t="s">
        <v>343</v>
      </c>
      <c r="D25" s="3" t="s">
        <v>257</v>
      </c>
      <c r="E25" s="358"/>
      <c r="F25" s="358"/>
      <c r="G25" s="358"/>
      <c r="H25" s="358"/>
      <c r="I25" s="358"/>
      <c r="J25" s="358"/>
      <c r="K25" s="296"/>
      <c r="L25" s="358"/>
      <c r="M25" s="391"/>
      <c r="N25" s="391"/>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R26" s="12"/>
      <c r="S26" s="12"/>
      <c r="T26" s="12"/>
    </row>
    <row r="27" spans="1:22" ht="29.5" thickBot="1" x14ac:dyDescent="0.4">
      <c r="A27" s="378"/>
      <c r="B27" s="369"/>
      <c r="C27" s="15" t="s">
        <v>345</v>
      </c>
      <c r="D27" s="15" t="s">
        <v>257</v>
      </c>
      <c r="E27" s="330"/>
      <c r="F27" s="330"/>
      <c r="G27" s="330"/>
      <c r="H27" s="330"/>
      <c r="I27" s="330"/>
      <c r="J27" s="330"/>
      <c r="K27" s="380"/>
      <c r="L27" s="330"/>
      <c r="M27" s="392"/>
      <c r="N27" s="392"/>
      <c r="R27" s="12"/>
      <c r="S27" s="12"/>
      <c r="T27" s="12"/>
    </row>
    <row r="28" spans="1:22" ht="29" x14ac:dyDescent="0.35">
      <c r="A28" s="376" t="s">
        <v>346</v>
      </c>
      <c r="B28" s="367" t="s">
        <v>121</v>
      </c>
      <c r="C28" s="85" t="s">
        <v>347</v>
      </c>
      <c r="D28" s="79" t="s">
        <v>257</v>
      </c>
      <c r="E28" s="370" t="s">
        <v>435</v>
      </c>
      <c r="F28" s="370" t="s">
        <v>422</v>
      </c>
      <c r="G28" s="370" t="s">
        <v>423</v>
      </c>
      <c r="H28" s="370" t="s">
        <v>468</v>
      </c>
      <c r="I28" s="370" t="s">
        <v>425</v>
      </c>
      <c r="J28" s="370" t="s">
        <v>159</v>
      </c>
      <c r="K28" s="379" t="s">
        <v>1285</v>
      </c>
      <c r="L28" s="370" t="s">
        <v>257</v>
      </c>
      <c r="M28" s="390"/>
      <c r="N28" s="39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R29" s="12"/>
      <c r="S29" s="12"/>
      <c r="T29" s="12"/>
    </row>
    <row r="30" spans="1:22" x14ac:dyDescent="0.35">
      <c r="A30" s="377"/>
      <c r="B30" s="368"/>
      <c r="C30" s="83" t="s">
        <v>349</v>
      </c>
      <c r="D30" s="3" t="s">
        <v>257</v>
      </c>
      <c r="E30" s="358"/>
      <c r="F30" s="358"/>
      <c r="G30" s="358"/>
      <c r="H30" s="358"/>
      <c r="I30" s="358"/>
      <c r="J30" s="358"/>
      <c r="K30" s="296"/>
      <c r="L30" s="358"/>
      <c r="M30" s="391"/>
      <c r="N30" s="391"/>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R31" s="12"/>
      <c r="S31" s="12"/>
      <c r="T31" s="12"/>
    </row>
    <row r="32" spans="1:22" x14ac:dyDescent="0.35">
      <c r="A32" s="377"/>
      <c r="B32" s="368"/>
      <c r="C32" s="83" t="s">
        <v>351</v>
      </c>
      <c r="D32" s="3" t="s">
        <v>257</v>
      </c>
      <c r="E32" s="358"/>
      <c r="F32" s="358"/>
      <c r="G32" s="358"/>
      <c r="H32" s="358"/>
      <c r="I32" s="358"/>
      <c r="J32" s="358"/>
      <c r="K32" s="296"/>
      <c r="L32" s="358"/>
      <c r="M32" s="391"/>
      <c r="N32" s="391"/>
      <c r="R32" s="12"/>
      <c r="S32" s="12"/>
      <c r="T32" s="12"/>
    </row>
    <row r="33" spans="1:22" x14ac:dyDescent="0.35">
      <c r="A33" s="377"/>
      <c r="B33" s="368"/>
      <c r="C33" s="83" t="s">
        <v>352</v>
      </c>
      <c r="D33" s="3" t="s">
        <v>257</v>
      </c>
      <c r="E33" s="358"/>
      <c r="F33" s="358"/>
      <c r="G33" s="358"/>
      <c r="H33" s="358"/>
      <c r="I33" s="358"/>
      <c r="J33" s="358"/>
      <c r="K33" s="296"/>
      <c r="L33" s="358"/>
      <c r="M33" s="391"/>
      <c r="N33" s="391"/>
      <c r="R33" s="12"/>
      <c r="S33" s="12"/>
      <c r="T33" s="12"/>
    </row>
    <row r="34" spans="1:22" x14ac:dyDescent="0.35">
      <c r="A34" s="377"/>
      <c r="B34" s="368"/>
      <c r="C34" s="83" t="s">
        <v>353</v>
      </c>
      <c r="D34" s="3" t="s">
        <v>257</v>
      </c>
      <c r="E34" s="358"/>
      <c r="F34" s="358"/>
      <c r="G34" s="358"/>
      <c r="H34" s="358"/>
      <c r="I34" s="358"/>
      <c r="J34" s="358"/>
      <c r="K34" s="296"/>
      <c r="L34" s="358"/>
      <c r="M34" s="391"/>
      <c r="N34" s="391"/>
      <c r="R34" s="12"/>
      <c r="S34" s="12"/>
      <c r="T34" s="12"/>
    </row>
    <row r="35" spans="1:22" ht="15" thickBot="1" x14ac:dyDescent="0.4">
      <c r="A35" s="378"/>
      <c r="B35" s="369"/>
      <c r="C35" s="100" t="s">
        <v>354</v>
      </c>
      <c r="D35" s="15" t="s">
        <v>257</v>
      </c>
      <c r="E35" s="330"/>
      <c r="F35" s="330"/>
      <c r="G35" s="330"/>
      <c r="H35" s="330"/>
      <c r="I35" s="330"/>
      <c r="J35" s="330"/>
      <c r="K35" s="380"/>
      <c r="L35" s="330"/>
      <c r="M35" s="392"/>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483" t="s">
        <v>664</v>
      </c>
      <c r="L36" s="370" t="s">
        <v>257</v>
      </c>
      <c r="M36" s="390"/>
      <c r="N36" s="39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2"/>
      <c r="L37" s="358"/>
      <c r="M37" s="391"/>
      <c r="N37" s="391"/>
      <c r="R37" s="12"/>
      <c r="S37" s="12"/>
      <c r="T37" s="12"/>
    </row>
    <row r="38" spans="1:22" x14ac:dyDescent="0.35">
      <c r="A38" s="377"/>
      <c r="B38" s="368"/>
      <c r="C38" s="3" t="s">
        <v>358</v>
      </c>
      <c r="D38" s="3" t="s">
        <v>257</v>
      </c>
      <c r="E38" s="358"/>
      <c r="F38" s="358"/>
      <c r="G38" s="358"/>
      <c r="H38" s="358"/>
      <c r="I38" s="358"/>
      <c r="J38" s="358"/>
      <c r="K38" s="292"/>
      <c r="L38" s="358"/>
      <c r="M38" s="391"/>
      <c r="N38" s="391"/>
      <c r="R38" s="12"/>
      <c r="S38" s="12"/>
      <c r="T38" s="12"/>
    </row>
    <row r="39" spans="1:22" ht="29" x14ac:dyDescent="0.35">
      <c r="A39" s="377"/>
      <c r="B39" s="368"/>
      <c r="C39" s="3" t="s">
        <v>359</v>
      </c>
      <c r="D39" s="3" t="s">
        <v>257</v>
      </c>
      <c r="E39" s="358"/>
      <c r="F39" s="358"/>
      <c r="G39" s="358"/>
      <c r="H39" s="358"/>
      <c r="I39" s="358"/>
      <c r="J39" s="358"/>
      <c r="K39" s="292"/>
      <c r="L39" s="358"/>
      <c r="M39" s="391"/>
      <c r="N39" s="391"/>
      <c r="R39" s="12"/>
      <c r="S39" s="12"/>
      <c r="T39" s="12"/>
    </row>
    <row r="40" spans="1:22" ht="43.5" x14ac:dyDescent="0.35">
      <c r="A40" s="377"/>
      <c r="B40" s="368"/>
      <c r="C40" s="3" t="s">
        <v>360</v>
      </c>
      <c r="D40" s="3" t="s">
        <v>257</v>
      </c>
      <c r="E40" s="358"/>
      <c r="F40" s="358"/>
      <c r="G40" s="358"/>
      <c r="H40" s="358"/>
      <c r="I40" s="358"/>
      <c r="J40" s="358"/>
      <c r="K40" s="292"/>
      <c r="L40" s="358"/>
      <c r="M40" s="391"/>
      <c r="N40" s="391"/>
      <c r="R40" s="12"/>
      <c r="S40" s="12"/>
      <c r="T40" s="12"/>
    </row>
    <row r="41" spans="1:22" ht="29.5" thickBot="1" x14ac:dyDescent="0.4">
      <c r="A41" s="378"/>
      <c r="B41" s="369"/>
      <c r="C41" s="15" t="s">
        <v>361</v>
      </c>
      <c r="D41" s="15" t="s">
        <v>257</v>
      </c>
      <c r="E41" s="330"/>
      <c r="F41" s="330"/>
      <c r="G41" s="330"/>
      <c r="H41" s="330"/>
      <c r="I41" s="330"/>
      <c r="J41" s="330"/>
      <c r="K41" s="484"/>
      <c r="L41" s="330"/>
      <c r="M41" s="392"/>
      <c r="N41" s="392"/>
      <c r="R41" s="12"/>
      <c r="S41" s="12"/>
      <c r="T41" s="12"/>
    </row>
    <row r="42" spans="1:22" ht="29" x14ac:dyDescent="0.35">
      <c r="A42" s="376" t="s">
        <v>362</v>
      </c>
      <c r="B42" s="367" t="s">
        <v>123</v>
      </c>
      <c r="C42" s="79" t="s">
        <v>363</v>
      </c>
      <c r="D42" s="79"/>
      <c r="E42" s="370" t="s">
        <v>103</v>
      </c>
      <c r="F42" s="370" t="s">
        <v>103</v>
      </c>
      <c r="G42" s="370" t="s">
        <v>103</v>
      </c>
      <c r="H42" s="370" t="s">
        <v>103</v>
      </c>
      <c r="I42" s="370" t="s">
        <v>103</v>
      </c>
      <c r="J42" s="370" t="s">
        <v>161</v>
      </c>
      <c r="K42" s="483" t="s">
        <v>1286</v>
      </c>
      <c r="L42" s="370" t="s">
        <v>257</v>
      </c>
      <c r="M42" s="409"/>
      <c r="N42" s="409" t="s">
        <v>1287</v>
      </c>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xml:space="preserve">IIA6:A potential enhancement to this policy could be the introduction of sustainable travel within design e.g., the increase in EV charging points included within new development.
</v>
      </c>
    </row>
    <row r="43" spans="1:22" ht="30" customHeight="1" x14ac:dyDescent="0.35">
      <c r="A43" s="377"/>
      <c r="B43" s="368"/>
      <c r="C43" s="3" t="s">
        <v>364</v>
      </c>
      <c r="D43" s="3" t="s">
        <v>257</v>
      </c>
      <c r="E43" s="358"/>
      <c r="F43" s="358"/>
      <c r="G43" s="358"/>
      <c r="H43" s="358"/>
      <c r="I43" s="358"/>
      <c r="J43" s="358"/>
      <c r="K43" s="292"/>
      <c r="L43" s="358"/>
      <c r="M43" s="410"/>
      <c r="N43" s="410"/>
      <c r="R43" s="12"/>
      <c r="S43" s="12"/>
      <c r="T43" s="12"/>
    </row>
    <row r="44" spans="1:22" x14ac:dyDescent="0.35">
      <c r="A44" s="377"/>
      <c r="B44" s="368"/>
      <c r="C44" s="3" t="s">
        <v>365</v>
      </c>
      <c r="D44" s="3" t="s">
        <v>257</v>
      </c>
      <c r="E44" s="358"/>
      <c r="F44" s="358"/>
      <c r="G44" s="358"/>
      <c r="H44" s="358"/>
      <c r="I44" s="358"/>
      <c r="J44" s="358"/>
      <c r="K44" s="292"/>
      <c r="L44" s="358"/>
      <c r="M44" s="410"/>
      <c r="N44" s="410"/>
      <c r="R44" s="12"/>
      <c r="S44" s="12"/>
      <c r="T44" s="12"/>
    </row>
    <row r="45" spans="1:22" x14ac:dyDescent="0.35">
      <c r="A45" s="377"/>
      <c r="B45" s="368"/>
      <c r="C45" s="3" t="s">
        <v>366</v>
      </c>
      <c r="D45" s="3" t="s">
        <v>257</v>
      </c>
      <c r="E45" s="358"/>
      <c r="F45" s="358"/>
      <c r="G45" s="358"/>
      <c r="H45" s="358"/>
      <c r="I45" s="358"/>
      <c r="J45" s="358"/>
      <c r="K45" s="292"/>
      <c r="L45" s="358"/>
      <c r="M45" s="410"/>
      <c r="N45" s="410"/>
      <c r="R45" s="12"/>
      <c r="S45" s="12"/>
      <c r="T45" s="12"/>
    </row>
    <row r="46" spans="1:22" ht="83.15" customHeight="1" thickBot="1" x14ac:dyDescent="0.4">
      <c r="A46" s="378"/>
      <c r="B46" s="369"/>
      <c r="C46" s="15" t="s">
        <v>367</v>
      </c>
      <c r="D46" s="15" t="s">
        <v>257</v>
      </c>
      <c r="E46" s="330"/>
      <c r="F46" s="330"/>
      <c r="G46" s="330"/>
      <c r="H46" s="330"/>
      <c r="I46" s="330"/>
      <c r="J46" s="330"/>
      <c r="K46" s="484"/>
      <c r="L46" s="330"/>
      <c r="M46" s="494"/>
      <c r="N46" s="494"/>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503"/>
      <c r="N47" s="39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504"/>
      <c r="N48" s="392"/>
      <c r="R48" s="12"/>
      <c r="S48" s="12"/>
      <c r="T48" s="12"/>
    </row>
    <row r="49" spans="1:22" ht="29" x14ac:dyDescent="0.35">
      <c r="A49" s="376" t="s">
        <v>371</v>
      </c>
      <c r="B49" s="367" t="s">
        <v>125</v>
      </c>
      <c r="C49" s="86" t="s">
        <v>372</v>
      </c>
      <c r="D49" s="86" t="s">
        <v>253</v>
      </c>
      <c r="E49" s="370" t="s">
        <v>421</v>
      </c>
      <c r="F49" s="370" t="s">
        <v>466</v>
      </c>
      <c r="G49" s="370" t="s">
        <v>423</v>
      </c>
      <c r="H49" s="370" t="s">
        <v>631</v>
      </c>
      <c r="I49" s="370" t="s">
        <v>439</v>
      </c>
      <c r="J49" s="370" t="s">
        <v>156</v>
      </c>
      <c r="K49" s="379" t="s">
        <v>1288</v>
      </c>
      <c r="L49" s="370" t="s">
        <v>253</v>
      </c>
      <c r="M49" s="390"/>
      <c r="N49" s="390"/>
      <c r="R49" s="12" t="str">
        <f>IF(OR(J49='Drop downs'!$G$7,J49='Drop downs'!$G$5), B49&amp;": "&amp;K49&amp;CHAR(10),"")</f>
        <v/>
      </c>
      <c r="S49" s="12" t="str">
        <f>IF(J49='Drop downs'!$G$2,B49&amp;": "&amp;K49&amp;"
"," ")</f>
        <v xml:space="preserve">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R50" s="12"/>
      <c r="S50" s="12"/>
      <c r="T50" s="12"/>
    </row>
    <row r="51" spans="1:22" x14ac:dyDescent="0.35">
      <c r="A51" s="377"/>
      <c r="B51" s="368"/>
      <c r="C51" s="97" t="s">
        <v>374</v>
      </c>
      <c r="D51" s="24" t="s">
        <v>253</v>
      </c>
      <c r="E51" s="358"/>
      <c r="F51" s="358"/>
      <c r="G51" s="358"/>
      <c r="H51" s="358"/>
      <c r="I51" s="358"/>
      <c r="J51" s="358"/>
      <c r="K51" s="296"/>
      <c r="L51" s="358"/>
      <c r="M51" s="391"/>
      <c r="N51" s="391"/>
      <c r="R51" s="12"/>
      <c r="S51" s="12"/>
      <c r="T51" s="12"/>
    </row>
    <row r="52" spans="1:22" x14ac:dyDescent="0.35">
      <c r="A52" s="377"/>
      <c r="B52" s="368"/>
      <c r="C52" s="24" t="s">
        <v>375</v>
      </c>
      <c r="D52" s="24" t="s">
        <v>253</v>
      </c>
      <c r="E52" s="358"/>
      <c r="F52" s="358"/>
      <c r="G52" s="358"/>
      <c r="H52" s="358"/>
      <c r="I52" s="358"/>
      <c r="J52" s="358"/>
      <c r="K52" s="296"/>
      <c r="L52" s="358"/>
      <c r="M52" s="391"/>
      <c r="N52" s="391"/>
      <c r="R52" s="12"/>
      <c r="S52" s="12"/>
      <c r="T52" s="12"/>
    </row>
    <row r="53" spans="1:22" ht="104.5" customHeight="1" thickBot="1" x14ac:dyDescent="0.4">
      <c r="A53" s="378"/>
      <c r="B53" s="369"/>
      <c r="C53" s="19" t="s">
        <v>376</v>
      </c>
      <c r="D53" s="19" t="s">
        <v>253</v>
      </c>
      <c r="E53" s="330"/>
      <c r="F53" s="330"/>
      <c r="G53" s="330"/>
      <c r="H53" s="330"/>
      <c r="I53" s="330"/>
      <c r="J53" s="330"/>
      <c r="K53" s="380"/>
      <c r="L53" s="330"/>
      <c r="M53" s="392"/>
      <c r="N53" s="392"/>
      <c r="R53" s="12"/>
      <c r="S53" s="12"/>
      <c r="T53" s="12"/>
    </row>
    <row r="54" spans="1:22" ht="29.25" customHeight="1" x14ac:dyDescent="0.35">
      <c r="A54" s="376" t="s">
        <v>377</v>
      </c>
      <c r="B54" s="367" t="s">
        <v>126</v>
      </c>
      <c r="C54" s="95" t="s">
        <v>378</v>
      </c>
      <c r="D54" s="86" t="s">
        <v>257</v>
      </c>
      <c r="E54" s="370" t="s">
        <v>421</v>
      </c>
      <c r="F54" s="370" t="s">
        <v>422</v>
      </c>
      <c r="G54" s="370" t="s">
        <v>423</v>
      </c>
      <c r="H54" s="370" t="s">
        <v>631</v>
      </c>
      <c r="I54" s="370" t="s">
        <v>425</v>
      </c>
      <c r="J54" s="370" t="s">
        <v>159</v>
      </c>
      <c r="K54" s="379" t="s">
        <v>1289</v>
      </c>
      <c r="L54" s="370" t="s">
        <v>253</v>
      </c>
      <c r="M54" s="390"/>
      <c r="N54" s="39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R55" s="12"/>
      <c r="S55" s="12"/>
      <c r="T55" s="12"/>
    </row>
    <row r="56" spans="1:22" ht="48" customHeight="1" thickBot="1" x14ac:dyDescent="0.4">
      <c r="A56" s="378"/>
      <c r="B56" s="369"/>
      <c r="C56" s="98" t="s">
        <v>380</v>
      </c>
      <c r="D56" s="19" t="s">
        <v>253</v>
      </c>
      <c r="E56" s="330"/>
      <c r="F56" s="330"/>
      <c r="G56" s="330"/>
      <c r="H56" s="330"/>
      <c r="I56" s="330"/>
      <c r="J56" s="330"/>
      <c r="K56" s="380"/>
      <c r="L56" s="330"/>
      <c r="M56" s="392"/>
      <c r="N56" s="392"/>
      <c r="R56" s="12"/>
      <c r="S56" s="12"/>
      <c r="T56" s="12"/>
    </row>
    <row r="57" spans="1:22" x14ac:dyDescent="0.35">
      <c r="A57" s="376" t="s">
        <v>381</v>
      </c>
      <c r="B57" s="367" t="s">
        <v>127</v>
      </c>
      <c r="C57" s="86" t="s">
        <v>382</v>
      </c>
      <c r="D57" s="86" t="s">
        <v>257</v>
      </c>
      <c r="E57" s="370" t="s">
        <v>435</v>
      </c>
      <c r="F57" s="370" t="s">
        <v>422</v>
      </c>
      <c r="G57" s="370" t="s">
        <v>423</v>
      </c>
      <c r="H57" s="370" t="s">
        <v>424</v>
      </c>
      <c r="I57" s="370" t="s">
        <v>439</v>
      </c>
      <c r="J57" s="370" t="s">
        <v>159</v>
      </c>
      <c r="K57" s="379" t="s">
        <v>1290</v>
      </c>
      <c r="L57" s="370" t="s">
        <v>253</v>
      </c>
      <c r="M57" s="390"/>
      <c r="N57" s="39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253</v>
      </c>
      <c r="E58" s="358"/>
      <c r="F58" s="358"/>
      <c r="G58" s="358"/>
      <c r="H58" s="358"/>
      <c r="I58" s="358"/>
      <c r="J58" s="358"/>
      <c r="K58" s="296"/>
      <c r="L58" s="358"/>
      <c r="M58" s="391"/>
      <c r="N58" s="391"/>
      <c r="R58" s="12"/>
      <c r="S58" s="12"/>
      <c r="T58" s="12"/>
    </row>
    <row r="59" spans="1:22" x14ac:dyDescent="0.35">
      <c r="A59" s="377"/>
      <c r="B59" s="368"/>
      <c r="C59" s="24" t="s">
        <v>384</v>
      </c>
      <c r="D59" s="24" t="s">
        <v>257</v>
      </c>
      <c r="E59" s="358"/>
      <c r="F59" s="358"/>
      <c r="G59" s="358"/>
      <c r="H59" s="358"/>
      <c r="I59" s="358"/>
      <c r="J59" s="358"/>
      <c r="K59" s="296"/>
      <c r="L59" s="358"/>
      <c r="M59" s="391"/>
      <c r="N59" s="391"/>
      <c r="R59" s="12"/>
      <c r="S59" s="12"/>
      <c r="T59" s="12"/>
    </row>
    <row r="60" spans="1:22" x14ac:dyDescent="0.35">
      <c r="A60" s="377"/>
      <c r="B60" s="368"/>
      <c r="C60" s="24" t="s">
        <v>385</v>
      </c>
      <c r="D60" s="24" t="s">
        <v>257</v>
      </c>
      <c r="E60" s="358"/>
      <c r="F60" s="358"/>
      <c r="G60" s="358"/>
      <c r="H60" s="358"/>
      <c r="I60" s="358"/>
      <c r="J60" s="358"/>
      <c r="K60" s="296"/>
      <c r="L60" s="358"/>
      <c r="M60" s="391"/>
      <c r="N60" s="391"/>
      <c r="R60" s="12"/>
      <c r="S60" s="12"/>
      <c r="T60" s="12"/>
    </row>
    <row r="61" spans="1:22" x14ac:dyDescent="0.35">
      <c r="A61" s="377"/>
      <c r="B61" s="368"/>
      <c r="C61" s="24" t="s">
        <v>386</v>
      </c>
      <c r="D61" s="24" t="s">
        <v>257</v>
      </c>
      <c r="E61" s="358"/>
      <c r="F61" s="358"/>
      <c r="G61" s="358"/>
      <c r="H61" s="358"/>
      <c r="I61" s="358"/>
      <c r="J61" s="358"/>
      <c r="K61" s="296"/>
      <c r="L61" s="358"/>
      <c r="M61" s="391"/>
      <c r="N61" s="391"/>
      <c r="R61" s="12"/>
      <c r="S61" s="12"/>
      <c r="T61" s="12"/>
    </row>
    <row r="62" spans="1:22" x14ac:dyDescent="0.35">
      <c r="A62" s="377"/>
      <c r="B62" s="368"/>
      <c r="C62" s="24" t="s">
        <v>387</v>
      </c>
      <c r="D62" s="24" t="s">
        <v>257</v>
      </c>
      <c r="E62" s="358"/>
      <c r="F62" s="358"/>
      <c r="G62" s="358"/>
      <c r="H62" s="358"/>
      <c r="I62" s="358"/>
      <c r="J62" s="358"/>
      <c r="K62" s="296"/>
      <c r="L62" s="358"/>
      <c r="M62" s="391"/>
      <c r="N62" s="391"/>
      <c r="R62" s="12"/>
      <c r="S62" s="12"/>
      <c r="T62" s="12"/>
    </row>
    <row r="63" spans="1:22" ht="29" x14ac:dyDescent="0.35">
      <c r="A63" s="377"/>
      <c r="B63" s="368"/>
      <c r="C63" s="24" t="s">
        <v>388</v>
      </c>
      <c r="D63" s="24" t="s">
        <v>257</v>
      </c>
      <c r="E63" s="358"/>
      <c r="F63" s="358"/>
      <c r="G63" s="358"/>
      <c r="H63" s="358"/>
      <c r="I63" s="358"/>
      <c r="J63" s="358"/>
      <c r="K63" s="296"/>
      <c r="L63" s="358"/>
      <c r="M63" s="391"/>
      <c r="N63" s="391"/>
      <c r="R63" s="12"/>
      <c r="S63" s="12"/>
      <c r="T63" s="12"/>
    </row>
    <row r="64" spans="1:22" ht="15" thickBot="1" x14ac:dyDescent="0.4">
      <c r="A64" s="378"/>
      <c r="B64" s="369"/>
      <c r="C64" s="19" t="s">
        <v>389</v>
      </c>
      <c r="D64" s="19" t="s">
        <v>257</v>
      </c>
      <c r="E64" s="330"/>
      <c r="F64" s="330"/>
      <c r="G64" s="330"/>
      <c r="H64" s="330"/>
      <c r="I64" s="330"/>
      <c r="J64" s="330"/>
      <c r="K64" s="380"/>
      <c r="L64" s="330"/>
      <c r="M64" s="392"/>
      <c r="N64" s="392"/>
      <c r="R64" s="12"/>
      <c r="S64" s="12"/>
      <c r="T64" s="12"/>
    </row>
    <row r="65" spans="1:22" x14ac:dyDescent="0.35">
      <c r="A65" s="376" t="s">
        <v>390</v>
      </c>
      <c r="B65" s="367" t="s">
        <v>128</v>
      </c>
      <c r="C65" s="85" t="s">
        <v>391</v>
      </c>
      <c r="D65" s="86" t="s">
        <v>253</v>
      </c>
      <c r="E65" s="370" t="s">
        <v>435</v>
      </c>
      <c r="F65" s="370" t="s">
        <v>422</v>
      </c>
      <c r="G65" s="370" t="s">
        <v>423</v>
      </c>
      <c r="H65" s="370" t="s">
        <v>424</v>
      </c>
      <c r="I65" s="370" t="s">
        <v>439</v>
      </c>
      <c r="J65" s="370" t="s">
        <v>159</v>
      </c>
      <c r="K65" s="379" t="s">
        <v>1291</v>
      </c>
      <c r="L65" s="370" t="s">
        <v>253</v>
      </c>
      <c r="M65" s="390"/>
      <c r="N65" s="39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R66" s="12"/>
      <c r="S66" s="12"/>
      <c r="T66" s="12"/>
    </row>
    <row r="67" spans="1:22" ht="29" x14ac:dyDescent="0.35">
      <c r="A67" s="377"/>
      <c r="B67" s="368"/>
      <c r="C67" s="83" t="s">
        <v>393</v>
      </c>
      <c r="D67" s="24" t="s">
        <v>257</v>
      </c>
      <c r="E67" s="358"/>
      <c r="F67" s="358"/>
      <c r="G67" s="358"/>
      <c r="H67" s="358"/>
      <c r="I67" s="358"/>
      <c r="J67" s="358"/>
      <c r="K67" s="296"/>
      <c r="L67" s="358"/>
      <c r="M67" s="391"/>
      <c r="N67" s="391"/>
      <c r="R67" s="12"/>
      <c r="S67" s="12"/>
      <c r="T67" s="12"/>
    </row>
    <row r="68" spans="1:22" x14ac:dyDescent="0.35">
      <c r="A68" s="377"/>
      <c r="B68" s="368"/>
      <c r="C68" s="83" t="s">
        <v>394</v>
      </c>
      <c r="D68" s="24" t="s">
        <v>257</v>
      </c>
      <c r="E68" s="358"/>
      <c r="F68" s="358"/>
      <c r="G68" s="358"/>
      <c r="H68" s="358"/>
      <c r="I68" s="358"/>
      <c r="J68" s="358"/>
      <c r="K68" s="296"/>
      <c r="L68" s="358"/>
      <c r="M68" s="391"/>
      <c r="N68" s="391"/>
      <c r="R68" s="12"/>
      <c r="S68" s="12"/>
      <c r="T68" s="12"/>
    </row>
    <row r="69" spans="1:22" x14ac:dyDescent="0.35">
      <c r="A69" s="377"/>
      <c r="B69" s="368"/>
      <c r="C69" s="83" t="s">
        <v>395</v>
      </c>
      <c r="D69" s="24" t="s">
        <v>257</v>
      </c>
      <c r="E69" s="358"/>
      <c r="F69" s="358"/>
      <c r="G69" s="358"/>
      <c r="H69" s="358"/>
      <c r="I69" s="358"/>
      <c r="J69" s="358"/>
      <c r="K69" s="296"/>
      <c r="L69" s="358"/>
      <c r="M69" s="391"/>
      <c r="N69" s="391"/>
      <c r="R69" s="12"/>
      <c r="S69" s="12"/>
      <c r="T69" s="12"/>
    </row>
    <row r="70" spans="1:22" x14ac:dyDescent="0.35">
      <c r="A70" s="377"/>
      <c r="B70" s="368"/>
      <c r="C70" s="83" t="s">
        <v>396</v>
      </c>
      <c r="D70" s="24" t="s">
        <v>257</v>
      </c>
      <c r="E70" s="358"/>
      <c r="F70" s="358"/>
      <c r="G70" s="358"/>
      <c r="H70" s="358"/>
      <c r="I70" s="358"/>
      <c r="J70" s="358"/>
      <c r="K70" s="296"/>
      <c r="L70" s="358"/>
      <c r="M70" s="391"/>
      <c r="N70" s="391"/>
      <c r="R70" s="12"/>
      <c r="S70" s="12"/>
      <c r="T70" s="12"/>
    </row>
    <row r="71" spans="1:22" ht="15" thickBot="1" x14ac:dyDescent="0.4">
      <c r="A71" s="378"/>
      <c r="B71" s="369"/>
      <c r="C71" s="100" t="s">
        <v>397</v>
      </c>
      <c r="D71" s="19" t="s">
        <v>257</v>
      </c>
      <c r="E71" s="330"/>
      <c r="F71" s="330"/>
      <c r="G71" s="330"/>
      <c r="H71" s="330"/>
      <c r="I71" s="330"/>
      <c r="J71" s="330"/>
      <c r="K71" s="380"/>
      <c r="L71" s="330"/>
      <c r="M71" s="392"/>
      <c r="N71" s="392"/>
      <c r="R71" s="12"/>
      <c r="S71" s="12"/>
      <c r="T71" s="12"/>
    </row>
    <row r="72" spans="1:22" x14ac:dyDescent="0.35">
      <c r="A72" s="376" t="s">
        <v>398</v>
      </c>
      <c r="B72" s="367" t="s">
        <v>129</v>
      </c>
      <c r="C72" s="85" t="s">
        <v>399</v>
      </c>
      <c r="D72" s="86" t="s">
        <v>257</v>
      </c>
      <c r="E72" s="370" t="s">
        <v>421</v>
      </c>
      <c r="F72" s="370" t="s">
        <v>444</v>
      </c>
      <c r="G72" s="370" t="s">
        <v>423</v>
      </c>
      <c r="H72" s="370" t="s">
        <v>631</v>
      </c>
      <c r="I72" s="370" t="s">
        <v>425</v>
      </c>
      <c r="J72" s="370" t="s">
        <v>159</v>
      </c>
      <c r="K72" s="371" t="s">
        <v>1292</v>
      </c>
      <c r="L72" s="370" t="s">
        <v>253</v>
      </c>
      <c r="M72" s="390"/>
      <c r="N72" s="39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391"/>
      <c r="N73" s="391"/>
      <c r="R73" s="12"/>
      <c r="S73" s="12"/>
      <c r="T73" s="12"/>
    </row>
    <row r="74" spans="1:22" x14ac:dyDescent="0.35">
      <c r="A74" s="377"/>
      <c r="B74" s="368"/>
      <c r="C74" s="83" t="s">
        <v>401</v>
      </c>
      <c r="D74" s="24" t="s">
        <v>257</v>
      </c>
      <c r="E74" s="358"/>
      <c r="F74" s="358"/>
      <c r="G74" s="358"/>
      <c r="H74" s="358"/>
      <c r="I74" s="358"/>
      <c r="J74" s="358"/>
      <c r="K74" s="372"/>
      <c r="L74" s="358"/>
      <c r="M74" s="391"/>
      <c r="N74" s="391"/>
      <c r="R74" s="12"/>
      <c r="S74" s="12"/>
      <c r="T74" s="12"/>
    </row>
    <row r="75" spans="1:22" x14ac:dyDescent="0.35">
      <c r="A75" s="377"/>
      <c r="B75" s="368"/>
      <c r="C75" s="83" t="s">
        <v>402</v>
      </c>
      <c r="D75" s="24" t="s">
        <v>253</v>
      </c>
      <c r="E75" s="358"/>
      <c r="F75" s="358"/>
      <c r="G75" s="358"/>
      <c r="H75" s="358"/>
      <c r="I75" s="358"/>
      <c r="J75" s="358"/>
      <c r="K75" s="372"/>
      <c r="L75" s="358"/>
      <c r="M75" s="391"/>
      <c r="N75" s="391"/>
      <c r="R75" s="12"/>
      <c r="S75" s="12"/>
      <c r="T75" s="12"/>
    </row>
    <row r="76" spans="1:22" ht="77.5" customHeight="1" thickBot="1" x14ac:dyDescent="0.4">
      <c r="A76" s="378"/>
      <c r="B76" s="369"/>
      <c r="C76" s="89" t="s">
        <v>403</v>
      </c>
      <c r="D76" s="19" t="s">
        <v>257</v>
      </c>
      <c r="E76" s="330"/>
      <c r="F76" s="330"/>
      <c r="G76" s="330"/>
      <c r="H76" s="330"/>
      <c r="I76" s="330"/>
      <c r="J76" s="330"/>
      <c r="K76" s="617"/>
      <c r="L76" s="330"/>
      <c r="M76" s="392"/>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664</v>
      </c>
      <c r="L77" s="370" t="s">
        <v>257</v>
      </c>
      <c r="M77" s="390"/>
      <c r="N77" s="39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391"/>
      <c r="N78" s="391"/>
      <c r="R78" s="12"/>
      <c r="S78" s="12"/>
      <c r="T78" s="12"/>
    </row>
    <row r="79" spans="1:22" x14ac:dyDescent="0.35">
      <c r="A79" s="365"/>
      <c r="B79" s="368"/>
      <c r="C79" s="83" t="s">
        <v>407</v>
      </c>
      <c r="D79" s="3" t="s">
        <v>257</v>
      </c>
      <c r="E79" s="358"/>
      <c r="F79" s="358"/>
      <c r="G79" s="358"/>
      <c r="H79" s="358"/>
      <c r="I79" s="358"/>
      <c r="J79" s="358"/>
      <c r="K79" s="296"/>
      <c r="L79" s="358"/>
      <c r="M79" s="391"/>
      <c r="N79" s="391"/>
      <c r="R79" s="12"/>
      <c r="S79" s="12"/>
      <c r="T79" s="12"/>
    </row>
    <row r="80" spans="1:22" x14ac:dyDescent="0.35">
      <c r="A80" s="365"/>
      <c r="B80" s="368"/>
      <c r="C80" s="84" t="s">
        <v>408</v>
      </c>
      <c r="D80" s="3" t="s">
        <v>257</v>
      </c>
      <c r="E80" s="358"/>
      <c r="F80" s="358"/>
      <c r="G80" s="358"/>
      <c r="H80" s="358"/>
      <c r="I80" s="358"/>
      <c r="J80" s="358"/>
      <c r="K80" s="296"/>
      <c r="L80" s="358"/>
      <c r="M80" s="391"/>
      <c r="N80" s="391"/>
      <c r="R80" s="12"/>
      <c r="S80" s="12"/>
      <c r="T80" s="12"/>
    </row>
    <row r="81" spans="1:22" ht="29" x14ac:dyDescent="0.35">
      <c r="A81" s="365"/>
      <c r="B81" s="368"/>
      <c r="C81" s="84" t="s">
        <v>409</v>
      </c>
      <c r="D81" s="3" t="s">
        <v>257</v>
      </c>
      <c r="E81" s="358"/>
      <c r="F81" s="358"/>
      <c r="G81" s="358"/>
      <c r="H81" s="358"/>
      <c r="I81" s="358"/>
      <c r="J81" s="358"/>
      <c r="K81" s="296"/>
      <c r="L81" s="358"/>
      <c r="M81" s="391"/>
      <c r="N81" s="391"/>
      <c r="R81" s="12"/>
      <c r="S81" s="12"/>
      <c r="T81" s="12"/>
    </row>
    <row r="82" spans="1:22" ht="29" x14ac:dyDescent="0.35">
      <c r="A82" s="365"/>
      <c r="B82" s="368"/>
      <c r="C82" s="84" t="s">
        <v>410</v>
      </c>
      <c r="D82" s="3" t="s">
        <v>257</v>
      </c>
      <c r="E82" s="358"/>
      <c r="F82" s="358"/>
      <c r="G82" s="358"/>
      <c r="H82" s="358"/>
      <c r="I82" s="358"/>
      <c r="J82" s="358"/>
      <c r="K82" s="296"/>
      <c r="L82" s="358"/>
      <c r="M82" s="391"/>
      <c r="N82" s="391"/>
      <c r="R82" s="12"/>
      <c r="S82" s="12"/>
      <c r="T82" s="12"/>
    </row>
    <row r="83" spans="1:22" ht="15" thickBot="1" x14ac:dyDescent="0.4">
      <c r="A83" s="384"/>
      <c r="B83" s="369"/>
      <c r="C83" s="98" t="s">
        <v>411</v>
      </c>
      <c r="D83" s="15" t="s">
        <v>257</v>
      </c>
      <c r="E83" s="330"/>
      <c r="F83" s="330"/>
      <c r="G83" s="330"/>
      <c r="H83" s="330"/>
      <c r="I83" s="330"/>
      <c r="J83" s="330"/>
      <c r="K83" s="380"/>
      <c r="L83" s="330"/>
      <c r="M83" s="392"/>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391"/>
      <c r="N85" s="391"/>
      <c r="R85" s="12"/>
      <c r="S85" s="12"/>
      <c r="T85" s="12"/>
    </row>
    <row r="86" spans="1:22" x14ac:dyDescent="0.35">
      <c r="A86" s="365"/>
      <c r="B86" s="368"/>
      <c r="C86" s="84" t="s">
        <v>415</v>
      </c>
      <c r="D86" s="3" t="s">
        <v>257</v>
      </c>
      <c r="E86" s="358"/>
      <c r="F86" s="358"/>
      <c r="G86" s="358"/>
      <c r="H86" s="358"/>
      <c r="I86" s="358"/>
      <c r="J86" s="358"/>
      <c r="K86" s="296"/>
      <c r="L86" s="358"/>
      <c r="M86" s="391"/>
      <c r="N86" s="391"/>
      <c r="R86" s="12"/>
      <c r="S86" s="12"/>
      <c r="T86" s="12"/>
    </row>
    <row r="87" spans="1:22" ht="15" thickBot="1" x14ac:dyDescent="0.4">
      <c r="A87" s="366"/>
      <c r="B87" s="369"/>
      <c r="C87" s="87" t="s">
        <v>416</v>
      </c>
      <c r="D87" s="81" t="s">
        <v>257</v>
      </c>
      <c r="E87" s="359"/>
      <c r="F87" s="359"/>
      <c r="G87" s="359"/>
      <c r="H87" s="359"/>
      <c r="I87" s="359"/>
      <c r="J87" s="359"/>
      <c r="K87" s="361"/>
      <c r="L87" s="359"/>
      <c r="M87" s="393"/>
      <c r="N87" s="393"/>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v>
      </c>
      <c r="B98" s="337"/>
      <c r="C98" s="292"/>
      <c r="D98" s="292"/>
      <c r="E98" s="292"/>
      <c r="F98" s="292"/>
      <c r="G98" s="292"/>
      <c r="H98" s="292"/>
      <c r="I98" s="292"/>
      <c r="J98" s="292"/>
      <c r="K98" s="292"/>
      <c r="L98" s="292"/>
      <c r="M98" s="292"/>
    </row>
  </sheetData>
  <sheetProtection algorithmName="SHA-512" hashValue="/QED8JNT9SsJ/G5eLeMADS0wqdppg1KIpfLey6u0CprSpi3xJ7rotsij5HFQNlR0UFGwG9OFLt4gBVjRUHdBcw==" saltValue="a6B9UJEciTbTde1AlA3B7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610" priority="8">
      <formula>$D50="No"</formula>
    </cfRule>
  </conditionalFormatting>
  <conditionalFormatting sqref="C8:D87">
    <cfRule type="expression" dxfId="609" priority="7">
      <formula>$D8="No"</formula>
    </cfRule>
  </conditionalFormatting>
  <conditionalFormatting sqref="J8 J28 J49 J57 J65 J72 J77 J84">
    <cfRule type="cellIs" dxfId="608" priority="40" operator="equal">
      <formula>"Significant Negative"</formula>
    </cfRule>
    <cfRule type="cellIs" dxfId="607" priority="41" operator="equal">
      <formula>"Minor Negative"</formula>
    </cfRule>
    <cfRule type="cellIs" dxfId="606" priority="42" operator="equal">
      <formula>"Uncertain"</formula>
    </cfRule>
    <cfRule type="cellIs" dxfId="605" priority="43" operator="equal">
      <formula>"Neutral"</formula>
    </cfRule>
    <cfRule type="cellIs" dxfId="604" priority="44" operator="equal">
      <formula>"Minor Positive"</formula>
    </cfRule>
    <cfRule type="cellIs" dxfId="603" priority="45" operator="equal">
      <formula>"Significant Positive"</formula>
    </cfRule>
  </conditionalFormatting>
  <conditionalFormatting sqref="J18">
    <cfRule type="cellIs" dxfId="602" priority="1" operator="equal">
      <formula>"Significant Negative"</formula>
    </cfRule>
    <cfRule type="cellIs" dxfId="601" priority="2" operator="equal">
      <formula>"Minor Negative"</formula>
    </cfRule>
    <cfRule type="cellIs" dxfId="600" priority="3" operator="equal">
      <formula>"Uncertain"</formula>
    </cfRule>
    <cfRule type="cellIs" dxfId="599" priority="4" operator="equal">
      <formula>"Neutral"</formula>
    </cfRule>
    <cfRule type="cellIs" dxfId="598" priority="5" operator="equal">
      <formula>"Minor Positive"</formula>
    </cfRule>
    <cfRule type="cellIs" dxfId="597" priority="6" operator="equal">
      <formula>"Significant Positive"</formula>
    </cfRule>
  </conditionalFormatting>
  <conditionalFormatting sqref="J20">
    <cfRule type="cellIs" dxfId="596" priority="28" operator="equal">
      <formula>"Significant Negative"</formula>
    </cfRule>
    <cfRule type="cellIs" dxfId="595" priority="29" operator="equal">
      <formula>"Minor Negative"</formula>
    </cfRule>
    <cfRule type="cellIs" dxfId="594" priority="30" operator="equal">
      <formula>"Uncertain"</formula>
    </cfRule>
    <cfRule type="cellIs" dxfId="593" priority="31" operator="equal">
      <formula>"Neutral"</formula>
    </cfRule>
    <cfRule type="cellIs" dxfId="592" priority="32" operator="equal">
      <formula>"Minor Positive"</formula>
    </cfRule>
    <cfRule type="cellIs" dxfId="591" priority="33" operator="equal">
      <formula>"Significant Positive"</formula>
    </cfRule>
  </conditionalFormatting>
  <conditionalFormatting sqref="J36">
    <cfRule type="cellIs" dxfId="590" priority="22" operator="equal">
      <formula>"Significant Negative"</formula>
    </cfRule>
    <cfRule type="cellIs" dxfId="589" priority="23" operator="equal">
      <formula>"Minor Negative"</formula>
    </cfRule>
    <cfRule type="cellIs" dxfId="588" priority="24" operator="equal">
      <formula>"Uncertain"</formula>
    </cfRule>
    <cfRule type="cellIs" dxfId="587" priority="25" operator="equal">
      <formula>"Neutral"</formula>
    </cfRule>
    <cfRule type="cellIs" dxfId="586" priority="26" operator="equal">
      <formula>"Minor Positive"</formula>
    </cfRule>
    <cfRule type="cellIs" dxfId="585" priority="27" operator="equal">
      <formula>"Significant Positive"</formula>
    </cfRule>
  </conditionalFormatting>
  <conditionalFormatting sqref="J42">
    <cfRule type="cellIs" dxfId="584" priority="16" operator="equal">
      <formula>"Significant Negative"</formula>
    </cfRule>
    <cfRule type="cellIs" dxfId="583" priority="17" operator="equal">
      <formula>"Minor Negative"</formula>
    </cfRule>
    <cfRule type="cellIs" dxfId="582" priority="18" operator="equal">
      <formula>"Uncertain"</formula>
    </cfRule>
    <cfRule type="cellIs" dxfId="581" priority="19" operator="equal">
      <formula>"Neutral"</formula>
    </cfRule>
    <cfRule type="cellIs" dxfId="580" priority="20" operator="equal">
      <formula>"Minor Positive"</formula>
    </cfRule>
    <cfRule type="cellIs" dxfId="579" priority="21" operator="equal">
      <formula>"Significant Positive"</formula>
    </cfRule>
  </conditionalFormatting>
  <conditionalFormatting sqref="J47">
    <cfRule type="cellIs" dxfId="578" priority="34" operator="equal">
      <formula>"Significant Negative"</formula>
    </cfRule>
    <cfRule type="cellIs" dxfId="577" priority="35" operator="equal">
      <formula>"Minor Negative"</formula>
    </cfRule>
    <cfRule type="cellIs" dxfId="576" priority="36" operator="equal">
      <formula>"Uncertain"</formula>
    </cfRule>
    <cfRule type="cellIs" dxfId="575" priority="37" operator="equal">
      <formula>"Neutral"</formula>
    </cfRule>
    <cfRule type="cellIs" dxfId="574" priority="38" operator="equal">
      <formula>"Minor Positive"</formula>
    </cfRule>
    <cfRule type="cellIs" dxfId="573" priority="39" operator="equal">
      <formula>"Significant Positive"</formula>
    </cfRule>
  </conditionalFormatting>
  <conditionalFormatting sqref="J54">
    <cfRule type="cellIs" dxfId="572" priority="10" operator="equal">
      <formula>"Significant Negative"</formula>
    </cfRule>
    <cfRule type="cellIs" dxfId="571" priority="11" operator="equal">
      <formula>"Minor Negative"</formula>
    </cfRule>
    <cfRule type="cellIs" dxfId="570" priority="12" operator="equal">
      <formula>"Uncertain"</formula>
    </cfRule>
    <cfRule type="cellIs" dxfId="569" priority="13" operator="equal">
      <formula>"Neutral"</formula>
    </cfRule>
    <cfRule type="cellIs" dxfId="568" priority="14" operator="equal">
      <formula>"Minor Positive"</formula>
    </cfRule>
    <cfRule type="cellIs" dxfId="567" priority="15" operator="equal">
      <formula>"Significant Positive"</formula>
    </cfRule>
  </conditionalFormatting>
  <pageMargins left="0.7" right="0.7" top="0.75" bottom="0.75" header="0.3" footer="0.3"/>
  <pageSetup orientation="portrait" horizontalDpi="4294967293" verticalDpi="4294967293"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50D8-29E7-41C8-AA3D-ECC276AF965D}">
  <sheetPr codeName="Sheet155">
    <tabColor rgb="FF7030A0"/>
  </sheetPr>
  <dimension ref="A1:U98"/>
  <sheetViews>
    <sheetView zoomScaleNormal="100" workbookViewId="0">
      <selection activeCell="C1" sqref="C1:F1"/>
    </sheetView>
  </sheetViews>
  <sheetFormatPr defaultColWidth="8.54296875" defaultRowHeight="26" x14ac:dyDescent="0.6"/>
  <cols>
    <col min="1" max="1" width="64.26953125" style="175" customWidth="1"/>
    <col min="2" max="2" width="6.453125" style="175" hidden="1" customWidth="1"/>
    <col min="3" max="3" width="103.81640625" style="175" customWidth="1"/>
    <col min="4" max="4" width="24.453125" style="175" customWidth="1"/>
    <col min="5" max="6" width="20.54296875" style="175" customWidth="1"/>
    <col min="7" max="7" width="21.81640625" style="175" bestFit="1" customWidth="1"/>
    <col min="8" max="8" width="20.54296875" style="175" customWidth="1"/>
    <col min="9" max="9" width="39.453125" style="175" customWidth="1"/>
    <col min="10" max="10" width="20.54296875" style="175" customWidth="1"/>
    <col min="11" max="11" width="76.54296875" style="175" customWidth="1"/>
    <col min="12" max="12" width="25.54296875" style="175" customWidth="1"/>
    <col min="13" max="13" width="42.54296875" style="175" customWidth="1"/>
    <col min="14" max="14" width="6.1796875" style="175" hidden="1" customWidth="1"/>
    <col min="15"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525" t="s">
        <v>1293</v>
      </c>
      <c r="D1" s="656"/>
      <c r="E1" s="656"/>
      <c r="F1" s="607"/>
      <c r="G1" s="176"/>
      <c r="I1" s="177"/>
      <c r="J1" s="177"/>
      <c r="K1" s="177"/>
    </row>
    <row r="2" spans="1:21" x14ac:dyDescent="0.6">
      <c r="A2" s="174" t="s">
        <v>31</v>
      </c>
      <c r="B2" s="178"/>
      <c r="C2" s="412" t="s">
        <v>1267</v>
      </c>
      <c r="D2" s="412"/>
      <c r="E2" s="412"/>
      <c r="F2" s="413"/>
      <c r="I2" s="181"/>
      <c r="J2" s="181"/>
      <c r="K2" s="181"/>
    </row>
    <row r="3" spans="1:21" ht="57.65" customHeight="1" x14ac:dyDescent="0.6">
      <c r="A3" s="182" t="s">
        <v>32</v>
      </c>
      <c r="B3" s="183"/>
      <c r="C3" s="412" t="s">
        <v>1294</v>
      </c>
      <c r="D3" s="412"/>
      <c r="E3" s="412"/>
      <c r="F3" s="413"/>
      <c r="I3" s="181"/>
      <c r="J3" s="181"/>
      <c r="K3" s="181"/>
    </row>
    <row r="4" spans="1:21" x14ac:dyDescent="0.6">
      <c r="A4" s="182" t="s">
        <v>33</v>
      </c>
      <c r="B4" s="184"/>
      <c r="C4" s="414" t="s">
        <v>447</v>
      </c>
      <c r="D4" s="414"/>
      <c r="E4" s="414"/>
      <c r="F4" s="415"/>
      <c r="I4" s="181"/>
      <c r="J4" s="181"/>
      <c r="K4" s="181"/>
    </row>
    <row r="6" spans="1:21" x14ac:dyDescent="0.6">
      <c r="A6" s="416" t="s">
        <v>34</v>
      </c>
      <c r="B6" s="416"/>
      <c r="C6" s="416"/>
      <c r="D6" s="185"/>
      <c r="E6" s="663" t="s">
        <v>35</v>
      </c>
      <c r="F6" s="663"/>
      <c r="G6" s="663"/>
      <c r="H6" s="663"/>
      <c r="I6" s="663"/>
      <c r="J6" s="663"/>
      <c r="K6" s="663"/>
      <c r="L6" s="663"/>
      <c r="M6" s="663"/>
      <c r="Q6" s="186"/>
      <c r="R6" s="186"/>
      <c r="S6" s="186"/>
      <c r="T6" s="186"/>
    </row>
    <row r="7" spans="1:21" ht="130.5" thickBot="1" x14ac:dyDescent="0.65">
      <c r="A7" s="187" t="s">
        <v>320</v>
      </c>
      <c r="B7" s="187" t="s">
        <v>37</v>
      </c>
      <c r="C7" s="187" t="s">
        <v>321</v>
      </c>
      <c r="D7" s="187" t="s">
        <v>322</v>
      </c>
      <c r="E7" s="187" t="s">
        <v>40</v>
      </c>
      <c r="F7" s="187" t="s">
        <v>41</v>
      </c>
      <c r="G7" s="187" t="s">
        <v>42</v>
      </c>
      <c r="H7" s="187" t="s">
        <v>43</v>
      </c>
      <c r="I7" s="187" t="s">
        <v>44</v>
      </c>
      <c r="J7" s="187" t="s">
        <v>45</v>
      </c>
      <c r="K7" s="187" t="s">
        <v>46</v>
      </c>
      <c r="L7" s="187" t="s">
        <v>48</v>
      </c>
      <c r="M7" s="187"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435</v>
      </c>
      <c r="F8" s="426" t="s">
        <v>422</v>
      </c>
      <c r="G8" s="426" t="s">
        <v>423</v>
      </c>
      <c r="H8" s="426" t="s">
        <v>468</v>
      </c>
      <c r="I8" s="426" t="s">
        <v>425</v>
      </c>
      <c r="J8" s="432" t="s">
        <v>159</v>
      </c>
      <c r="K8" s="435" t="s">
        <v>1283</v>
      </c>
      <c r="L8" s="429"/>
      <c r="M8" s="429"/>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62.25" customHeight="1" x14ac:dyDescent="0.6">
      <c r="A9" s="421"/>
      <c r="B9" s="424"/>
      <c r="C9" s="191" t="s">
        <v>325</v>
      </c>
      <c r="D9" s="191" t="s">
        <v>253</v>
      </c>
      <c r="E9" s="427"/>
      <c r="F9" s="427"/>
      <c r="G9" s="427"/>
      <c r="H9" s="427"/>
      <c r="I9" s="427"/>
      <c r="J9" s="433"/>
      <c r="K9" s="436"/>
      <c r="L9" s="430"/>
      <c r="M9" s="430"/>
      <c r="Q9" s="190"/>
      <c r="R9" s="190"/>
      <c r="S9" s="190"/>
    </row>
    <row r="10" spans="1:21" x14ac:dyDescent="0.6">
      <c r="A10" s="421"/>
      <c r="B10" s="424"/>
      <c r="C10" s="191" t="s">
        <v>326</v>
      </c>
      <c r="D10" s="191" t="s">
        <v>257</v>
      </c>
      <c r="E10" s="427"/>
      <c r="F10" s="427"/>
      <c r="G10" s="427"/>
      <c r="H10" s="427"/>
      <c r="I10" s="427"/>
      <c r="J10" s="433"/>
      <c r="K10" s="436"/>
      <c r="L10" s="430"/>
      <c r="M10" s="430"/>
      <c r="Q10" s="190"/>
      <c r="R10" s="190"/>
      <c r="S10" s="190"/>
    </row>
    <row r="11" spans="1:21" ht="52" x14ac:dyDescent="0.6">
      <c r="A11" s="421"/>
      <c r="B11" s="424"/>
      <c r="C11" s="191" t="s">
        <v>327</v>
      </c>
      <c r="D11" s="191" t="s">
        <v>257</v>
      </c>
      <c r="E11" s="427"/>
      <c r="F11" s="427"/>
      <c r="G11" s="427"/>
      <c r="H11" s="427"/>
      <c r="I11" s="427"/>
      <c r="J11" s="433"/>
      <c r="K11" s="436"/>
      <c r="L11" s="430"/>
      <c r="M11" s="430"/>
      <c r="Q11" s="190"/>
      <c r="R11" s="190"/>
      <c r="S11" s="190"/>
    </row>
    <row r="12" spans="1:21" ht="52" x14ac:dyDescent="0.6">
      <c r="A12" s="421"/>
      <c r="B12" s="424"/>
      <c r="C12" s="191" t="s">
        <v>328</v>
      </c>
      <c r="D12" s="191" t="s">
        <v>257</v>
      </c>
      <c r="E12" s="427"/>
      <c r="F12" s="427"/>
      <c r="G12" s="427"/>
      <c r="H12" s="427"/>
      <c r="I12" s="427"/>
      <c r="J12" s="433"/>
      <c r="K12" s="436"/>
      <c r="L12" s="430"/>
      <c r="M12" s="430"/>
      <c r="Q12" s="190"/>
      <c r="R12" s="190"/>
      <c r="S12" s="190"/>
    </row>
    <row r="13" spans="1:21" x14ac:dyDescent="0.6">
      <c r="A13" s="421"/>
      <c r="B13" s="424"/>
      <c r="C13" s="191" t="s">
        <v>329</v>
      </c>
      <c r="D13" s="191" t="s">
        <v>257</v>
      </c>
      <c r="E13" s="427"/>
      <c r="F13" s="427"/>
      <c r="G13" s="427"/>
      <c r="H13" s="427"/>
      <c r="I13" s="427"/>
      <c r="J13" s="433"/>
      <c r="K13" s="436"/>
      <c r="L13" s="430"/>
      <c r="M13" s="430"/>
      <c r="Q13" s="190"/>
      <c r="R13" s="190"/>
      <c r="S13" s="190"/>
    </row>
    <row r="14" spans="1:21" ht="78" x14ac:dyDescent="0.6">
      <c r="A14" s="421"/>
      <c r="B14" s="424"/>
      <c r="C14" s="191" t="s">
        <v>330</v>
      </c>
      <c r="D14" s="191" t="s">
        <v>257</v>
      </c>
      <c r="E14" s="427"/>
      <c r="F14" s="427"/>
      <c r="G14" s="427"/>
      <c r="H14" s="427"/>
      <c r="I14" s="427"/>
      <c r="J14" s="433"/>
      <c r="K14" s="436"/>
      <c r="L14" s="430"/>
      <c r="M14" s="430"/>
      <c r="Q14" s="190"/>
      <c r="R14" s="190"/>
      <c r="S14" s="190"/>
    </row>
    <row r="15" spans="1:21" ht="52" x14ac:dyDescent="0.6">
      <c r="A15" s="421"/>
      <c r="B15" s="424"/>
      <c r="C15" s="191" t="s">
        <v>331</v>
      </c>
      <c r="D15" s="191" t="s">
        <v>257</v>
      </c>
      <c r="E15" s="427"/>
      <c r="F15" s="427"/>
      <c r="G15" s="427"/>
      <c r="H15" s="427"/>
      <c r="I15" s="427"/>
      <c r="J15" s="433"/>
      <c r="K15" s="436"/>
      <c r="L15" s="430"/>
      <c r="M15" s="430"/>
      <c r="Q15" s="190"/>
      <c r="R15" s="190"/>
      <c r="S15" s="190"/>
    </row>
    <row r="16" spans="1:21" ht="86.25" customHeight="1" x14ac:dyDescent="0.6">
      <c r="A16" s="421"/>
      <c r="B16" s="424"/>
      <c r="C16" s="191" t="s">
        <v>332</v>
      </c>
      <c r="D16" s="191" t="s">
        <v>257</v>
      </c>
      <c r="E16" s="427"/>
      <c r="F16" s="427"/>
      <c r="G16" s="427"/>
      <c r="H16" s="427"/>
      <c r="I16" s="427"/>
      <c r="J16" s="433"/>
      <c r="K16" s="436"/>
      <c r="L16" s="430"/>
      <c r="M16" s="430"/>
      <c r="Q16" s="190"/>
      <c r="R16" s="190"/>
      <c r="S16" s="190"/>
    </row>
    <row r="17" spans="1:21" ht="52.5" thickBot="1" x14ac:dyDescent="0.65">
      <c r="A17" s="422"/>
      <c r="B17" s="425"/>
      <c r="C17" s="193" t="s">
        <v>333</v>
      </c>
      <c r="D17" s="193" t="s">
        <v>257</v>
      </c>
      <c r="E17" s="428"/>
      <c r="F17" s="428"/>
      <c r="G17" s="428"/>
      <c r="H17" s="428"/>
      <c r="I17" s="428"/>
      <c r="J17" s="434"/>
      <c r="K17" s="437"/>
      <c r="L17" s="431"/>
      <c r="M17" s="431"/>
      <c r="Q17" s="190"/>
      <c r="R17" s="190"/>
      <c r="S17" s="190"/>
    </row>
    <row r="18" spans="1:21" ht="100" customHeight="1" x14ac:dyDescent="0.6">
      <c r="A18" s="444" t="s">
        <v>334</v>
      </c>
      <c r="B18" s="441" t="s">
        <v>119</v>
      </c>
      <c r="C18" s="189" t="s">
        <v>335</v>
      </c>
      <c r="D18" s="189" t="s">
        <v>253</v>
      </c>
      <c r="E18" s="432" t="s">
        <v>435</v>
      </c>
      <c r="F18" s="432" t="s">
        <v>422</v>
      </c>
      <c r="G18" s="432" t="s">
        <v>423</v>
      </c>
      <c r="H18" s="432" t="s">
        <v>468</v>
      </c>
      <c r="I18" s="432" t="s">
        <v>425</v>
      </c>
      <c r="J18" s="432" t="s">
        <v>159</v>
      </c>
      <c r="K18" s="435" t="s">
        <v>1284</v>
      </c>
      <c r="L18" s="429"/>
      <c r="M18" s="429"/>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39.5" customHeight="1" thickBot="1" x14ac:dyDescent="0.65">
      <c r="A19" s="445"/>
      <c r="B19" s="443"/>
      <c r="C19" s="193" t="s">
        <v>336</v>
      </c>
      <c r="D19" s="193" t="s">
        <v>257</v>
      </c>
      <c r="E19" s="434"/>
      <c r="F19" s="434"/>
      <c r="G19" s="434"/>
      <c r="H19" s="434"/>
      <c r="I19" s="434"/>
      <c r="J19" s="434"/>
      <c r="K19" s="437"/>
      <c r="L19" s="431"/>
      <c r="M19" s="431"/>
      <c r="Q19" s="190"/>
      <c r="R19" s="190"/>
      <c r="S19" s="190"/>
    </row>
    <row r="20" spans="1:21" ht="160" customHeight="1" x14ac:dyDescent="0.6">
      <c r="A20" s="420" t="s">
        <v>337</v>
      </c>
      <c r="B20" s="441" t="s">
        <v>120</v>
      </c>
      <c r="C20" s="194" t="s">
        <v>338</v>
      </c>
      <c r="D20" s="194" t="s">
        <v>257</v>
      </c>
      <c r="E20" s="432" t="s">
        <v>103</v>
      </c>
      <c r="F20" s="432" t="s">
        <v>103</v>
      </c>
      <c r="G20" s="432" t="s">
        <v>103</v>
      </c>
      <c r="H20" s="432" t="s">
        <v>103</v>
      </c>
      <c r="I20" s="432" t="s">
        <v>103</v>
      </c>
      <c r="J20" s="432" t="s">
        <v>161</v>
      </c>
      <c r="K20" s="435" t="s">
        <v>664</v>
      </c>
      <c r="L20" s="429"/>
      <c r="M20" s="429"/>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5" t="s">
        <v>257</v>
      </c>
      <c r="E21" s="433"/>
      <c r="F21" s="433"/>
      <c r="G21" s="433"/>
      <c r="H21" s="433"/>
      <c r="I21" s="433"/>
      <c r="J21" s="433"/>
      <c r="K21" s="436"/>
      <c r="L21" s="430"/>
      <c r="M21" s="430"/>
      <c r="Q21" s="190"/>
      <c r="R21" s="190"/>
      <c r="S21" s="190"/>
    </row>
    <row r="22" spans="1:21" ht="52" x14ac:dyDescent="0.6">
      <c r="A22" s="421"/>
      <c r="B22" s="442"/>
      <c r="C22" s="195" t="s">
        <v>340</v>
      </c>
      <c r="D22" s="195" t="s">
        <v>257</v>
      </c>
      <c r="E22" s="433"/>
      <c r="F22" s="433"/>
      <c r="G22" s="433"/>
      <c r="H22" s="433"/>
      <c r="I22" s="433"/>
      <c r="J22" s="433"/>
      <c r="K22" s="436"/>
      <c r="L22" s="430"/>
      <c r="M22" s="430"/>
      <c r="Q22" s="190"/>
      <c r="R22" s="190"/>
      <c r="S22" s="190"/>
    </row>
    <row r="23" spans="1:21" ht="52" x14ac:dyDescent="0.6">
      <c r="A23" s="421"/>
      <c r="B23" s="442"/>
      <c r="C23" s="195" t="s">
        <v>341</v>
      </c>
      <c r="D23" s="195" t="s">
        <v>257</v>
      </c>
      <c r="E23" s="433"/>
      <c r="F23" s="433"/>
      <c r="G23" s="433"/>
      <c r="H23" s="433"/>
      <c r="I23" s="433"/>
      <c r="J23" s="433"/>
      <c r="K23" s="436"/>
      <c r="L23" s="430"/>
      <c r="M23" s="430"/>
      <c r="Q23" s="190"/>
      <c r="R23" s="190"/>
      <c r="S23" s="190"/>
    </row>
    <row r="24" spans="1:21" ht="52" x14ac:dyDescent="0.6">
      <c r="A24" s="421"/>
      <c r="B24" s="442"/>
      <c r="C24" s="195" t="s">
        <v>342</v>
      </c>
      <c r="D24" s="195" t="s">
        <v>257</v>
      </c>
      <c r="E24" s="433"/>
      <c r="F24" s="433"/>
      <c r="G24" s="433"/>
      <c r="H24" s="433"/>
      <c r="I24" s="433"/>
      <c r="J24" s="433"/>
      <c r="K24" s="436"/>
      <c r="L24" s="430"/>
      <c r="M24" s="430"/>
      <c r="Q24" s="190"/>
      <c r="R24" s="190"/>
      <c r="S24" s="190"/>
    </row>
    <row r="25" spans="1:21" ht="104" x14ac:dyDescent="0.6">
      <c r="A25" s="421"/>
      <c r="B25" s="442"/>
      <c r="C25" s="195" t="s">
        <v>343</v>
      </c>
      <c r="D25" s="195" t="s">
        <v>257</v>
      </c>
      <c r="E25" s="433"/>
      <c r="F25" s="433"/>
      <c r="G25" s="433"/>
      <c r="H25" s="433"/>
      <c r="I25" s="433"/>
      <c r="J25" s="433"/>
      <c r="K25" s="436"/>
      <c r="L25" s="430"/>
      <c r="M25" s="430"/>
      <c r="Q25" s="190"/>
      <c r="R25" s="190"/>
      <c r="S25" s="190"/>
    </row>
    <row r="26" spans="1:21" ht="57.65" customHeight="1" x14ac:dyDescent="0.6">
      <c r="A26" s="421"/>
      <c r="B26" s="442"/>
      <c r="C26" s="195" t="s">
        <v>344</v>
      </c>
      <c r="D26" s="195" t="s">
        <v>257</v>
      </c>
      <c r="E26" s="433"/>
      <c r="F26" s="433"/>
      <c r="G26" s="433"/>
      <c r="H26" s="433"/>
      <c r="I26" s="433"/>
      <c r="J26" s="433"/>
      <c r="K26" s="436"/>
      <c r="L26" s="430"/>
      <c r="M26" s="430"/>
      <c r="Q26" s="190"/>
      <c r="R26" s="190"/>
      <c r="S26" s="190"/>
    </row>
    <row r="27" spans="1:21" ht="78.5" thickBot="1" x14ac:dyDescent="0.65">
      <c r="A27" s="422"/>
      <c r="B27" s="443"/>
      <c r="C27" s="196" t="s">
        <v>345</v>
      </c>
      <c r="D27" s="196" t="s">
        <v>257</v>
      </c>
      <c r="E27" s="434"/>
      <c r="F27" s="434"/>
      <c r="G27" s="434"/>
      <c r="H27" s="434"/>
      <c r="I27" s="434"/>
      <c r="J27" s="434"/>
      <c r="K27" s="437"/>
      <c r="L27" s="431"/>
      <c r="M27" s="431"/>
      <c r="Q27" s="190"/>
      <c r="R27" s="190"/>
      <c r="S27" s="190"/>
    </row>
    <row r="28" spans="1:21" ht="78" x14ac:dyDescent="0.6">
      <c r="A28" s="420" t="s">
        <v>346</v>
      </c>
      <c r="B28" s="441" t="s">
        <v>121</v>
      </c>
      <c r="C28" s="197" t="s">
        <v>347</v>
      </c>
      <c r="D28" s="194" t="s">
        <v>257</v>
      </c>
      <c r="E28" s="432" t="s">
        <v>435</v>
      </c>
      <c r="F28" s="432" t="s">
        <v>422</v>
      </c>
      <c r="G28" s="432" t="s">
        <v>423</v>
      </c>
      <c r="H28" s="432" t="s">
        <v>468</v>
      </c>
      <c r="I28" s="432" t="s">
        <v>425</v>
      </c>
      <c r="J28" s="432" t="s">
        <v>159</v>
      </c>
      <c r="K28" s="435" t="s">
        <v>1285</v>
      </c>
      <c r="L28" s="429"/>
      <c r="M28" s="429"/>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0"/>
      <c r="M29" s="430"/>
      <c r="Q29" s="190"/>
      <c r="R29" s="190"/>
      <c r="S29" s="190"/>
    </row>
    <row r="30" spans="1:21" ht="52" x14ac:dyDescent="0.6">
      <c r="A30" s="421"/>
      <c r="B30" s="442"/>
      <c r="C30" s="198" t="s">
        <v>349</v>
      </c>
      <c r="D30" s="195" t="s">
        <v>257</v>
      </c>
      <c r="E30" s="433"/>
      <c r="F30" s="433"/>
      <c r="G30" s="433"/>
      <c r="H30" s="433"/>
      <c r="I30" s="433"/>
      <c r="J30" s="433"/>
      <c r="K30" s="436"/>
      <c r="L30" s="430"/>
      <c r="M30" s="430"/>
      <c r="Q30" s="190"/>
      <c r="R30" s="190"/>
      <c r="S30" s="190"/>
    </row>
    <row r="31" spans="1:21" ht="52" x14ac:dyDescent="0.6">
      <c r="A31" s="421"/>
      <c r="B31" s="442"/>
      <c r="C31" s="198" t="s">
        <v>350</v>
      </c>
      <c r="D31" s="195" t="s">
        <v>257</v>
      </c>
      <c r="E31" s="433"/>
      <c r="F31" s="433"/>
      <c r="G31" s="433"/>
      <c r="H31" s="433"/>
      <c r="I31" s="433"/>
      <c r="J31" s="433"/>
      <c r="K31" s="436"/>
      <c r="L31" s="430"/>
      <c r="M31" s="430"/>
      <c r="Q31" s="190"/>
      <c r="R31" s="190"/>
      <c r="S31" s="190"/>
    </row>
    <row r="32" spans="1:21" ht="52" x14ac:dyDescent="0.6">
      <c r="A32" s="421"/>
      <c r="B32" s="442"/>
      <c r="C32" s="198" t="s">
        <v>351</v>
      </c>
      <c r="D32" s="195" t="s">
        <v>257</v>
      </c>
      <c r="E32" s="433"/>
      <c r="F32" s="433"/>
      <c r="G32" s="433"/>
      <c r="H32" s="433"/>
      <c r="I32" s="433"/>
      <c r="J32" s="433"/>
      <c r="K32" s="436"/>
      <c r="L32" s="430"/>
      <c r="M32" s="430"/>
      <c r="Q32" s="190"/>
      <c r="R32" s="190"/>
      <c r="S32" s="190"/>
    </row>
    <row r="33" spans="1:21" x14ac:dyDescent="0.6">
      <c r="A33" s="421"/>
      <c r="B33" s="442"/>
      <c r="C33" s="198" t="s">
        <v>352</v>
      </c>
      <c r="D33" s="195" t="s">
        <v>257</v>
      </c>
      <c r="E33" s="433"/>
      <c r="F33" s="433"/>
      <c r="G33" s="433"/>
      <c r="H33" s="433"/>
      <c r="I33" s="433"/>
      <c r="J33" s="433"/>
      <c r="K33" s="436"/>
      <c r="L33" s="430"/>
      <c r="M33" s="430"/>
      <c r="Q33" s="190"/>
      <c r="R33" s="190"/>
      <c r="S33" s="190"/>
    </row>
    <row r="34" spans="1:21" ht="52" x14ac:dyDescent="0.6">
      <c r="A34" s="421"/>
      <c r="B34" s="442"/>
      <c r="C34" s="198" t="s">
        <v>353</v>
      </c>
      <c r="D34" s="195" t="s">
        <v>257</v>
      </c>
      <c r="E34" s="433"/>
      <c r="F34" s="433"/>
      <c r="G34" s="433"/>
      <c r="H34" s="433"/>
      <c r="I34" s="433"/>
      <c r="J34" s="433"/>
      <c r="K34" s="436"/>
      <c r="L34" s="430"/>
      <c r="M34" s="430"/>
      <c r="Q34" s="190"/>
      <c r="R34" s="190"/>
      <c r="S34" s="190"/>
    </row>
    <row r="35" spans="1:21" ht="56.25" customHeight="1" thickBot="1" x14ac:dyDescent="0.65">
      <c r="A35" s="422"/>
      <c r="B35" s="443"/>
      <c r="C35" s="199" t="s">
        <v>354</v>
      </c>
      <c r="D35" s="196" t="s">
        <v>257</v>
      </c>
      <c r="E35" s="434"/>
      <c r="F35" s="434"/>
      <c r="G35" s="434"/>
      <c r="H35" s="434"/>
      <c r="I35" s="434"/>
      <c r="J35" s="434"/>
      <c r="K35" s="437"/>
      <c r="L35" s="431"/>
      <c r="M35" s="431"/>
      <c r="Q35" s="190"/>
      <c r="R35" s="190"/>
      <c r="S35" s="190"/>
    </row>
    <row r="36" spans="1:21" ht="52" x14ac:dyDescent="0.6">
      <c r="A36" s="420" t="s">
        <v>355</v>
      </c>
      <c r="B36" s="441" t="s">
        <v>122</v>
      </c>
      <c r="C36" s="194" t="s">
        <v>356</v>
      </c>
      <c r="D36" s="194" t="s">
        <v>253</v>
      </c>
      <c r="E36" s="432" t="s">
        <v>435</v>
      </c>
      <c r="F36" s="432" t="s">
        <v>422</v>
      </c>
      <c r="G36" s="432" t="s">
        <v>423</v>
      </c>
      <c r="H36" s="432" t="s">
        <v>631</v>
      </c>
      <c r="I36" s="432" t="s">
        <v>425</v>
      </c>
      <c r="J36" s="432" t="s">
        <v>159</v>
      </c>
      <c r="K36" s="522" t="s">
        <v>1295</v>
      </c>
      <c r="L36" s="429"/>
      <c r="M36" s="429"/>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2" x14ac:dyDescent="0.6">
      <c r="A37" s="421"/>
      <c r="B37" s="442"/>
      <c r="C37" s="195" t="s">
        <v>357</v>
      </c>
      <c r="D37" s="195" t="s">
        <v>253</v>
      </c>
      <c r="E37" s="433"/>
      <c r="F37" s="433"/>
      <c r="G37" s="433"/>
      <c r="H37" s="433"/>
      <c r="I37" s="433"/>
      <c r="J37" s="433"/>
      <c r="K37" s="457"/>
      <c r="L37" s="430"/>
      <c r="M37" s="430"/>
      <c r="Q37" s="190"/>
      <c r="R37" s="190"/>
      <c r="S37" s="190"/>
    </row>
    <row r="38" spans="1:21" ht="52" x14ac:dyDescent="0.6">
      <c r="A38" s="421"/>
      <c r="B38" s="442"/>
      <c r="C38" s="195" t="s">
        <v>358</v>
      </c>
      <c r="D38" s="195" t="s">
        <v>257</v>
      </c>
      <c r="E38" s="433"/>
      <c r="F38" s="433"/>
      <c r="G38" s="433"/>
      <c r="H38" s="433"/>
      <c r="I38" s="433"/>
      <c r="J38" s="433"/>
      <c r="K38" s="457"/>
      <c r="L38" s="430"/>
      <c r="M38" s="430"/>
      <c r="Q38" s="190"/>
      <c r="R38" s="190"/>
      <c r="S38" s="190"/>
    </row>
    <row r="39" spans="1:21" ht="78" x14ac:dyDescent="0.6">
      <c r="A39" s="421"/>
      <c r="B39" s="442"/>
      <c r="C39" s="195" t="s">
        <v>359</v>
      </c>
      <c r="D39" s="195" t="s">
        <v>257</v>
      </c>
      <c r="E39" s="433"/>
      <c r="F39" s="433"/>
      <c r="G39" s="433"/>
      <c r="H39" s="433"/>
      <c r="I39" s="433"/>
      <c r="J39" s="433"/>
      <c r="K39" s="457"/>
      <c r="L39" s="430"/>
      <c r="M39" s="430"/>
      <c r="Q39" s="190"/>
      <c r="R39" s="190"/>
      <c r="S39" s="190"/>
    </row>
    <row r="40" spans="1:21" ht="104" x14ac:dyDescent="0.6">
      <c r="A40" s="421"/>
      <c r="B40" s="442"/>
      <c r="C40" s="195" t="s">
        <v>360</v>
      </c>
      <c r="D40" s="195" t="s">
        <v>257</v>
      </c>
      <c r="E40" s="433"/>
      <c r="F40" s="433"/>
      <c r="G40" s="433"/>
      <c r="H40" s="433"/>
      <c r="I40" s="433"/>
      <c r="J40" s="433"/>
      <c r="K40" s="457"/>
      <c r="L40" s="430"/>
      <c r="M40" s="430"/>
      <c r="Q40" s="190"/>
      <c r="R40" s="190"/>
      <c r="S40" s="190"/>
    </row>
    <row r="41" spans="1:21" ht="75" customHeight="1" thickBot="1" x14ac:dyDescent="0.65">
      <c r="A41" s="422"/>
      <c r="B41" s="443"/>
      <c r="C41" s="196" t="s">
        <v>361</v>
      </c>
      <c r="D41" s="196" t="s">
        <v>253</v>
      </c>
      <c r="E41" s="434"/>
      <c r="F41" s="434"/>
      <c r="G41" s="434"/>
      <c r="H41" s="434"/>
      <c r="I41" s="434"/>
      <c r="J41" s="434"/>
      <c r="K41" s="523"/>
      <c r="L41" s="431"/>
      <c r="M41" s="431"/>
      <c r="Q41" s="190"/>
      <c r="R41" s="190"/>
      <c r="S41" s="190"/>
    </row>
    <row r="42" spans="1:21" ht="93" customHeight="1" x14ac:dyDescent="0.6">
      <c r="A42" s="420" t="s">
        <v>362</v>
      </c>
      <c r="B42" s="441" t="s">
        <v>123</v>
      </c>
      <c r="C42" s="194" t="s">
        <v>363</v>
      </c>
      <c r="D42" s="194"/>
      <c r="E42" s="432" t="s">
        <v>103</v>
      </c>
      <c r="F42" s="432" t="s">
        <v>103</v>
      </c>
      <c r="G42" s="432" t="s">
        <v>103</v>
      </c>
      <c r="H42" s="432" t="s">
        <v>103</v>
      </c>
      <c r="I42" s="432" t="s">
        <v>103</v>
      </c>
      <c r="J42" s="432" t="s">
        <v>161</v>
      </c>
      <c r="K42" s="522" t="s">
        <v>1286</v>
      </c>
      <c r="L42" s="527"/>
      <c r="M42" s="527" t="s">
        <v>1296</v>
      </c>
      <c r="N42" s="175" t="s">
        <v>1297</v>
      </c>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xml:space="preserve">IIA6:A potential enhancement to this policy could be the introduction of sustainable travel within design e.g., the increase in EV charging points included within new development, Solar PV on top of new development to regenerate renewable energy. 
</v>
      </c>
    </row>
    <row r="43" spans="1:21" ht="67.5" customHeight="1" x14ac:dyDescent="0.6">
      <c r="A43" s="421"/>
      <c r="B43" s="442"/>
      <c r="C43" s="195" t="s">
        <v>364</v>
      </c>
      <c r="D43" s="195" t="s">
        <v>257</v>
      </c>
      <c r="E43" s="433"/>
      <c r="F43" s="433"/>
      <c r="G43" s="433"/>
      <c r="H43" s="433"/>
      <c r="I43" s="433"/>
      <c r="J43" s="433"/>
      <c r="K43" s="457"/>
      <c r="L43" s="528"/>
      <c r="M43" s="528"/>
      <c r="Q43" s="190"/>
      <c r="R43" s="190"/>
      <c r="S43" s="190"/>
    </row>
    <row r="44" spans="1:21" ht="69" customHeight="1" x14ac:dyDescent="0.6">
      <c r="A44" s="421"/>
      <c r="B44" s="442"/>
      <c r="C44" s="195" t="s">
        <v>365</v>
      </c>
      <c r="D44" s="195" t="s">
        <v>257</v>
      </c>
      <c r="E44" s="433"/>
      <c r="F44" s="433"/>
      <c r="G44" s="433"/>
      <c r="H44" s="433"/>
      <c r="I44" s="433"/>
      <c r="J44" s="433"/>
      <c r="K44" s="457"/>
      <c r="L44" s="528"/>
      <c r="M44" s="528"/>
      <c r="Q44" s="190"/>
      <c r="R44" s="190"/>
      <c r="S44" s="190"/>
    </row>
    <row r="45" spans="1:21" ht="63" customHeight="1" x14ac:dyDescent="0.6">
      <c r="A45" s="421"/>
      <c r="B45" s="442"/>
      <c r="C45" s="195" t="s">
        <v>366</v>
      </c>
      <c r="D45" s="195" t="s">
        <v>257</v>
      </c>
      <c r="E45" s="433"/>
      <c r="F45" s="433"/>
      <c r="G45" s="433"/>
      <c r="H45" s="433"/>
      <c r="I45" s="433"/>
      <c r="J45" s="433"/>
      <c r="K45" s="457"/>
      <c r="L45" s="528"/>
      <c r="M45" s="528"/>
      <c r="Q45" s="190"/>
      <c r="R45" s="190"/>
      <c r="S45" s="190"/>
    </row>
    <row r="46" spans="1:21" ht="96" customHeight="1" thickBot="1" x14ac:dyDescent="0.65">
      <c r="A46" s="422"/>
      <c r="B46" s="443"/>
      <c r="C46" s="196" t="s">
        <v>367</v>
      </c>
      <c r="D46" s="196" t="s">
        <v>257</v>
      </c>
      <c r="E46" s="434"/>
      <c r="F46" s="434"/>
      <c r="G46" s="434"/>
      <c r="H46" s="434"/>
      <c r="I46" s="434"/>
      <c r="J46" s="434"/>
      <c r="K46" s="523"/>
      <c r="L46" s="529"/>
      <c r="M46" s="529"/>
      <c r="Q46" s="190"/>
      <c r="R46" s="190"/>
      <c r="S46" s="190"/>
    </row>
    <row r="47" spans="1:21" ht="140.1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564"/>
      <c r="M47" s="429"/>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83.15" customHeight="1" thickBot="1" x14ac:dyDescent="0.65">
      <c r="A48" s="422"/>
      <c r="B48" s="443"/>
      <c r="C48" s="196" t="s">
        <v>370</v>
      </c>
      <c r="D48" s="196" t="s">
        <v>257</v>
      </c>
      <c r="E48" s="434"/>
      <c r="F48" s="434"/>
      <c r="G48" s="434"/>
      <c r="H48" s="434"/>
      <c r="I48" s="434"/>
      <c r="J48" s="434"/>
      <c r="K48" s="437"/>
      <c r="L48" s="565"/>
      <c r="M48" s="431"/>
      <c r="Q48" s="190"/>
      <c r="R48" s="190"/>
      <c r="S48" s="190"/>
    </row>
    <row r="49" spans="1:21" ht="170.15" customHeight="1" x14ac:dyDescent="0.6">
      <c r="A49" s="420" t="s">
        <v>371</v>
      </c>
      <c r="B49" s="441" t="s">
        <v>125</v>
      </c>
      <c r="C49" s="189" t="s">
        <v>372</v>
      </c>
      <c r="D49" s="189" t="s">
        <v>253</v>
      </c>
      <c r="E49" s="432" t="s">
        <v>421</v>
      </c>
      <c r="F49" s="432" t="s">
        <v>466</v>
      </c>
      <c r="G49" s="432" t="s">
        <v>423</v>
      </c>
      <c r="H49" s="432" t="s">
        <v>631</v>
      </c>
      <c r="I49" s="432" t="s">
        <v>439</v>
      </c>
      <c r="J49" s="432" t="s">
        <v>854</v>
      </c>
      <c r="K49" s="522" t="s">
        <v>1298</v>
      </c>
      <c r="L49" s="429"/>
      <c r="M49" s="429"/>
      <c r="Q49" s="190" t="str">
        <f>IF(OR(J49='Drop downs'!$G$7,J49='Drop downs'!$G$5), B49&amp;": "&amp;K49&amp;CHAR(10),"")</f>
        <v xml:space="preserve">IIA8: 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v>
      </c>
      <c r="R49" s="190" t="str">
        <f>IF(J49='Drop downs'!$G$2,B49&amp;": "&amp;K49&amp;"
"," ")</f>
        <v xml:space="preserve"> </v>
      </c>
      <c r="S49" s="190" t="str">
        <f>IF(E49='Drop downs'!$B$6,B49&amp;": "&amp;K49&amp;"","")</f>
        <v/>
      </c>
      <c r="T49" s="175" t="str">
        <f>IF(L49&gt;0,B49&amp;":"&amp;L49&amp;"
","")</f>
        <v/>
      </c>
      <c r="U49" s="175" t="str">
        <f>IF(M49&gt;0,B49&amp;":"&amp;M49&amp;"
","")</f>
        <v/>
      </c>
    </row>
    <row r="50" spans="1:21" ht="170.15" customHeight="1" x14ac:dyDescent="0.6">
      <c r="A50" s="421"/>
      <c r="B50" s="442"/>
      <c r="C50" s="191" t="s">
        <v>373</v>
      </c>
      <c r="D50" s="191" t="s">
        <v>257</v>
      </c>
      <c r="E50" s="433"/>
      <c r="F50" s="433"/>
      <c r="G50" s="433"/>
      <c r="H50" s="433"/>
      <c r="I50" s="433"/>
      <c r="J50" s="433"/>
      <c r="K50" s="457"/>
      <c r="L50" s="430"/>
      <c r="M50" s="430"/>
      <c r="Q50" s="190"/>
      <c r="R50" s="190"/>
      <c r="S50" s="190"/>
    </row>
    <row r="51" spans="1:21" ht="170.15" customHeight="1" x14ac:dyDescent="0.6">
      <c r="A51" s="421"/>
      <c r="B51" s="442"/>
      <c r="C51" s="200" t="s">
        <v>374</v>
      </c>
      <c r="D51" s="191" t="s">
        <v>253</v>
      </c>
      <c r="E51" s="433"/>
      <c r="F51" s="433"/>
      <c r="G51" s="433"/>
      <c r="H51" s="433"/>
      <c r="I51" s="433"/>
      <c r="J51" s="433"/>
      <c r="K51" s="457"/>
      <c r="L51" s="430"/>
      <c r="M51" s="430"/>
      <c r="Q51" s="190"/>
      <c r="R51" s="190"/>
      <c r="S51" s="190"/>
    </row>
    <row r="52" spans="1:21" ht="170.15" customHeight="1" x14ac:dyDescent="0.6">
      <c r="A52" s="421"/>
      <c r="B52" s="442"/>
      <c r="C52" s="191" t="s">
        <v>375</v>
      </c>
      <c r="D52" s="191" t="s">
        <v>253</v>
      </c>
      <c r="E52" s="433"/>
      <c r="F52" s="433"/>
      <c r="G52" s="433"/>
      <c r="H52" s="433"/>
      <c r="I52" s="433"/>
      <c r="J52" s="433"/>
      <c r="K52" s="457"/>
      <c r="L52" s="430"/>
      <c r="M52" s="430"/>
      <c r="Q52" s="190"/>
      <c r="R52" s="190"/>
      <c r="S52" s="190"/>
    </row>
    <row r="53" spans="1:21" ht="187.75" customHeight="1" thickBot="1" x14ac:dyDescent="0.65">
      <c r="A53" s="422"/>
      <c r="B53" s="443"/>
      <c r="C53" s="193" t="s">
        <v>376</v>
      </c>
      <c r="D53" s="193" t="s">
        <v>253</v>
      </c>
      <c r="E53" s="434"/>
      <c r="F53" s="434"/>
      <c r="G53" s="434"/>
      <c r="H53" s="434"/>
      <c r="I53" s="434"/>
      <c r="J53" s="434"/>
      <c r="K53" s="523"/>
      <c r="L53" s="431"/>
      <c r="M53" s="431"/>
      <c r="Q53" s="190"/>
      <c r="R53" s="190"/>
      <c r="S53" s="190"/>
    </row>
    <row r="54" spans="1:21" ht="76.5" customHeight="1" x14ac:dyDescent="0.6">
      <c r="A54" s="420" t="s">
        <v>377</v>
      </c>
      <c r="B54" s="441" t="s">
        <v>126</v>
      </c>
      <c r="C54" s="201" t="s">
        <v>378</v>
      </c>
      <c r="D54" s="189" t="s">
        <v>257</v>
      </c>
      <c r="E54" s="432" t="s">
        <v>421</v>
      </c>
      <c r="F54" s="432" t="s">
        <v>422</v>
      </c>
      <c r="G54" s="432" t="s">
        <v>423</v>
      </c>
      <c r="H54" s="432" t="s">
        <v>631</v>
      </c>
      <c r="I54" s="432" t="s">
        <v>425</v>
      </c>
      <c r="J54" s="432" t="s">
        <v>159</v>
      </c>
      <c r="K54" s="435" t="s">
        <v>1299</v>
      </c>
      <c r="L54" s="429"/>
      <c r="M54" s="429"/>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81.75" customHeight="1" x14ac:dyDescent="0.6">
      <c r="A55" s="421"/>
      <c r="B55" s="442"/>
      <c r="C55" s="202" t="s">
        <v>379</v>
      </c>
      <c r="D55" s="191" t="s">
        <v>257</v>
      </c>
      <c r="E55" s="433"/>
      <c r="F55" s="433"/>
      <c r="G55" s="433"/>
      <c r="H55" s="433"/>
      <c r="I55" s="433"/>
      <c r="J55" s="433"/>
      <c r="K55" s="436"/>
      <c r="L55" s="430"/>
      <c r="M55" s="430"/>
      <c r="Q55" s="190"/>
      <c r="R55" s="190"/>
      <c r="S55" s="190"/>
    </row>
    <row r="56" spans="1:21" ht="85.5" customHeight="1" thickBot="1" x14ac:dyDescent="0.65">
      <c r="A56" s="422"/>
      <c r="B56" s="443"/>
      <c r="C56" s="203" t="s">
        <v>380</v>
      </c>
      <c r="D56" s="193" t="s">
        <v>253</v>
      </c>
      <c r="E56" s="434"/>
      <c r="F56" s="434"/>
      <c r="G56" s="434"/>
      <c r="H56" s="434"/>
      <c r="I56" s="434"/>
      <c r="J56" s="434"/>
      <c r="K56" s="437"/>
      <c r="L56" s="431"/>
      <c r="M56" s="431"/>
      <c r="Q56" s="190"/>
      <c r="R56" s="190"/>
      <c r="S56" s="190"/>
    </row>
    <row r="57" spans="1:21" x14ac:dyDescent="0.6">
      <c r="A57" s="420" t="s">
        <v>381</v>
      </c>
      <c r="B57" s="441" t="s">
        <v>127</v>
      </c>
      <c r="C57" s="189" t="s">
        <v>382</v>
      </c>
      <c r="D57" s="189" t="s">
        <v>257</v>
      </c>
      <c r="E57" s="432" t="s">
        <v>435</v>
      </c>
      <c r="F57" s="432" t="s">
        <v>422</v>
      </c>
      <c r="G57" s="432" t="s">
        <v>423</v>
      </c>
      <c r="H57" s="432" t="s">
        <v>424</v>
      </c>
      <c r="I57" s="432" t="s">
        <v>439</v>
      </c>
      <c r="J57" s="432" t="s">
        <v>159</v>
      </c>
      <c r="K57" s="435" t="s">
        <v>1300</v>
      </c>
      <c r="L57" s="429"/>
      <c r="M57" s="429"/>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253</v>
      </c>
      <c r="E58" s="433"/>
      <c r="F58" s="433"/>
      <c r="G58" s="433"/>
      <c r="H58" s="433"/>
      <c r="I58" s="433"/>
      <c r="J58" s="433"/>
      <c r="K58" s="436"/>
      <c r="L58" s="430"/>
      <c r="M58" s="430"/>
      <c r="Q58" s="190"/>
      <c r="R58" s="190"/>
      <c r="S58" s="190"/>
    </row>
    <row r="59" spans="1:21" ht="52" x14ac:dyDescent="0.6">
      <c r="A59" s="421"/>
      <c r="B59" s="442"/>
      <c r="C59" s="191" t="s">
        <v>384</v>
      </c>
      <c r="D59" s="191" t="s">
        <v>257</v>
      </c>
      <c r="E59" s="433"/>
      <c r="F59" s="433"/>
      <c r="G59" s="433"/>
      <c r="H59" s="433"/>
      <c r="I59" s="433"/>
      <c r="J59" s="433"/>
      <c r="K59" s="436"/>
      <c r="L59" s="430"/>
      <c r="M59" s="430"/>
      <c r="Q59" s="190"/>
      <c r="R59" s="190"/>
      <c r="S59" s="190"/>
    </row>
    <row r="60" spans="1:21" ht="52" x14ac:dyDescent="0.6">
      <c r="A60" s="421"/>
      <c r="B60" s="442"/>
      <c r="C60" s="191" t="s">
        <v>385</v>
      </c>
      <c r="D60" s="191" t="s">
        <v>257</v>
      </c>
      <c r="E60" s="433"/>
      <c r="F60" s="433"/>
      <c r="G60" s="433"/>
      <c r="H60" s="433"/>
      <c r="I60" s="433"/>
      <c r="J60" s="433"/>
      <c r="K60" s="436"/>
      <c r="L60" s="430"/>
      <c r="M60" s="430"/>
      <c r="Q60" s="190"/>
      <c r="R60" s="190"/>
      <c r="S60" s="190"/>
    </row>
    <row r="61" spans="1:21" x14ac:dyDescent="0.6">
      <c r="A61" s="421"/>
      <c r="B61" s="442"/>
      <c r="C61" s="191" t="s">
        <v>386</v>
      </c>
      <c r="D61" s="191" t="s">
        <v>257</v>
      </c>
      <c r="E61" s="433"/>
      <c r="F61" s="433"/>
      <c r="G61" s="433"/>
      <c r="H61" s="433"/>
      <c r="I61" s="433"/>
      <c r="J61" s="433"/>
      <c r="K61" s="436"/>
      <c r="L61" s="430"/>
      <c r="M61" s="430"/>
      <c r="Q61" s="190"/>
      <c r="R61" s="190"/>
      <c r="S61" s="190"/>
    </row>
    <row r="62" spans="1:21" x14ac:dyDescent="0.6">
      <c r="A62" s="421"/>
      <c r="B62" s="442"/>
      <c r="C62" s="191" t="s">
        <v>387</v>
      </c>
      <c r="D62" s="191" t="s">
        <v>257</v>
      </c>
      <c r="E62" s="433"/>
      <c r="F62" s="433"/>
      <c r="G62" s="433"/>
      <c r="H62" s="433"/>
      <c r="I62" s="433"/>
      <c r="J62" s="433"/>
      <c r="K62" s="436"/>
      <c r="L62" s="430"/>
      <c r="M62" s="430"/>
      <c r="Q62" s="190"/>
      <c r="R62" s="190"/>
      <c r="S62" s="190"/>
    </row>
    <row r="63" spans="1:21" ht="78" x14ac:dyDescent="0.6">
      <c r="A63" s="421"/>
      <c r="B63" s="442"/>
      <c r="C63" s="191" t="s">
        <v>388</v>
      </c>
      <c r="D63" s="191" t="s">
        <v>257</v>
      </c>
      <c r="E63" s="433"/>
      <c r="F63" s="433"/>
      <c r="G63" s="433"/>
      <c r="H63" s="433"/>
      <c r="I63" s="433"/>
      <c r="J63" s="433"/>
      <c r="K63" s="436"/>
      <c r="L63" s="430"/>
      <c r="M63" s="430"/>
      <c r="Q63" s="190"/>
      <c r="R63" s="190"/>
      <c r="S63" s="190"/>
    </row>
    <row r="64" spans="1:21" ht="26.5" thickBot="1" x14ac:dyDescent="0.65">
      <c r="A64" s="422"/>
      <c r="B64" s="443"/>
      <c r="C64" s="193" t="s">
        <v>389</v>
      </c>
      <c r="D64" s="193" t="s">
        <v>257</v>
      </c>
      <c r="E64" s="434"/>
      <c r="F64" s="434"/>
      <c r="G64" s="434"/>
      <c r="H64" s="434"/>
      <c r="I64" s="434"/>
      <c r="J64" s="434"/>
      <c r="K64" s="437"/>
      <c r="L64" s="431"/>
      <c r="M64" s="431"/>
      <c r="Q64" s="190"/>
      <c r="R64" s="190"/>
      <c r="S64" s="190"/>
    </row>
    <row r="65" spans="1:21" ht="52" x14ac:dyDescent="0.6">
      <c r="A65" s="420" t="s">
        <v>390</v>
      </c>
      <c r="B65" s="441" t="s">
        <v>128</v>
      </c>
      <c r="C65" s="197" t="s">
        <v>455</v>
      </c>
      <c r="D65" s="189" t="s">
        <v>253</v>
      </c>
      <c r="E65" s="432" t="s">
        <v>435</v>
      </c>
      <c r="F65" s="432" t="s">
        <v>422</v>
      </c>
      <c r="G65" s="432" t="s">
        <v>423</v>
      </c>
      <c r="H65" s="432" t="s">
        <v>424</v>
      </c>
      <c r="I65" s="432" t="s">
        <v>439</v>
      </c>
      <c r="J65" s="432" t="s">
        <v>159</v>
      </c>
      <c r="K65" s="435" t="s">
        <v>1291</v>
      </c>
      <c r="L65" s="429"/>
      <c r="M65" s="429"/>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0"/>
      <c r="M66" s="430"/>
      <c r="Q66" s="190"/>
      <c r="R66" s="190"/>
      <c r="S66" s="190"/>
    </row>
    <row r="67" spans="1:21" ht="104" x14ac:dyDescent="0.6">
      <c r="A67" s="421"/>
      <c r="B67" s="442"/>
      <c r="C67" s="198" t="s">
        <v>393</v>
      </c>
      <c r="D67" s="191" t="s">
        <v>257</v>
      </c>
      <c r="E67" s="433"/>
      <c r="F67" s="433"/>
      <c r="G67" s="433"/>
      <c r="H67" s="433"/>
      <c r="I67" s="433"/>
      <c r="J67" s="433"/>
      <c r="K67" s="436"/>
      <c r="L67" s="430"/>
      <c r="M67" s="430"/>
      <c r="Q67" s="190"/>
      <c r="R67" s="190"/>
      <c r="S67" s="190"/>
    </row>
    <row r="68" spans="1:21" ht="52" x14ac:dyDescent="0.6">
      <c r="A68" s="421"/>
      <c r="B68" s="442"/>
      <c r="C68" s="198" t="s">
        <v>394</v>
      </c>
      <c r="D68" s="191" t="s">
        <v>257</v>
      </c>
      <c r="E68" s="433"/>
      <c r="F68" s="433"/>
      <c r="G68" s="433"/>
      <c r="H68" s="433"/>
      <c r="I68" s="433"/>
      <c r="J68" s="433"/>
      <c r="K68" s="436"/>
      <c r="L68" s="430"/>
      <c r="M68" s="430"/>
      <c r="Q68" s="190"/>
      <c r="R68" s="190"/>
      <c r="S68" s="190"/>
    </row>
    <row r="69" spans="1:21" x14ac:dyDescent="0.6">
      <c r="A69" s="421"/>
      <c r="B69" s="442"/>
      <c r="C69" s="198" t="s">
        <v>457</v>
      </c>
      <c r="D69" s="191" t="s">
        <v>257</v>
      </c>
      <c r="E69" s="433"/>
      <c r="F69" s="433"/>
      <c r="G69" s="433"/>
      <c r="H69" s="433"/>
      <c r="I69" s="433"/>
      <c r="J69" s="433"/>
      <c r="K69" s="436"/>
      <c r="L69" s="430"/>
      <c r="M69" s="430"/>
      <c r="Q69" s="190"/>
      <c r="R69" s="190"/>
      <c r="S69" s="190"/>
    </row>
    <row r="70" spans="1:21" x14ac:dyDescent="0.6">
      <c r="A70" s="421"/>
      <c r="B70" s="442"/>
      <c r="C70" s="198" t="s">
        <v>396</v>
      </c>
      <c r="D70" s="191" t="s">
        <v>257</v>
      </c>
      <c r="E70" s="433"/>
      <c r="F70" s="433"/>
      <c r="G70" s="433"/>
      <c r="H70" s="433"/>
      <c r="I70" s="433"/>
      <c r="J70" s="433"/>
      <c r="K70" s="436"/>
      <c r="L70" s="430"/>
      <c r="M70" s="430"/>
      <c r="Q70" s="190"/>
      <c r="R70" s="190"/>
      <c r="S70" s="190"/>
    </row>
    <row r="71" spans="1:21" ht="52.5" thickBot="1" x14ac:dyDescent="0.65">
      <c r="A71" s="422"/>
      <c r="B71" s="443"/>
      <c r="C71" s="199" t="s">
        <v>397</v>
      </c>
      <c r="D71" s="193" t="s">
        <v>257</v>
      </c>
      <c r="E71" s="434"/>
      <c r="F71" s="434"/>
      <c r="G71" s="434"/>
      <c r="H71" s="434"/>
      <c r="I71" s="434"/>
      <c r="J71" s="434"/>
      <c r="K71" s="437"/>
      <c r="L71" s="431"/>
      <c r="M71" s="431"/>
      <c r="Q71" s="190"/>
      <c r="R71" s="190"/>
      <c r="S71" s="190"/>
    </row>
    <row r="72" spans="1:21" ht="85" customHeight="1" x14ac:dyDescent="0.6">
      <c r="A72" s="420" t="s">
        <v>398</v>
      </c>
      <c r="B72" s="441" t="s">
        <v>129</v>
      </c>
      <c r="C72" s="197" t="s">
        <v>399</v>
      </c>
      <c r="D72" s="189" t="s">
        <v>257</v>
      </c>
      <c r="E72" s="432" t="s">
        <v>421</v>
      </c>
      <c r="F72" s="432" t="s">
        <v>444</v>
      </c>
      <c r="G72" s="432" t="s">
        <v>423</v>
      </c>
      <c r="H72" s="432" t="s">
        <v>631</v>
      </c>
      <c r="I72" s="432" t="s">
        <v>425</v>
      </c>
      <c r="J72" s="432" t="s">
        <v>159</v>
      </c>
      <c r="K72" s="465" t="s">
        <v>1301</v>
      </c>
      <c r="L72" s="429"/>
      <c r="M72" s="429"/>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85" customHeight="1" x14ac:dyDescent="0.6">
      <c r="A73" s="421"/>
      <c r="B73" s="442"/>
      <c r="C73" s="198" t="s">
        <v>400</v>
      </c>
      <c r="D73" s="191" t="s">
        <v>253</v>
      </c>
      <c r="E73" s="433"/>
      <c r="F73" s="433"/>
      <c r="G73" s="433"/>
      <c r="H73" s="433"/>
      <c r="I73" s="433"/>
      <c r="J73" s="433"/>
      <c r="K73" s="466"/>
      <c r="L73" s="430"/>
      <c r="M73" s="430"/>
      <c r="Q73" s="190"/>
      <c r="R73" s="190"/>
      <c r="S73" s="190"/>
    </row>
    <row r="74" spans="1:21" ht="85" customHeight="1" x14ac:dyDescent="0.6">
      <c r="A74" s="421"/>
      <c r="B74" s="442"/>
      <c r="C74" s="198" t="s">
        <v>401</v>
      </c>
      <c r="D74" s="191" t="s">
        <v>257</v>
      </c>
      <c r="E74" s="433"/>
      <c r="F74" s="433"/>
      <c r="G74" s="433"/>
      <c r="H74" s="433"/>
      <c r="I74" s="433"/>
      <c r="J74" s="433"/>
      <c r="K74" s="466"/>
      <c r="L74" s="430"/>
      <c r="M74" s="430"/>
      <c r="Q74" s="190"/>
      <c r="R74" s="190"/>
      <c r="S74" s="190"/>
    </row>
    <row r="75" spans="1:21" ht="85" customHeight="1" x14ac:dyDescent="0.6">
      <c r="A75" s="421"/>
      <c r="B75" s="442"/>
      <c r="C75" s="198" t="s">
        <v>402</v>
      </c>
      <c r="D75" s="191" t="s">
        <v>253</v>
      </c>
      <c r="E75" s="433"/>
      <c r="F75" s="433"/>
      <c r="G75" s="433"/>
      <c r="H75" s="433"/>
      <c r="I75" s="433"/>
      <c r="J75" s="433"/>
      <c r="K75" s="466"/>
      <c r="L75" s="430"/>
      <c r="M75" s="430"/>
      <c r="Q75" s="190"/>
      <c r="R75" s="190"/>
      <c r="S75" s="190"/>
    </row>
    <row r="76" spans="1:21" ht="85" customHeight="1" thickBot="1" x14ac:dyDescent="0.65">
      <c r="A76" s="422"/>
      <c r="B76" s="443"/>
      <c r="C76" s="204" t="s">
        <v>403</v>
      </c>
      <c r="D76" s="193" t="s">
        <v>257</v>
      </c>
      <c r="E76" s="434"/>
      <c r="F76" s="434"/>
      <c r="G76" s="434"/>
      <c r="H76" s="434"/>
      <c r="I76" s="434"/>
      <c r="J76" s="434"/>
      <c r="K76" s="622"/>
      <c r="L76" s="431"/>
      <c r="M76" s="431"/>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29"/>
      <c r="M77" s="429"/>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0"/>
      <c r="M78" s="430"/>
      <c r="Q78" s="190"/>
      <c r="R78" s="190"/>
      <c r="S78" s="190"/>
    </row>
    <row r="79" spans="1:21" x14ac:dyDescent="0.6">
      <c r="A79" s="463"/>
      <c r="B79" s="442"/>
      <c r="C79" s="198" t="s">
        <v>407</v>
      </c>
      <c r="D79" s="195" t="s">
        <v>257</v>
      </c>
      <c r="E79" s="433"/>
      <c r="F79" s="433"/>
      <c r="G79" s="433"/>
      <c r="H79" s="433"/>
      <c r="I79" s="433"/>
      <c r="J79" s="433"/>
      <c r="K79" s="436"/>
      <c r="L79" s="430"/>
      <c r="M79" s="430"/>
      <c r="Q79" s="190"/>
      <c r="R79" s="190"/>
      <c r="S79" s="190"/>
    </row>
    <row r="80" spans="1:21" x14ac:dyDescent="0.6">
      <c r="A80" s="463"/>
      <c r="B80" s="442"/>
      <c r="C80" s="205" t="s">
        <v>408</v>
      </c>
      <c r="D80" s="195" t="s">
        <v>257</v>
      </c>
      <c r="E80" s="433"/>
      <c r="F80" s="433"/>
      <c r="G80" s="433"/>
      <c r="H80" s="433"/>
      <c r="I80" s="433"/>
      <c r="J80" s="433"/>
      <c r="K80" s="436"/>
      <c r="L80" s="430"/>
      <c r="M80" s="430"/>
      <c r="Q80" s="190"/>
      <c r="R80" s="190"/>
      <c r="S80" s="190"/>
    </row>
    <row r="81" spans="1:21" ht="78" x14ac:dyDescent="0.6">
      <c r="A81" s="463"/>
      <c r="B81" s="442"/>
      <c r="C81" s="205" t="s">
        <v>409</v>
      </c>
      <c r="D81" s="195" t="s">
        <v>257</v>
      </c>
      <c r="E81" s="433"/>
      <c r="F81" s="433"/>
      <c r="G81" s="433"/>
      <c r="H81" s="433"/>
      <c r="I81" s="433"/>
      <c r="J81" s="433"/>
      <c r="K81" s="436"/>
      <c r="L81" s="430"/>
      <c r="M81" s="430"/>
      <c r="Q81" s="190"/>
      <c r="R81" s="190"/>
      <c r="S81" s="190"/>
    </row>
    <row r="82" spans="1:21" ht="78" x14ac:dyDescent="0.6">
      <c r="A82" s="463"/>
      <c r="B82" s="442"/>
      <c r="C82" s="205" t="s">
        <v>410</v>
      </c>
      <c r="D82" s="195" t="s">
        <v>257</v>
      </c>
      <c r="E82" s="433"/>
      <c r="F82" s="433"/>
      <c r="G82" s="433"/>
      <c r="H82" s="433"/>
      <c r="I82" s="433"/>
      <c r="J82" s="433"/>
      <c r="K82" s="436"/>
      <c r="L82" s="430"/>
      <c r="M82" s="430"/>
      <c r="Q82" s="190"/>
      <c r="R82" s="190"/>
      <c r="S82" s="190"/>
    </row>
    <row r="83" spans="1:21" ht="52.5" thickBot="1" x14ac:dyDescent="0.65">
      <c r="A83" s="445"/>
      <c r="B83" s="443"/>
      <c r="C83" s="203" t="s">
        <v>411</v>
      </c>
      <c r="D83" s="196" t="s">
        <v>257</v>
      </c>
      <c r="E83" s="434"/>
      <c r="F83" s="434"/>
      <c r="G83" s="434"/>
      <c r="H83" s="434"/>
      <c r="I83" s="434"/>
      <c r="J83" s="434"/>
      <c r="K83" s="437"/>
      <c r="L83" s="431"/>
      <c r="M83" s="431"/>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29"/>
      <c r="M84" s="429"/>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0"/>
      <c r="M85" s="430"/>
      <c r="Q85" s="190"/>
      <c r="R85" s="190"/>
      <c r="S85" s="190"/>
    </row>
    <row r="86" spans="1:21" ht="51.75" customHeight="1" x14ac:dyDescent="0.6">
      <c r="A86" s="463"/>
      <c r="B86" s="442"/>
      <c r="C86" s="205" t="s">
        <v>415</v>
      </c>
      <c r="D86" s="195" t="s">
        <v>257</v>
      </c>
      <c r="E86" s="433"/>
      <c r="F86" s="433"/>
      <c r="G86" s="433"/>
      <c r="H86" s="433"/>
      <c r="I86" s="433"/>
      <c r="J86" s="433"/>
      <c r="K86" s="436"/>
      <c r="L86" s="430"/>
      <c r="M86" s="430"/>
      <c r="Q86" s="190"/>
      <c r="R86" s="190"/>
      <c r="S86" s="190"/>
    </row>
    <row r="87" spans="1:21" ht="26.5" thickBot="1" x14ac:dyDescent="0.65">
      <c r="A87" s="464"/>
      <c r="B87" s="443"/>
      <c r="C87" s="207" t="s">
        <v>416</v>
      </c>
      <c r="D87" s="208" t="s">
        <v>257</v>
      </c>
      <c r="E87" s="447"/>
      <c r="F87" s="447"/>
      <c r="G87" s="447"/>
      <c r="H87" s="447"/>
      <c r="I87" s="447"/>
      <c r="J87" s="447"/>
      <c r="K87" s="452"/>
      <c r="L87" s="448"/>
      <c r="M87" s="448"/>
      <c r="Q87" s="190" t="str">
        <f>IF(OR(J87='Drop downs'!$G$7,J87='Drop downs'!$G$5), B87&amp;": "&amp;K87&amp;CHAR(10),"")</f>
        <v/>
      </c>
      <c r="R87" s="190" t="str">
        <f>IF(J87='Drop downs'!$G$2,B87&amp;": "&amp;K87&amp;""," ")</f>
        <v xml:space="preserve"> </v>
      </c>
      <c r="S87" s="190"/>
    </row>
    <row r="89" spans="1:21" x14ac:dyDescent="0.6">
      <c r="A89" s="665" t="s">
        <v>59</v>
      </c>
      <c r="B89" s="665"/>
      <c r="C89" s="665"/>
      <c r="D89" s="665"/>
      <c r="E89" s="665"/>
      <c r="F89" s="665"/>
      <c r="G89" s="665"/>
      <c r="H89" s="665"/>
      <c r="I89" s="665"/>
      <c r="J89" s="665"/>
      <c r="K89" s="665"/>
      <c r="L89" s="665"/>
    </row>
    <row r="90" spans="1:21" s="188" customFormat="1" ht="139" customHeight="1" x14ac:dyDescent="0.6">
      <c r="A90" s="436" t="str">
        <f>Q8&amp;Q18&amp;Q20&amp;Q28&amp;Q36&amp;Q42&amp;Q47&amp;Q48&amp;Q49&amp;Q54&amp;Q57&amp;Q65&amp;Q72&amp;Q77&amp;Q84&amp;Q87</f>
        <v xml:space="preserve">IIA8: 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v>
      </c>
      <c r="B90" s="436"/>
      <c r="C90" s="436"/>
      <c r="D90" s="436"/>
      <c r="E90" s="436"/>
      <c r="F90" s="436"/>
      <c r="G90" s="436"/>
      <c r="H90" s="436"/>
      <c r="I90" s="436"/>
      <c r="J90" s="436"/>
      <c r="K90" s="436"/>
      <c r="L90" s="436"/>
    </row>
    <row r="91" spans="1:21" x14ac:dyDescent="0.6">
      <c r="A91" s="665" t="s">
        <v>61</v>
      </c>
      <c r="B91" s="665"/>
      <c r="C91" s="665"/>
      <c r="D91" s="665"/>
      <c r="E91" s="665"/>
      <c r="F91" s="665"/>
      <c r="G91" s="665"/>
      <c r="H91" s="665"/>
      <c r="I91" s="665"/>
      <c r="J91" s="665"/>
      <c r="K91" s="665"/>
      <c r="L91" s="665"/>
    </row>
    <row r="92" spans="1:21" x14ac:dyDescent="0.6">
      <c r="A92" s="436" t="str">
        <f>R8&amp;R18&amp;R20&amp;R28&amp;R36&amp;R42&amp;R47&amp;R48&amp;R49&amp;R54&amp;R57&amp;R65&amp;R72&amp;R77&amp;R84&amp;R87</f>
        <v xml:space="preserve">               </v>
      </c>
      <c r="B92" s="436"/>
      <c r="C92" s="436"/>
      <c r="D92" s="436"/>
      <c r="E92" s="436"/>
      <c r="F92" s="436"/>
      <c r="G92" s="436"/>
      <c r="H92" s="436"/>
      <c r="I92" s="436"/>
      <c r="J92" s="436"/>
      <c r="K92" s="436"/>
      <c r="L92" s="436"/>
    </row>
    <row r="93" spans="1:21" x14ac:dyDescent="0.6">
      <c r="A93" s="665" t="s">
        <v>63</v>
      </c>
      <c r="B93" s="665"/>
      <c r="C93" s="665"/>
      <c r="D93" s="665"/>
      <c r="E93" s="665"/>
      <c r="F93" s="665"/>
      <c r="G93" s="665"/>
      <c r="H93" s="665"/>
      <c r="I93" s="665"/>
      <c r="J93" s="665"/>
      <c r="K93" s="665"/>
      <c r="L93" s="665"/>
    </row>
    <row r="94" spans="1:21" x14ac:dyDescent="0.6">
      <c r="A94" s="457"/>
      <c r="B94" s="457"/>
      <c r="C94" s="457"/>
      <c r="D94" s="457"/>
      <c r="E94" s="457"/>
      <c r="F94" s="457"/>
      <c r="G94" s="457"/>
      <c r="H94" s="457"/>
      <c r="I94" s="457"/>
      <c r="J94" s="457"/>
      <c r="K94" s="457"/>
      <c r="L94" s="457"/>
    </row>
    <row r="95" spans="1:21" x14ac:dyDescent="0.6">
      <c r="A95" s="665" t="s">
        <v>48</v>
      </c>
      <c r="B95" s="665"/>
      <c r="C95" s="665"/>
      <c r="D95" s="665"/>
      <c r="E95" s="665"/>
      <c r="F95" s="665"/>
      <c r="G95" s="665"/>
      <c r="H95" s="665"/>
      <c r="I95" s="665"/>
      <c r="J95" s="665"/>
      <c r="K95" s="665"/>
      <c r="L95" s="665"/>
    </row>
    <row r="96" spans="1:21" x14ac:dyDescent="0.6">
      <c r="A96" s="457" t="str">
        <f>T8&amp;T18&amp;T20&amp;T28&amp;T36&amp;T42&amp;T47&amp;T49&amp;T54&amp;T57&amp;T65&amp;T72&amp;T77&amp;T84</f>
        <v/>
      </c>
      <c r="B96" s="664"/>
      <c r="C96" s="457"/>
      <c r="D96" s="457"/>
      <c r="E96" s="457"/>
      <c r="F96" s="457"/>
      <c r="G96" s="457"/>
      <c r="H96" s="457"/>
      <c r="I96" s="457"/>
      <c r="J96" s="457"/>
      <c r="K96" s="457"/>
      <c r="L96" s="457"/>
    </row>
    <row r="97" spans="1:13" x14ac:dyDescent="0.6">
      <c r="A97" s="666" t="s">
        <v>323</v>
      </c>
      <c r="B97" s="667"/>
      <c r="C97" s="667"/>
      <c r="D97" s="667"/>
      <c r="E97" s="667"/>
      <c r="F97" s="667"/>
      <c r="G97" s="667"/>
      <c r="H97" s="667"/>
      <c r="I97" s="667"/>
      <c r="J97" s="667"/>
      <c r="K97" s="667"/>
      <c r="L97" s="668"/>
      <c r="M97" s="244"/>
    </row>
    <row r="98" spans="1:13" ht="33.65" customHeight="1" x14ac:dyDescent="0.6">
      <c r="A98" s="457" t="str">
        <f>U8&amp;U18&amp;U20&amp;U28&amp;U36&amp;U42&amp;U47&amp;U49&amp;U54&amp;U57&amp;U65&amp;U72&amp;U77&amp;U84</f>
        <v xml:space="preserve">IIA6:A potential enhancement to this policy could be the introduction of sustainable travel within design e.g., the increase in EV charging points included within new development, Solar PV on top of new development to regenerate renewable energy. 
</v>
      </c>
      <c r="B98" s="664"/>
      <c r="C98" s="457"/>
      <c r="D98" s="457"/>
      <c r="E98" s="457"/>
      <c r="F98" s="457"/>
      <c r="G98" s="457"/>
      <c r="H98" s="457"/>
      <c r="I98" s="457"/>
      <c r="J98" s="457"/>
      <c r="K98" s="457"/>
      <c r="L98" s="457"/>
    </row>
  </sheetData>
  <sheetProtection algorithmName="SHA-512" hashValue="LFPlIqRWMrKGMq+VmLIBuUJCfRRwOFvdycDoaXFT9bymmwvqQrj6/Sgr1LoG+Na3KWySYxBl7iMqCXbqE4+osg==" saltValue="oIiLisWFbLoaVFEdzzYiJg==" spinCount="100000" sheet="1" objects="1" scenarios="1"/>
  <autoFilter ref="A7:L87" xr:uid="{D2C47CAF-421C-4D58-AA7A-22430CCF83D7}"/>
  <mergeCells count="170">
    <mergeCell ref="M84:M87"/>
    <mergeCell ref="A89:L89"/>
    <mergeCell ref="A84:A87"/>
    <mergeCell ref="B84:B87"/>
    <mergeCell ref="E84:E87"/>
    <mergeCell ref="F84:F87"/>
    <mergeCell ref="G84:G87"/>
    <mergeCell ref="H84:H87"/>
    <mergeCell ref="I84:I87"/>
    <mergeCell ref="J84:J87"/>
    <mergeCell ref="A98:L98"/>
    <mergeCell ref="A96:L96"/>
    <mergeCell ref="A90:L90"/>
    <mergeCell ref="A91:L91"/>
    <mergeCell ref="A92:L92"/>
    <mergeCell ref="A93:L93"/>
    <mergeCell ref="A94:L94"/>
    <mergeCell ref="A95:L95"/>
    <mergeCell ref="K84:K87"/>
    <mergeCell ref="L84:L87"/>
    <mergeCell ref="A97:L97"/>
    <mergeCell ref="H77:H83"/>
    <mergeCell ref="I77:I83"/>
    <mergeCell ref="J77:J83"/>
    <mergeCell ref="K72:K76"/>
    <mergeCell ref="L72:L76"/>
    <mergeCell ref="M72:M76"/>
    <mergeCell ref="A77:A83"/>
    <mergeCell ref="B77:B83"/>
    <mergeCell ref="E77:E83"/>
    <mergeCell ref="F77:F83"/>
    <mergeCell ref="G77:G83"/>
    <mergeCell ref="A72:A76"/>
    <mergeCell ref="B72:B76"/>
    <mergeCell ref="E72:E76"/>
    <mergeCell ref="F72:F76"/>
    <mergeCell ref="G72:G76"/>
    <mergeCell ref="H72:H76"/>
    <mergeCell ref="I72:I76"/>
    <mergeCell ref="J72:J76"/>
    <mergeCell ref="M77:M83"/>
    <mergeCell ref="K77:K83"/>
    <mergeCell ref="L77:L83"/>
    <mergeCell ref="H65:H71"/>
    <mergeCell ref="I65:I71"/>
    <mergeCell ref="J65:J71"/>
    <mergeCell ref="K57:K64"/>
    <mergeCell ref="L57:L64"/>
    <mergeCell ref="M57:M64"/>
    <mergeCell ref="A65:A71"/>
    <mergeCell ref="B65:B71"/>
    <mergeCell ref="E65:E71"/>
    <mergeCell ref="F65:F71"/>
    <mergeCell ref="G65:G71"/>
    <mergeCell ref="M65:M71"/>
    <mergeCell ref="K65:K71"/>
    <mergeCell ref="L65:L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A54:A56"/>
    <mergeCell ref="B54:B56"/>
    <mergeCell ref="E54:E56"/>
    <mergeCell ref="F54:F56"/>
    <mergeCell ref="G54:G56"/>
    <mergeCell ref="M54:M56"/>
    <mergeCell ref="K54:K56"/>
    <mergeCell ref="L54:L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A47:A48"/>
    <mergeCell ref="B47:B48"/>
    <mergeCell ref="E47:E48"/>
    <mergeCell ref="F47:F48"/>
    <mergeCell ref="G47:G48"/>
    <mergeCell ref="M47:M48"/>
    <mergeCell ref="K47:K48"/>
    <mergeCell ref="L47:L48"/>
    <mergeCell ref="A42:A46"/>
    <mergeCell ref="B42:B46"/>
    <mergeCell ref="E42:E46"/>
    <mergeCell ref="F42:F46"/>
    <mergeCell ref="G42:G46"/>
    <mergeCell ref="H42:H46"/>
    <mergeCell ref="I42:I46"/>
    <mergeCell ref="J42:J46"/>
    <mergeCell ref="K28:K35"/>
    <mergeCell ref="L28:L35"/>
    <mergeCell ref="H36:H41"/>
    <mergeCell ref="I36:I41"/>
    <mergeCell ref="J36:J41"/>
    <mergeCell ref="M28:M35"/>
    <mergeCell ref="A36:A41"/>
    <mergeCell ref="B36:B41"/>
    <mergeCell ref="E36:E41"/>
    <mergeCell ref="F36:F41"/>
    <mergeCell ref="G36:G41"/>
    <mergeCell ref="M36:M41"/>
    <mergeCell ref="K36:K41"/>
    <mergeCell ref="L36:L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A20:A27"/>
    <mergeCell ref="B20:B27"/>
    <mergeCell ref="E20:E27"/>
    <mergeCell ref="F20:F27"/>
    <mergeCell ref="G20:G27"/>
    <mergeCell ref="M20:M27"/>
    <mergeCell ref="K20:K27"/>
    <mergeCell ref="L20:L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M6"/>
    <mergeCell ref="M8:M17"/>
    <mergeCell ref="K8:K17"/>
    <mergeCell ref="L8:L17"/>
    <mergeCell ref="C3:F3"/>
  </mergeCells>
  <conditionalFormatting sqref="C50:C53">
    <cfRule type="expression" dxfId="566" priority="9">
      <formula>$D50="No"</formula>
    </cfRule>
  </conditionalFormatting>
  <conditionalFormatting sqref="C8:D87">
    <cfRule type="expression" dxfId="565" priority="1">
      <formula>$D8="No"</formula>
    </cfRule>
  </conditionalFormatting>
  <conditionalFormatting sqref="J8 J28 J49 J57 J65 J72 J77 J84">
    <cfRule type="cellIs" dxfId="564" priority="41" operator="equal">
      <formula>"Significant Negative"</formula>
    </cfRule>
    <cfRule type="cellIs" dxfId="563" priority="42" operator="equal">
      <formula>"Minor Negative"</formula>
    </cfRule>
    <cfRule type="cellIs" dxfId="562" priority="43" operator="equal">
      <formula>"Uncertain"</formula>
    </cfRule>
    <cfRule type="cellIs" dxfId="561" priority="44" operator="equal">
      <formula>"Neutral"</formula>
    </cfRule>
    <cfRule type="cellIs" dxfId="560" priority="45" operator="equal">
      <formula>"Minor Positive"</formula>
    </cfRule>
    <cfRule type="cellIs" dxfId="559" priority="46" operator="equal">
      <formula>"Significant Positive"</formula>
    </cfRule>
  </conditionalFormatting>
  <conditionalFormatting sqref="J18">
    <cfRule type="cellIs" dxfId="558" priority="2" operator="equal">
      <formula>"Significant Negative"</formula>
    </cfRule>
    <cfRule type="cellIs" dxfId="557" priority="3" operator="equal">
      <formula>"Minor Negative"</formula>
    </cfRule>
    <cfRule type="cellIs" dxfId="556" priority="4" operator="equal">
      <formula>"Uncertain"</formula>
    </cfRule>
    <cfRule type="cellIs" dxfId="555" priority="5" operator="equal">
      <formula>"Neutral"</formula>
    </cfRule>
    <cfRule type="cellIs" dxfId="554" priority="6" operator="equal">
      <formula>"Minor Positive"</formula>
    </cfRule>
    <cfRule type="cellIs" dxfId="553" priority="7" operator="equal">
      <formula>"Significant Positive"</formula>
    </cfRule>
  </conditionalFormatting>
  <conditionalFormatting sqref="J20">
    <cfRule type="cellIs" dxfId="552" priority="29" operator="equal">
      <formula>"Significant Negative"</formula>
    </cfRule>
    <cfRule type="cellIs" dxfId="551" priority="30" operator="equal">
      <formula>"Minor Negative"</formula>
    </cfRule>
    <cfRule type="cellIs" dxfId="550" priority="31" operator="equal">
      <formula>"Uncertain"</formula>
    </cfRule>
    <cfRule type="cellIs" dxfId="549" priority="32" operator="equal">
      <formula>"Neutral"</formula>
    </cfRule>
    <cfRule type="cellIs" dxfId="548" priority="33" operator="equal">
      <formula>"Minor Positive"</formula>
    </cfRule>
    <cfRule type="cellIs" dxfId="547" priority="34" operator="equal">
      <formula>"Significant Positive"</formula>
    </cfRule>
  </conditionalFormatting>
  <conditionalFormatting sqref="J36">
    <cfRule type="cellIs" dxfId="546" priority="23" operator="equal">
      <formula>"Significant Negative"</formula>
    </cfRule>
    <cfRule type="cellIs" dxfId="545" priority="24" operator="equal">
      <formula>"Minor Negative"</formula>
    </cfRule>
    <cfRule type="cellIs" dxfId="544" priority="25" operator="equal">
      <formula>"Uncertain"</formula>
    </cfRule>
    <cfRule type="cellIs" dxfId="543" priority="26" operator="equal">
      <formula>"Neutral"</formula>
    </cfRule>
    <cfRule type="cellIs" dxfId="542" priority="27" operator="equal">
      <formula>"Minor Positive"</formula>
    </cfRule>
    <cfRule type="cellIs" dxfId="541" priority="28" operator="equal">
      <formula>"Significant Positive"</formula>
    </cfRule>
  </conditionalFormatting>
  <conditionalFormatting sqref="J42">
    <cfRule type="cellIs" dxfId="540" priority="17" operator="equal">
      <formula>"Significant Negative"</formula>
    </cfRule>
    <cfRule type="cellIs" dxfId="539" priority="18" operator="equal">
      <formula>"Minor Negative"</formula>
    </cfRule>
    <cfRule type="cellIs" dxfId="538" priority="19" operator="equal">
      <formula>"Uncertain"</formula>
    </cfRule>
    <cfRule type="cellIs" dxfId="537" priority="20" operator="equal">
      <formula>"Neutral"</formula>
    </cfRule>
    <cfRule type="cellIs" dxfId="536" priority="21" operator="equal">
      <formula>"Minor Positive"</formula>
    </cfRule>
    <cfRule type="cellIs" dxfId="535" priority="22" operator="equal">
      <formula>"Significant Positive"</formula>
    </cfRule>
  </conditionalFormatting>
  <conditionalFormatting sqref="J47">
    <cfRule type="cellIs" dxfId="534" priority="35" operator="equal">
      <formula>"Significant Negative"</formula>
    </cfRule>
    <cfRule type="cellIs" dxfId="533" priority="36" operator="equal">
      <formula>"Minor Negative"</formula>
    </cfRule>
    <cfRule type="cellIs" dxfId="532" priority="37" operator="equal">
      <formula>"Uncertain"</formula>
    </cfRule>
    <cfRule type="cellIs" dxfId="531" priority="38" operator="equal">
      <formula>"Neutral"</formula>
    </cfRule>
    <cfRule type="cellIs" dxfId="530" priority="39" operator="equal">
      <formula>"Minor Positive"</formula>
    </cfRule>
    <cfRule type="cellIs" dxfId="529" priority="40" operator="equal">
      <formula>"Significant Positive"</formula>
    </cfRule>
  </conditionalFormatting>
  <conditionalFormatting sqref="J54">
    <cfRule type="cellIs" dxfId="528" priority="11" operator="equal">
      <formula>"Significant Negative"</formula>
    </cfRule>
    <cfRule type="cellIs" dxfId="527" priority="12" operator="equal">
      <formula>"Minor Negative"</formula>
    </cfRule>
    <cfRule type="cellIs" dxfId="526" priority="13" operator="equal">
      <formula>"Uncertain"</formula>
    </cfRule>
    <cfRule type="cellIs" dxfId="525" priority="14" operator="equal">
      <formula>"Neutral"</formula>
    </cfRule>
    <cfRule type="cellIs" dxfId="524" priority="15" operator="equal">
      <formula>"Minor Positive"</formula>
    </cfRule>
    <cfRule type="cellIs" dxfId="523" priority="16" operator="equal">
      <formula>"Significant Positive"</formula>
    </cfRule>
  </conditionalFormatting>
  <pageMargins left="0.7" right="0.7" top="0.75" bottom="0.75" header="0.3" footer="0.3"/>
  <pageSetup orientation="portrait" horizontalDpi="4294967293" verticalDpi="4294967293"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D55F-6877-4A16-9048-CB5A8F32939C}">
  <sheetPr codeName="Sheet156">
    <tabColor rgb="FF7030A0"/>
  </sheetPr>
  <dimension ref="A1:U98"/>
  <sheetViews>
    <sheetView zoomScaleNormal="100" workbookViewId="0">
      <selection activeCell="C1" sqref="C1:F1"/>
    </sheetView>
  </sheetViews>
  <sheetFormatPr defaultColWidth="8.54296875" defaultRowHeight="26" x14ac:dyDescent="0.6"/>
  <cols>
    <col min="1" max="1" width="71.1796875" style="175" customWidth="1"/>
    <col min="2" max="2" width="6.453125" style="175" hidden="1" customWidth="1"/>
    <col min="3" max="3" width="103.81640625" style="175" customWidth="1"/>
    <col min="4" max="4" width="24.453125" style="175" customWidth="1"/>
    <col min="5" max="6" width="20.54296875" style="175" customWidth="1"/>
    <col min="7" max="7" width="21.81640625" style="175" bestFit="1" customWidth="1"/>
    <col min="8" max="8" width="20.54296875" style="175" customWidth="1"/>
    <col min="9" max="9" width="39.453125" style="175" customWidth="1"/>
    <col min="10" max="10" width="20.54296875" style="175" customWidth="1"/>
    <col min="11" max="11" width="86.54296875" style="175" customWidth="1"/>
    <col min="12" max="12" width="27.453125" style="175" customWidth="1"/>
    <col min="13" max="13" width="42.54296875" style="175" customWidth="1"/>
    <col min="14" max="14" width="8.54296875" style="175" hidden="1" customWidth="1"/>
    <col min="15"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525" t="s">
        <v>1302</v>
      </c>
      <c r="D1" s="656"/>
      <c r="E1" s="656"/>
      <c r="F1" s="607"/>
      <c r="G1" s="176"/>
      <c r="I1" s="177"/>
      <c r="J1" s="177"/>
      <c r="K1" s="177"/>
    </row>
    <row r="2" spans="1:21" x14ac:dyDescent="0.6">
      <c r="A2" s="174" t="s">
        <v>31</v>
      </c>
      <c r="B2" s="178"/>
      <c r="C2" s="412" t="s">
        <v>1267</v>
      </c>
      <c r="D2" s="412"/>
      <c r="E2" s="412"/>
      <c r="F2" s="413"/>
      <c r="I2" s="181"/>
      <c r="J2" s="181"/>
      <c r="K2" s="181"/>
    </row>
    <row r="3" spans="1:21" ht="41.15" customHeight="1" x14ac:dyDescent="0.6">
      <c r="A3" s="182" t="s">
        <v>32</v>
      </c>
      <c r="B3" s="183"/>
      <c r="C3" s="412" t="s">
        <v>1303</v>
      </c>
      <c r="D3" s="412"/>
      <c r="E3" s="412"/>
      <c r="F3" s="413"/>
      <c r="I3" s="181"/>
      <c r="J3" s="181"/>
      <c r="K3" s="181"/>
    </row>
    <row r="4" spans="1:21" x14ac:dyDescent="0.6">
      <c r="A4" s="182" t="s">
        <v>33</v>
      </c>
      <c r="B4" s="184"/>
      <c r="C4" s="414" t="s">
        <v>447</v>
      </c>
      <c r="D4" s="414"/>
      <c r="E4" s="414"/>
      <c r="F4" s="415"/>
      <c r="I4" s="181"/>
      <c r="J4" s="181"/>
      <c r="K4" s="181"/>
    </row>
    <row r="6" spans="1:21" x14ac:dyDescent="0.6">
      <c r="A6" s="416" t="s">
        <v>34</v>
      </c>
      <c r="B6" s="416"/>
      <c r="C6" s="416"/>
      <c r="D6" s="185"/>
      <c r="E6" s="663" t="s">
        <v>35</v>
      </c>
      <c r="F6" s="663"/>
      <c r="G6" s="663"/>
      <c r="H6" s="663"/>
      <c r="I6" s="663"/>
      <c r="J6" s="663"/>
      <c r="K6" s="663"/>
      <c r="L6" s="663"/>
      <c r="M6" s="663"/>
      <c r="Q6" s="186"/>
      <c r="R6" s="186"/>
      <c r="S6" s="186"/>
      <c r="T6" s="186"/>
    </row>
    <row r="7" spans="1:21" ht="130.5" thickBot="1" x14ac:dyDescent="0.65">
      <c r="A7" s="187" t="s">
        <v>320</v>
      </c>
      <c r="B7" s="187" t="s">
        <v>37</v>
      </c>
      <c r="C7" s="187" t="s">
        <v>321</v>
      </c>
      <c r="D7" s="187" t="s">
        <v>322</v>
      </c>
      <c r="E7" s="187" t="s">
        <v>40</v>
      </c>
      <c r="F7" s="187" t="s">
        <v>41</v>
      </c>
      <c r="G7" s="187" t="s">
        <v>42</v>
      </c>
      <c r="H7" s="187" t="s">
        <v>43</v>
      </c>
      <c r="I7" s="187" t="s">
        <v>44</v>
      </c>
      <c r="J7" s="187" t="s">
        <v>45</v>
      </c>
      <c r="K7" s="187" t="s">
        <v>46</v>
      </c>
      <c r="L7" s="187" t="s">
        <v>48</v>
      </c>
      <c r="M7" s="187"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435</v>
      </c>
      <c r="F8" s="426" t="s">
        <v>422</v>
      </c>
      <c r="G8" s="426" t="s">
        <v>423</v>
      </c>
      <c r="H8" s="426" t="s">
        <v>468</v>
      </c>
      <c r="I8" s="426" t="s">
        <v>425</v>
      </c>
      <c r="J8" s="432" t="s">
        <v>159</v>
      </c>
      <c r="K8" s="435" t="s">
        <v>1283</v>
      </c>
      <c r="L8" s="429"/>
      <c r="M8" s="429"/>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60.75" customHeight="1" x14ac:dyDescent="0.6">
      <c r="A9" s="421"/>
      <c r="B9" s="424"/>
      <c r="C9" s="191" t="s">
        <v>325</v>
      </c>
      <c r="D9" s="191" t="s">
        <v>253</v>
      </c>
      <c r="E9" s="427"/>
      <c r="F9" s="427"/>
      <c r="G9" s="427"/>
      <c r="H9" s="427"/>
      <c r="I9" s="427"/>
      <c r="J9" s="433"/>
      <c r="K9" s="436"/>
      <c r="L9" s="430"/>
      <c r="M9" s="430"/>
      <c r="Q9" s="190"/>
      <c r="R9" s="190"/>
      <c r="S9" s="190"/>
    </row>
    <row r="10" spans="1:21" x14ac:dyDescent="0.6">
      <c r="A10" s="421"/>
      <c r="B10" s="424"/>
      <c r="C10" s="191" t="s">
        <v>326</v>
      </c>
      <c r="D10" s="191" t="s">
        <v>257</v>
      </c>
      <c r="E10" s="427"/>
      <c r="F10" s="427"/>
      <c r="G10" s="427"/>
      <c r="H10" s="427"/>
      <c r="I10" s="427"/>
      <c r="J10" s="433"/>
      <c r="K10" s="436"/>
      <c r="L10" s="430"/>
      <c r="M10" s="430"/>
      <c r="Q10" s="190"/>
      <c r="R10" s="190"/>
      <c r="S10" s="190"/>
    </row>
    <row r="11" spans="1:21" ht="52" x14ac:dyDescent="0.6">
      <c r="A11" s="421"/>
      <c r="B11" s="424"/>
      <c r="C11" s="191" t="s">
        <v>327</v>
      </c>
      <c r="D11" s="191" t="s">
        <v>257</v>
      </c>
      <c r="E11" s="427"/>
      <c r="F11" s="427"/>
      <c r="G11" s="427"/>
      <c r="H11" s="427"/>
      <c r="I11" s="427"/>
      <c r="J11" s="433"/>
      <c r="K11" s="436"/>
      <c r="L11" s="430"/>
      <c r="M11" s="430"/>
      <c r="Q11" s="190"/>
      <c r="R11" s="190"/>
      <c r="S11" s="190"/>
    </row>
    <row r="12" spans="1:21" ht="52" x14ac:dyDescent="0.6">
      <c r="A12" s="421"/>
      <c r="B12" s="424"/>
      <c r="C12" s="191" t="s">
        <v>328</v>
      </c>
      <c r="D12" s="191" t="s">
        <v>257</v>
      </c>
      <c r="E12" s="427"/>
      <c r="F12" s="427"/>
      <c r="G12" s="427"/>
      <c r="H12" s="427"/>
      <c r="I12" s="427"/>
      <c r="J12" s="433"/>
      <c r="K12" s="436"/>
      <c r="L12" s="430"/>
      <c r="M12" s="430"/>
      <c r="Q12" s="190"/>
      <c r="R12" s="190"/>
      <c r="S12" s="190"/>
    </row>
    <row r="13" spans="1:21" x14ac:dyDescent="0.6">
      <c r="A13" s="421"/>
      <c r="B13" s="424"/>
      <c r="C13" s="191" t="s">
        <v>329</v>
      </c>
      <c r="D13" s="191" t="s">
        <v>257</v>
      </c>
      <c r="E13" s="427"/>
      <c r="F13" s="427"/>
      <c r="G13" s="427"/>
      <c r="H13" s="427"/>
      <c r="I13" s="427"/>
      <c r="J13" s="433"/>
      <c r="K13" s="436"/>
      <c r="L13" s="430"/>
      <c r="M13" s="430"/>
      <c r="Q13" s="190"/>
      <c r="R13" s="190"/>
      <c r="S13" s="190"/>
    </row>
    <row r="14" spans="1:21" ht="78" x14ac:dyDescent="0.6">
      <c r="A14" s="421"/>
      <c r="B14" s="424"/>
      <c r="C14" s="191" t="s">
        <v>330</v>
      </c>
      <c r="D14" s="191" t="s">
        <v>257</v>
      </c>
      <c r="E14" s="427"/>
      <c r="F14" s="427"/>
      <c r="G14" s="427"/>
      <c r="H14" s="427"/>
      <c r="I14" s="427"/>
      <c r="J14" s="433"/>
      <c r="K14" s="436"/>
      <c r="L14" s="430"/>
      <c r="M14" s="430"/>
      <c r="Q14" s="190"/>
      <c r="R14" s="190"/>
      <c r="S14" s="190"/>
    </row>
    <row r="15" spans="1:21" ht="52" x14ac:dyDescent="0.6">
      <c r="A15" s="421"/>
      <c r="B15" s="424"/>
      <c r="C15" s="191" t="s">
        <v>331</v>
      </c>
      <c r="D15" s="191" t="s">
        <v>257</v>
      </c>
      <c r="E15" s="427"/>
      <c r="F15" s="427"/>
      <c r="G15" s="427"/>
      <c r="H15" s="427"/>
      <c r="I15" s="427"/>
      <c r="J15" s="433"/>
      <c r="K15" s="436"/>
      <c r="L15" s="430"/>
      <c r="M15" s="430"/>
      <c r="Q15" s="190"/>
      <c r="R15" s="190"/>
      <c r="S15" s="190"/>
    </row>
    <row r="16" spans="1:21" ht="84.75" customHeight="1" x14ac:dyDescent="0.6">
      <c r="A16" s="421"/>
      <c r="B16" s="424"/>
      <c r="C16" s="191" t="s">
        <v>332</v>
      </c>
      <c r="D16" s="191" t="s">
        <v>257</v>
      </c>
      <c r="E16" s="427"/>
      <c r="F16" s="427"/>
      <c r="G16" s="427"/>
      <c r="H16" s="427"/>
      <c r="I16" s="427"/>
      <c r="J16" s="433"/>
      <c r="K16" s="436"/>
      <c r="L16" s="430"/>
      <c r="M16" s="430"/>
      <c r="Q16" s="190"/>
      <c r="R16" s="190"/>
      <c r="S16" s="190"/>
    </row>
    <row r="17" spans="1:21" ht="52.5" thickBot="1" x14ac:dyDescent="0.65">
      <c r="A17" s="422"/>
      <c r="B17" s="425"/>
      <c r="C17" s="193" t="s">
        <v>333</v>
      </c>
      <c r="D17" s="193" t="s">
        <v>257</v>
      </c>
      <c r="E17" s="428"/>
      <c r="F17" s="428"/>
      <c r="G17" s="428"/>
      <c r="H17" s="428"/>
      <c r="I17" s="428"/>
      <c r="J17" s="434"/>
      <c r="K17" s="437"/>
      <c r="L17" s="431"/>
      <c r="M17" s="431"/>
      <c r="Q17" s="190"/>
      <c r="R17" s="190"/>
      <c r="S17" s="190"/>
    </row>
    <row r="18" spans="1:21" ht="83.15" customHeight="1" x14ac:dyDescent="0.6">
      <c r="A18" s="444" t="s">
        <v>334</v>
      </c>
      <c r="B18" s="441" t="s">
        <v>119</v>
      </c>
      <c r="C18" s="189" t="s">
        <v>335</v>
      </c>
      <c r="D18" s="189" t="s">
        <v>253</v>
      </c>
      <c r="E18" s="432" t="s">
        <v>435</v>
      </c>
      <c r="F18" s="432" t="s">
        <v>422</v>
      </c>
      <c r="G18" s="432" t="s">
        <v>423</v>
      </c>
      <c r="H18" s="432" t="s">
        <v>468</v>
      </c>
      <c r="I18" s="432" t="s">
        <v>425</v>
      </c>
      <c r="J18" s="432" t="s">
        <v>159</v>
      </c>
      <c r="K18" s="435" t="s">
        <v>1284</v>
      </c>
      <c r="L18" s="429"/>
      <c r="M18" s="429"/>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18.5" customHeight="1" thickBot="1" x14ac:dyDescent="0.65">
      <c r="A19" s="445"/>
      <c r="B19" s="443"/>
      <c r="C19" s="193" t="s">
        <v>336</v>
      </c>
      <c r="D19" s="193" t="s">
        <v>257</v>
      </c>
      <c r="E19" s="434"/>
      <c r="F19" s="434"/>
      <c r="G19" s="434"/>
      <c r="H19" s="434"/>
      <c r="I19" s="434"/>
      <c r="J19" s="434"/>
      <c r="K19" s="437"/>
      <c r="L19" s="431"/>
      <c r="M19" s="431"/>
      <c r="Q19" s="190"/>
      <c r="R19" s="190"/>
      <c r="S19" s="190"/>
    </row>
    <row r="20" spans="1:21" ht="156" x14ac:dyDescent="0.6">
      <c r="A20" s="420" t="s">
        <v>337</v>
      </c>
      <c r="B20" s="441" t="s">
        <v>120</v>
      </c>
      <c r="C20" s="194" t="s">
        <v>338</v>
      </c>
      <c r="D20" s="194" t="s">
        <v>257</v>
      </c>
      <c r="E20" s="432" t="s">
        <v>103</v>
      </c>
      <c r="F20" s="432" t="s">
        <v>103</v>
      </c>
      <c r="G20" s="432" t="s">
        <v>103</v>
      </c>
      <c r="H20" s="432" t="s">
        <v>103</v>
      </c>
      <c r="I20" s="432" t="s">
        <v>103</v>
      </c>
      <c r="J20" s="432" t="s">
        <v>161</v>
      </c>
      <c r="K20" s="435" t="s">
        <v>664</v>
      </c>
      <c r="L20" s="429"/>
      <c r="M20" s="429"/>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5" t="s">
        <v>257</v>
      </c>
      <c r="E21" s="433"/>
      <c r="F21" s="433"/>
      <c r="G21" s="433"/>
      <c r="H21" s="433"/>
      <c r="I21" s="433"/>
      <c r="J21" s="433"/>
      <c r="K21" s="436"/>
      <c r="L21" s="430"/>
      <c r="M21" s="430"/>
      <c r="Q21" s="190"/>
      <c r="R21" s="190"/>
      <c r="S21" s="190"/>
    </row>
    <row r="22" spans="1:21" ht="52" x14ac:dyDescent="0.6">
      <c r="A22" s="421"/>
      <c r="B22" s="442"/>
      <c r="C22" s="195" t="s">
        <v>340</v>
      </c>
      <c r="D22" s="195" t="s">
        <v>257</v>
      </c>
      <c r="E22" s="433"/>
      <c r="F22" s="433"/>
      <c r="G22" s="433"/>
      <c r="H22" s="433"/>
      <c r="I22" s="433"/>
      <c r="J22" s="433"/>
      <c r="K22" s="436"/>
      <c r="L22" s="430"/>
      <c r="M22" s="430"/>
      <c r="Q22" s="190"/>
      <c r="R22" s="190"/>
      <c r="S22" s="190"/>
    </row>
    <row r="23" spans="1:21" ht="52" x14ac:dyDescent="0.6">
      <c r="A23" s="421"/>
      <c r="B23" s="442"/>
      <c r="C23" s="195" t="s">
        <v>341</v>
      </c>
      <c r="D23" s="195" t="s">
        <v>257</v>
      </c>
      <c r="E23" s="433"/>
      <c r="F23" s="433"/>
      <c r="G23" s="433"/>
      <c r="H23" s="433"/>
      <c r="I23" s="433"/>
      <c r="J23" s="433"/>
      <c r="K23" s="436"/>
      <c r="L23" s="430"/>
      <c r="M23" s="430"/>
      <c r="Q23" s="190"/>
      <c r="R23" s="190"/>
      <c r="S23" s="190"/>
    </row>
    <row r="24" spans="1:21" ht="52" x14ac:dyDescent="0.6">
      <c r="A24" s="421"/>
      <c r="B24" s="442"/>
      <c r="C24" s="195" t="s">
        <v>342</v>
      </c>
      <c r="D24" s="195" t="s">
        <v>257</v>
      </c>
      <c r="E24" s="433"/>
      <c r="F24" s="433"/>
      <c r="G24" s="433"/>
      <c r="H24" s="433"/>
      <c r="I24" s="433"/>
      <c r="J24" s="433"/>
      <c r="K24" s="436"/>
      <c r="L24" s="430"/>
      <c r="M24" s="430"/>
      <c r="Q24" s="190"/>
      <c r="R24" s="190"/>
      <c r="S24" s="190"/>
    </row>
    <row r="25" spans="1:21" ht="104" x14ac:dyDescent="0.6">
      <c r="A25" s="421"/>
      <c r="B25" s="442"/>
      <c r="C25" s="195" t="s">
        <v>343</v>
      </c>
      <c r="D25" s="195" t="s">
        <v>257</v>
      </c>
      <c r="E25" s="433"/>
      <c r="F25" s="433"/>
      <c r="G25" s="433"/>
      <c r="H25" s="433"/>
      <c r="I25" s="433"/>
      <c r="J25" s="433"/>
      <c r="K25" s="436"/>
      <c r="L25" s="430"/>
      <c r="M25" s="430"/>
      <c r="Q25" s="190"/>
      <c r="R25" s="190"/>
      <c r="S25" s="190"/>
    </row>
    <row r="26" spans="1:21" ht="52" x14ac:dyDescent="0.6">
      <c r="A26" s="421"/>
      <c r="B26" s="442"/>
      <c r="C26" s="195" t="s">
        <v>344</v>
      </c>
      <c r="D26" s="195" t="s">
        <v>257</v>
      </c>
      <c r="E26" s="433"/>
      <c r="F26" s="433"/>
      <c r="G26" s="433"/>
      <c r="H26" s="433"/>
      <c r="I26" s="433"/>
      <c r="J26" s="433"/>
      <c r="K26" s="436"/>
      <c r="L26" s="430"/>
      <c r="M26" s="430"/>
      <c r="Q26" s="190"/>
      <c r="R26" s="190"/>
      <c r="S26" s="190"/>
    </row>
    <row r="27" spans="1:21" ht="78.5" thickBot="1" x14ac:dyDescent="0.65">
      <c r="A27" s="422"/>
      <c r="B27" s="443"/>
      <c r="C27" s="196" t="s">
        <v>345</v>
      </c>
      <c r="D27" s="196" t="s">
        <v>257</v>
      </c>
      <c r="E27" s="434"/>
      <c r="F27" s="434"/>
      <c r="G27" s="434"/>
      <c r="H27" s="434"/>
      <c r="I27" s="434"/>
      <c r="J27" s="434"/>
      <c r="K27" s="437"/>
      <c r="L27" s="431"/>
      <c r="M27" s="431"/>
      <c r="Q27" s="190"/>
      <c r="R27" s="190"/>
      <c r="S27" s="190"/>
    </row>
    <row r="28" spans="1:21" ht="78" x14ac:dyDescent="0.6">
      <c r="A28" s="420" t="s">
        <v>346</v>
      </c>
      <c r="B28" s="441" t="s">
        <v>121</v>
      </c>
      <c r="C28" s="197" t="s">
        <v>347</v>
      </c>
      <c r="D28" s="194" t="s">
        <v>257</v>
      </c>
      <c r="E28" s="432" t="s">
        <v>435</v>
      </c>
      <c r="F28" s="432" t="s">
        <v>422</v>
      </c>
      <c r="G28" s="432" t="s">
        <v>423</v>
      </c>
      <c r="H28" s="432" t="s">
        <v>468</v>
      </c>
      <c r="I28" s="432" t="s">
        <v>425</v>
      </c>
      <c r="J28" s="432" t="s">
        <v>159</v>
      </c>
      <c r="K28" s="435" t="s">
        <v>1285</v>
      </c>
      <c r="L28" s="429"/>
      <c r="M28" s="429"/>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0"/>
      <c r="M29" s="430"/>
      <c r="Q29" s="190"/>
      <c r="R29" s="190"/>
      <c r="S29" s="190"/>
    </row>
    <row r="30" spans="1:21" ht="52" x14ac:dyDescent="0.6">
      <c r="A30" s="421"/>
      <c r="B30" s="442"/>
      <c r="C30" s="198" t="s">
        <v>349</v>
      </c>
      <c r="D30" s="195" t="s">
        <v>257</v>
      </c>
      <c r="E30" s="433"/>
      <c r="F30" s="433"/>
      <c r="G30" s="433"/>
      <c r="H30" s="433"/>
      <c r="I30" s="433"/>
      <c r="J30" s="433"/>
      <c r="K30" s="436"/>
      <c r="L30" s="430"/>
      <c r="M30" s="430"/>
      <c r="Q30" s="190"/>
      <c r="R30" s="190"/>
      <c r="S30" s="190"/>
    </row>
    <row r="31" spans="1:21" ht="52" x14ac:dyDescent="0.6">
      <c r="A31" s="421"/>
      <c r="B31" s="442"/>
      <c r="C31" s="198" t="s">
        <v>350</v>
      </c>
      <c r="D31" s="195" t="s">
        <v>257</v>
      </c>
      <c r="E31" s="433"/>
      <c r="F31" s="433"/>
      <c r="G31" s="433"/>
      <c r="H31" s="433"/>
      <c r="I31" s="433"/>
      <c r="J31" s="433"/>
      <c r="K31" s="436"/>
      <c r="L31" s="430"/>
      <c r="M31" s="430"/>
      <c r="Q31" s="190"/>
      <c r="R31" s="190"/>
      <c r="S31" s="190"/>
    </row>
    <row r="32" spans="1:21" ht="52" x14ac:dyDescent="0.6">
      <c r="A32" s="421"/>
      <c r="B32" s="442"/>
      <c r="C32" s="198" t="s">
        <v>351</v>
      </c>
      <c r="D32" s="195" t="s">
        <v>257</v>
      </c>
      <c r="E32" s="433"/>
      <c r="F32" s="433"/>
      <c r="G32" s="433"/>
      <c r="H32" s="433"/>
      <c r="I32" s="433"/>
      <c r="J32" s="433"/>
      <c r="K32" s="436"/>
      <c r="L32" s="430"/>
      <c r="M32" s="430"/>
      <c r="Q32" s="190"/>
      <c r="R32" s="190"/>
      <c r="S32" s="190"/>
    </row>
    <row r="33" spans="1:21" x14ac:dyDescent="0.6">
      <c r="A33" s="421"/>
      <c r="B33" s="442"/>
      <c r="C33" s="198" t="s">
        <v>352</v>
      </c>
      <c r="D33" s="195" t="s">
        <v>257</v>
      </c>
      <c r="E33" s="433"/>
      <c r="F33" s="433"/>
      <c r="G33" s="433"/>
      <c r="H33" s="433"/>
      <c r="I33" s="433"/>
      <c r="J33" s="433"/>
      <c r="K33" s="436"/>
      <c r="L33" s="430"/>
      <c r="M33" s="430"/>
      <c r="Q33" s="190"/>
      <c r="R33" s="190"/>
      <c r="S33" s="190"/>
    </row>
    <row r="34" spans="1:21" ht="52" x14ac:dyDescent="0.6">
      <c r="A34" s="421"/>
      <c r="B34" s="442"/>
      <c r="C34" s="198" t="s">
        <v>353</v>
      </c>
      <c r="D34" s="195" t="s">
        <v>257</v>
      </c>
      <c r="E34" s="433"/>
      <c r="F34" s="433"/>
      <c r="G34" s="433"/>
      <c r="H34" s="433"/>
      <c r="I34" s="433"/>
      <c r="J34" s="433"/>
      <c r="K34" s="436"/>
      <c r="L34" s="430"/>
      <c r="M34" s="430"/>
      <c r="Q34" s="190"/>
      <c r="R34" s="190"/>
      <c r="S34" s="190"/>
    </row>
    <row r="35" spans="1:21" ht="56.25" customHeight="1" thickBot="1" x14ac:dyDescent="0.65">
      <c r="A35" s="422"/>
      <c r="B35" s="443"/>
      <c r="C35" s="199" t="s">
        <v>354</v>
      </c>
      <c r="D35" s="196" t="s">
        <v>257</v>
      </c>
      <c r="E35" s="434"/>
      <c r="F35" s="434"/>
      <c r="G35" s="434"/>
      <c r="H35" s="434"/>
      <c r="I35" s="434"/>
      <c r="J35" s="434"/>
      <c r="K35" s="437"/>
      <c r="L35" s="431"/>
      <c r="M35" s="431"/>
      <c r="Q35" s="190"/>
      <c r="R35" s="190"/>
      <c r="S35" s="190"/>
    </row>
    <row r="36" spans="1:21" ht="52" x14ac:dyDescent="0.6">
      <c r="A36" s="420" t="s">
        <v>355</v>
      </c>
      <c r="B36" s="441" t="s">
        <v>122</v>
      </c>
      <c r="C36" s="194" t="s">
        <v>356</v>
      </c>
      <c r="D36" s="194" t="s">
        <v>257</v>
      </c>
      <c r="E36" s="432" t="s">
        <v>103</v>
      </c>
      <c r="F36" s="432" t="s">
        <v>103</v>
      </c>
      <c r="G36" s="432" t="s">
        <v>103</v>
      </c>
      <c r="H36" s="432" t="s">
        <v>103</v>
      </c>
      <c r="I36" s="432" t="s">
        <v>103</v>
      </c>
      <c r="J36" s="432" t="s">
        <v>161</v>
      </c>
      <c r="K36" s="522" t="s">
        <v>664</v>
      </c>
      <c r="L36" s="429"/>
      <c r="M36" s="429"/>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433"/>
      <c r="K37" s="457"/>
      <c r="L37" s="430"/>
      <c r="M37" s="430"/>
      <c r="Q37" s="190"/>
      <c r="R37" s="190"/>
      <c r="S37" s="190"/>
    </row>
    <row r="38" spans="1:21" ht="52" x14ac:dyDescent="0.6">
      <c r="A38" s="421"/>
      <c r="B38" s="442"/>
      <c r="C38" s="195" t="s">
        <v>358</v>
      </c>
      <c r="D38" s="195" t="s">
        <v>257</v>
      </c>
      <c r="E38" s="433"/>
      <c r="F38" s="433"/>
      <c r="G38" s="433"/>
      <c r="H38" s="433"/>
      <c r="I38" s="433"/>
      <c r="J38" s="433"/>
      <c r="K38" s="457"/>
      <c r="L38" s="430"/>
      <c r="M38" s="430"/>
      <c r="Q38" s="190"/>
      <c r="R38" s="190"/>
      <c r="S38" s="190"/>
    </row>
    <row r="39" spans="1:21" ht="78" x14ac:dyDescent="0.6">
      <c r="A39" s="421"/>
      <c r="B39" s="442"/>
      <c r="C39" s="195" t="s">
        <v>359</v>
      </c>
      <c r="D39" s="195" t="s">
        <v>257</v>
      </c>
      <c r="E39" s="433"/>
      <c r="F39" s="433"/>
      <c r="G39" s="433"/>
      <c r="H39" s="433"/>
      <c r="I39" s="433"/>
      <c r="J39" s="433"/>
      <c r="K39" s="457"/>
      <c r="L39" s="430"/>
      <c r="M39" s="430"/>
      <c r="Q39" s="190"/>
      <c r="R39" s="190"/>
      <c r="S39" s="190"/>
    </row>
    <row r="40" spans="1:21" ht="104" x14ac:dyDescent="0.6">
      <c r="A40" s="421"/>
      <c r="B40" s="442"/>
      <c r="C40" s="195" t="s">
        <v>360</v>
      </c>
      <c r="D40" s="195" t="s">
        <v>257</v>
      </c>
      <c r="E40" s="433"/>
      <c r="F40" s="433"/>
      <c r="G40" s="433"/>
      <c r="H40" s="433"/>
      <c r="I40" s="433"/>
      <c r="J40" s="433"/>
      <c r="K40" s="457"/>
      <c r="L40" s="430"/>
      <c r="M40" s="430"/>
      <c r="Q40" s="190"/>
      <c r="R40" s="190"/>
      <c r="S40" s="190"/>
    </row>
    <row r="41" spans="1:21" ht="73.5" customHeight="1" thickBot="1" x14ac:dyDescent="0.65">
      <c r="A41" s="422"/>
      <c r="B41" s="443"/>
      <c r="C41" s="196" t="s">
        <v>361</v>
      </c>
      <c r="D41" s="196" t="s">
        <v>257</v>
      </c>
      <c r="E41" s="434"/>
      <c r="F41" s="434"/>
      <c r="G41" s="434"/>
      <c r="H41" s="434"/>
      <c r="I41" s="434"/>
      <c r="J41" s="434"/>
      <c r="K41" s="523"/>
      <c r="L41" s="431"/>
      <c r="M41" s="431"/>
      <c r="Q41" s="190"/>
      <c r="R41" s="190"/>
      <c r="S41" s="190"/>
    </row>
    <row r="42" spans="1:21" ht="78" x14ac:dyDescent="0.6">
      <c r="A42" s="420" t="s">
        <v>362</v>
      </c>
      <c r="B42" s="441" t="s">
        <v>123</v>
      </c>
      <c r="C42" s="194" t="s">
        <v>363</v>
      </c>
      <c r="D42" s="194"/>
      <c r="E42" s="432" t="s">
        <v>103</v>
      </c>
      <c r="F42" s="432" t="s">
        <v>103</v>
      </c>
      <c r="G42" s="432" t="s">
        <v>103</v>
      </c>
      <c r="H42" s="432" t="s">
        <v>103</v>
      </c>
      <c r="I42" s="432" t="s">
        <v>103</v>
      </c>
      <c r="J42" s="432" t="s">
        <v>161</v>
      </c>
      <c r="K42" s="522" t="s">
        <v>1286</v>
      </c>
      <c r="L42" s="527"/>
      <c r="M42" s="527" t="s">
        <v>1296</v>
      </c>
      <c r="N42" s="175" t="s">
        <v>1297</v>
      </c>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xml:space="preserve">IIA6:A potential enhancement to this policy could be the introduction of sustainable travel within design e.g., the increase in EV charging points included within new development, Solar PV on top of new development to regenerate renewable energy. 
</v>
      </c>
    </row>
    <row r="43" spans="1:21" ht="52" x14ac:dyDescent="0.6">
      <c r="A43" s="421"/>
      <c r="B43" s="442"/>
      <c r="C43" s="195" t="s">
        <v>364</v>
      </c>
      <c r="D43" s="195" t="s">
        <v>257</v>
      </c>
      <c r="E43" s="433"/>
      <c r="F43" s="433"/>
      <c r="G43" s="433"/>
      <c r="H43" s="433"/>
      <c r="I43" s="433"/>
      <c r="J43" s="433"/>
      <c r="K43" s="457"/>
      <c r="L43" s="528"/>
      <c r="M43" s="528"/>
      <c r="Q43" s="190"/>
      <c r="R43" s="190"/>
      <c r="S43" s="190"/>
    </row>
    <row r="44" spans="1:21" ht="52" x14ac:dyDescent="0.6">
      <c r="A44" s="421"/>
      <c r="B44" s="442"/>
      <c r="C44" s="195" t="s">
        <v>365</v>
      </c>
      <c r="D44" s="195" t="s">
        <v>257</v>
      </c>
      <c r="E44" s="433"/>
      <c r="F44" s="433"/>
      <c r="G44" s="433"/>
      <c r="H44" s="433"/>
      <c r="I44" s="433"/>
      <c r="J44" s="433"/>
      <c r="K44" s="457"/>
      <c r="L44" s="528"/>
      <c r="M44" s="528"/>
      <c r="Q44" s="190"/>
      <c r="R44" s="190"/>
      <c r="S44" s="190"/>
    </row>
    <row r="45" spans="1:21" ht="52" x14ac:dyDescent="0.6">
      <c r="A45" s="421"/>
      <c r="B45" s="442"/>
      <c r="C45" s="195" t="s">
        <v>366</v>
      </c>
      <c r="D45" s="195" t="s">
        <v>257</v>
      </c>
      <c r="E45" s="433"/>
      <c r="F45" s="433"/>
      <c r="G45" s="433"/>
      <c r="H45" s="433"/>
      <c r="I45" s="433"/>
      <c r="J45" s="433"/>
      <c r="K45" s="457"/>
      <c r="L45" s="528"/>
      <c r="M45" s="528"/>
      <c r="Q45" s="190"/>
      <c r="R45" s="190"/>
      <c r="S45" s="190"/>
    </row>
    <row r="46" spans="1:21" ht="121.5" customHeight="1" thickBot="1" x14ac:dyDescent="0.65">
      <c r="A46" s="422"/>
      <c r="B46" s="443"/>
      <c r="C46" s="196" t="s">
        <v>367</v>
      </c>
      <c r="D46" s="196" t="s">
        <v>257</v>
      </c>
      <c r="E46" s="434"/>
      <c r="F46" s="434"/>
      <c r="G46" s="434"/>
      <c r="H46" s="434"/>
      <c r="I46" s="434"/>
      <c r="J46" s="434"/>
      <c r="K46" s="523"/>
      <c r="L46" s="529"/>
      <c r="M46" s="529"/>
      <c r="Q46" s="190"/>
      <c r="R46" s="190"/>
      <c r="S46" s="190"/>
    </row>
    <row r="47" spans="1:21" ht="14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564"/>
      <c r="M47" s="429"/>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3.5" customHeight="1" thickBot="1" x14ac:dyDescent="0.65">
      <c r="A48" s="422"/>
      <c r="B48" s="443"/>
      <c r="C48" s="196" t="s">
        <v>370</v>
      </c>
      <c r="D48" s="196" t="s">
        <v>257</v>
      </c>
      <c r="E48" s="434"/>
      <c r="F48" s="434"/>
      <c r="G48" s="434"/>
      <c r="H48" s="434"/>
      <c r="I48" s="434"/>
      <c r="J48" s="434"/>
      <c r="K48" s="437"/>
      <c r="L48" s="565"/>
      <c r="M48" s="431"/>
      <c r="Q48" s="190"/>
      <c r="R48" s="190"/>
      <c r="S48" s="190"/>
    </row>
    <row r="49" spans="1:21" ht="154" customHeight="1" x14ac:dyDescent="0.6">
      <c r="A49" s="420" t="s">
        <v>371</v>
      </c>
      <c r="B49" s="441" t="s">
        <v>125</v>
      </c>
      <c r="C49" s="189" t="s">
        <v>372</v>
      </c>
      <c r="D49" s="189" t="s">
        <v>253</v>
      </c>
      <c r="E49" s="432" t="s">
        <v>421</v>
      </c>
      <c r="F49" s="432" t="s">
        <v>466</v>
      </c>
      <c r="G49" s="432" t="s">
        <v>423</v>
      </c>
      <c r="H49" s="432" t="s">
        <v>631</v>
      </c>
      <c r="I49" s="432" t="s">
        <v>439</v>
      </c>
      <c r="J49" s="432" t="s">
        <v>159</v>
      </c>
      <c r="K49" s="522" t="s">
        <v>1304</v>
      </c>
      <c r="L49" s="429"/>
      <c r="M49" s="429"/>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162.65" customHeight="1" x14ac:dyDescent="0.6">
      <c r="A50" s="421"/>
      <c r="B50" s="442"/>
      <c r="C50" s="191" t="s">
        <v>373</v>
      </c>
      <c r="D50" s="191" t="s">
        <v>257</v>
      </c>
      <c r="E50" s="433"/>
      <c r="F50" s="433"/>
      <c r="G50" s="433"/>
      <c r="H50" s="433"/>
      <c r="I50" s="433"/>
      <c r="J50" s="433"/>
      <c r="K50" s="457"/>
      <c r="L50" s="430"/>
      <c r="M50" s="430"/>
      <c r="Q50" s="190"/>
      <c r="R50" s="190"/>
      <c r="S50" s="190"/>
    </row>
    <row r="51" spans="1:21" ht="130" customHeight="1" x14ac:dyDescent="0.6">
      <c r="A51" s="421"/>
      <c r="B51" s="442"/>
      <c r="C51" s="200" t="s">
        <v>374</v>
      </c>
      <c r="D51" s="191" t="s">
        <v>253</v>
      </c>
      <c r="E51" s="433"/>
      <c r="F51" s="433"/>
      <c r="G51" s="433"/>
      <c r="H51" s="433"/>
      <c r="I51" s="433"/>
      <c r="J51" s="433"/>
      <c r="K51" s="457"/>
      <c r="L51" s="430"/>
      <c r="M51" s="430"/>
      <c r="Q51" s="190"/>
      <c r="R51" s="190"/>
      <c r="S51" s="190"/>
    </row>
    <row r="52" spans="1:21" ht="130" customHeight="1" x14ac:dyDescent="0.6">
      <c r="A52" s="421"/>
      <c r="B52" s="442"/>
      <c r="C52" s="191" t="s">
        <v>375</v>
      </c>
      <c r="D52" s="191" t="s">
        <v>253</v>
      </c>
      <c r="E52" s="433"/>
      <c r="F52" s="433"/>
      <c r="G52" s="433"/>
      <c r="H52" s="433"/>
      <c r="I52" s="433"/>
      <c r="J52" s="433"/>
      <c r="K52" s="457"/>
      <c r="L52" s="430"/>
      <c r="M52" s="430"/>
      <c r="Q52" s="190"/>
      <c r="R52" s="190"/>
      <c r="S52" s="190"/>
    </row>
    <row r="53" spans="1:21" ht="130" customHeight="1" thickBot="1" x14ac:dyDescent="0.65">
      <c r="A53" s="422"/>
      <c r="B53" s="443"/>
      <c r="C53" s="193" t="s">
        <v>376</v>
      </c>
      <c r="D53" s="193" t="s">
        <v>253</v>
      </c>
      <c r="E53" s="434"/>
      <c r="F53" s="434"/>
      <c r="G53" s="434"/>
      <c r="H53" s="434"/>
      <c r="I53" s="434"/>
      <c r="J53" s="434"/>
      <c r="K53" s="523"/>
      <c r="L53" s="431"/>
      <c r="M53" s="431"/>
      <c r="Q53" s="190"/>
      <c r="R53" s="190"/>
      <c r="S53" s="190"/>
    </row>
    <row r="54" spans="1:21" ht="72.650000000000006" customHeight="1" x14ac:dyDescent="0.6">
      <c r="A54" s="420" t="s">
        <v>377</v>
      </c>
      <c r="B54" s="441" t="s">
        <v>126</v>
      </c>
      <c r="C54" s="201" t="s">
        <v>378</v>
      </c>
      <c r="D54" s="189" t="s">
        <v>257</v>
      </c>
      <c r="E54" s="432" t="s">
        <v>421</v>
      </c>
      <c r="F54" s="432" t="s">
        <v>422</v>
      </c>
      <c r="G54" s="432" t="s">
        <v>423</v>
      </c>
      <c r="H54" s="432" t="s">
        <v>631</v>
      </c>
      <c r="I54" s="432" t="s">
        <v>425</v>
      </c>
      <c r="J54" s="432" t="s">
        <v>159</v>
      </c>
      <c r="K54" s="435" t="s">
        <v>1289</v>
      </c>
      <c r="L54" s="429"/>
      <c r="M54" s="429"/>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76.5" customHeight="1" x14ac:dyDescent="0.6">
      <c r="A55" s="421"/>
      <c r="B55" s="442"/>
      <c r="C55" s="202" t="s">
        <v>379</v>
      </c>
      <c r="D55" s="191" t="s">
        <v>257</v>
      </c>
      <c r="E55" s="433"/>
      <c r="F55" s="433"/>
      <c r="G55" s="433"/>
      <c r="H55" s="433"/>
      <c r="I55" s="433"/>
      <c r="J55" s="433"/>
      <c r="K55" s="436"/>
      <c r="L55" s="430"/>
      <c r="M55" s="430"/>
      <c r="Q55" s="190"/>
      <c r="R55" s="190"/>
      <c r="S55" s="190"/>
    </row>
    <row r="56" spans="1:21" ht="99" customHeight="1" thickBot="1" x14ac:dyDescent="0.65">
      <c r="A56" s="422"/>
      <c r="B56" s="443"/>
      <c r="C56" s="203" t="s">
        <v>380</v>
      </c>
      <c r="D56" s="193" t="s">
        <v>253</v>
      </c>
      <c r="E56" s="434"/>
      <c r="F56" s="434"/>
      <c r="G56" s="434"/>
      <c r="H56" s="434"/>
      <c r="I56" s="434"/>
      <c r="J56" s="434"/>
      <c r="K56" s="437"/>
      <c r="L56" s="431"/>
      <c r="M56" s="431"/>
      <c r="Q56" s="190"/>
      <c r="R56" s="190"/>
      <c r="S56" s="190"/>
    </row>
    <row r="57" spans="1:21" x14ac:dyDescent="0.6">
      <c r="A57" s="420" t="s">
        <v>381</v>
      </c>
      <c r="B57" s="441" t="s">
        <v>127</v>
      </c>
      <c r="C57" s="189" t="s">
        <v>382</v>
      </c>
      <c r="D57" s="189" t="s">
        <v>257</v>
      </c>
      <c r="E57" s="432" t="s">
        <v>435</v>
      </c>
      <c r="F57" s="432" t="s">
        <v>422</v>
      </c>
      <c r="G57" s="432" t="s">
        <v>423</v>
      </c>
      <c r="H57" s="432" t="s">
        <v>424</v>
      </c>
      <c r="I57" s="432" t="s">
        <v>439</v>
      </c>
      <c r="J57" s="432" t="s">
        <v>159</v>
      </c>
      <c r="K57" s="435" t="s">
        <v>1290</v>
      </c>
      <c r="L57" s="429"/>
      <c r="M57" s="429"/>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253</v>
      </c>
      <c r="E58" s="433"/>
      <c r="F58" s="433"/>
      <c r="G58" s="433"/>
      <c r="H58" s="433"/>
      <c r="I58" s="433"/>
      <c r="J58" s="433"/>
      <c r="K58" s="436"/>
      <c r="L58" s="430"/>
      <c r="M58" s="430"/>
      <c r="Q58" s="190"/>
      <c r="R58" s="190"/>
      <c r="S58" s="190"/>
    </row>
    <row r="59" spans="1:21" ht="52" x14ac:dyDescent="0.6">
      <c r="A59" s="421"/>
      <c r="B59" s="442"/>
      <c r="C59" s="191" t="s">
        <v>384</v>
      </c>
      <c r="D59" s="191" t="s">
        <v>257</v>
      </c>
      <c r="E59" s="433"/>
      <c r="F59" s="433"/>
      <c r="G59" s="433"/>
      <c r="H59" s="433"/>
      <c r="I59" s="433"/>
      <c r="J59" s="433"/>
      <c r="K59" s="436"/>
      <c r="L59" s="430"/>
      <c r="M59" s="430"/>
      <c r="Q59" s="190"/>
      <c r="R59" s="190"/>
      <c r="S59" s="190"/>
    </row>
    <row r="60" spans="1:21" ht="52" x14ac:dyDescent="0.6">
      <c r="A60" s="421"/>
      <c r="B60" s="442"/>
      <c r="C60" s="191" t="s">
        <v>385</v>
      </c>
      <c r="D60" s="191" t="s">
        <v>257</v>
      </c>
      <c r="E60" s="433"/>
      <c r="F60" s="433"/>
      <c r="G60" s="433"/>
      <c r="H60" s="433"/>
      <c r="I60" s="433"/>
      <c r="J60" s="433"/>
      <c r="K60" s="436"/>
      <c r="L60" s="430"/>
      <c r="M60" s="430"/>
      <c r="Q60" s="190"/>
      <c r="R60" s="190"/>
      <c r="S60" s="190"/>
    </row>
    <row r="61" spans="1:21" x14ac:dyDescent="0.6">
      <c r="A61" s="421"/>
      <c r="B61" s="442"/>
      <c r="C61" s="191" t="s">
        <v>386</v>
      </c>
      <c r="D61" s="191" t="s">
        <v>257</v>
      </c>
      <c r="E61" s="433"/>
      <c r="F61" s="433"/>
      <c r="G61" s="433"/>
      <c r="H61" s="433"/>
      <c r="I61" s="433"/>
      <c r="J61" s="433"/>
      <c r="K61" s="436"/>
      <c r="L61" s="430"/>
      <c r="M61" s="430"/>
      <c r="Q61" s="190"/>
      <c r="R61" s="190"/>
      <c r="S61" s="190"/>
    </row>
    <row r="62" spans="1:21" x14ac:dyDescent="0.6">
      <c r="A62" s="421"/>
      <c r="B62" s="442"/>
      <c r="C62" s="191" t="s">
        <v>387</v>
      </c>
      <c r="D62" s="191" t="s">
        <v>257</v>
      </c>
      <c r="E62" s="433"/>
      <c r="F62" s="433"/>
      <c r="G62" s="433"/>
      <c r="H62" s="433"/>
      <c r="I62" s="433"/>
      <c r="J62" s="433"/>
      <c r="K62" s="436"/>
      <c r="L62" s="430"/>
      <c r="M62" s="430"/>
      <c r="Q62" s="190"/>
      <c r="R62" s="190"/>
      <c r="S62" s="190"/>
    </row>
    <row r="63" spans="1:21" ht="78" x14ac:dyDescent="0.6">
      <c r="A63" s="421"/>
      <c r="B63" s="442"/>
      <c r="C63" s="191" t="s">
        <v>388</v>
      </c>
      <c r="D63" s="191" t="s">
        <v>257</v>
      </c>
      <c r="E63" s="433"/>
      <c r="F63" s="433"/>
      <c r="G63" s="433"/>
      <c r="H63" s="433"/>
      <c r="I63" s="433"/>
      <c r="J63" s="433"/>
      <c r="K63" s="436"/>
      <c r="L63" s="430"/>
      <c r="M63" s="430"/>
      <c r="Q63" s="190"/>
      <c r="R63" s="190"/>
      <c r="S63" s="190"/>
    </row>
    <row r="64" spans="1:21" ht="26.5" thickBot="1" x14ac:dyDescent="0.65">
      <c r="A64" s="422"/>
      <c r="B64" s="443"/>
      <c r="C64" s="193" t="s">
        <v>389</v>
      </c>
      <c r="D64" s="193" t="s">
        <v>257</v>
      </c>
      <c r="E64" s="434"/>
      <c r="F64" s="434"/>
      <c r="G64" s="434"/>
      <c r="H64" s="434"/>
      <c r="I64" s="434"/>
      <c r="J64" s="434"/>
      <c r="K64" s="437"/>
      <c r="L64" s="431"/>
      <c r="M64" s="431"/>
      <c r="Q64" s="190"/>
      <c r="R64" s="190"/>
      <c r="S64" s="190"/>
    </row>
    <row r="65" spans="1:21" ht="52" x14ac:dyDescent="0.6">
      <c r="A65" s="420" t="s">
        <v>390</v>
      </c>
      <c r="B65" s="441" t="s">
        <v>128</v>
      </c>
      <c r="C65" s="197" t="s">
        <v>455</v>
      </c>
      <c r="D65" s="189" t="s">
        <v>253</v>
      </c>
      <c r="E65" s="432" t="s">
        <v>435</v>
      </c>
      <c r="F65" s="432" t="s">
        <v>422</v>
      </c>
      <c r="G65" s="432" t="s">
        <v>423</v>
      </c>
      <c r="H65" s="432" t="s">
        <v>424</v>
      </c>
      <c r="I65" s="432" t="s">
        <v>439</v>
      </c>
      <c r="J65" s="432" t="s">
        <v>159</v>
      </c>
      <c r="K65" s="435" t="s">
        <v>1291</v>
      </c>
      <c r="L65" s="429"/>
      <c r="M65" s="429"/>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0"/>
      <c r="M66" s="430"/>
      <c r="Q66" s="190"/>
      <c r="R66" s="190"/>
      <c r="S66" s="190"/>
    </row>
    <row r="67" spans="1:21" ht="107.15" customHeight="1" x14ac:dyDescent="0.6">
      <c r="A67" s="421"/>
      <c r="B67" s="442"/>
      <c r="C67" s="198" t="s">
        <v>393</v>
      </c>
      <c r="D67" s="191" t="s">
        <v>257</v>
      </c>
      <c r="E67" s="433"/>
      <c r="F67" s="433"/>
      <c r="G67" s="433"/>
      <c r="H67" s="433"/>
      <c r="I67" s="433"/>
      <c r="J67" s="433"/>
      <c r="K67" s="436"/>
      <c r="L67" s="430"/>
      <c r="M67" s="430"/>
      <c r="Q67" s="190"/>
      <c r="R67" s="190"/>
      <c r="S67" s="190"/>
    </row>
    <row r="68" spans="1:21" ht="52" x14ac:dyDescent="0.6">
      <c r="A68" s="421"/>
      <c r="B68" s="442"/>
      <c r="C68" s="198" t="s">
        <v>394</v>
      </c>
      <c r="D68" s="191" t="s">
        <v>257</v>
      </c>
      <c r="E68" s="433"/>
      <c r="F68" s="433"/>
      <c r="G68" s="433"/>
      <c r="H68" s="433"/>
      <c r="I68" s="433"/>
      <c r="J68" s="433"/>
      <c r="K68" s="436"/>
      <c r="L68" s="430"/>
      <c r="M68" s="430"/>
      <c r="Q68" s="190"/>
      <c r="R68" s="190"/>
      <c r="S68" s="190"/>
    </row>
    <row r="69" spans="1:21" x14ac:dyDescent="0.6">
      <c r="A69" s="421"/>
      <c r="B69" s="442"/>
      <c r="C69" s="198" t="s">
        <v>457</v>
      </c>
      <c r="D69" s="191" t="s">
        <v>257</v>
      </c>
      <c r="E69" s="433"/>
      <c r="F69" s="433"/>
      <c r="G69" s="433"/>
      <c r="H69" s="433"/>
      <c r="I69" s="433"/>
      <c r="J69" s="433"/>
      <c r="K69" s="436"/>
      <c r="L69" s="430"/>
      <c r="M69" s="430"/>
      <c r="Q69" s="190"/>
      <c r="R69" s="190"/>
      <c r="S69" s="190"/>
    </row>
    <row r="70" spans="1:21" x14ac:dyDescent="0.6">
      <c r="A70" s="421"/>
      <c r="B70" s="442"/>
      <c r="C70" s="198" t="s">
        <v>396</v>
      </c>
      <c r="D70" s="191" t="s">
        <v>257</v>
      </c>
      <c r="E70" s="433"/>
      <c r="F70" s="433"/>
      <c r="G70" s="433"/>
      <c r="H70" s="433"/>
      <c r="I70" s="433"/>
      <c r="J70" s="433"/>
      <c r="K70" s="436"/>
      <c r="L70" s="430"/>
      <c r="M70" s="430"/>
      <c r="Q70" s="190"/>
      <c r="R70" s="190"/>
      <c r="S70" s="190"/>
    </row>
    <row r="71" spans="1:21" ht="75" customHeight="1" thickBot="1" x14ac:dyDescent="0.65">
      <c r="A71" s="422"/>
      <c r="B71" s="443"/>
      <c r="C71" s="199" t="s">
        <v>397</v>
      </c>
      <c r="D71" s="193" t="s">
        <v>257</v>
      </c>
      <c r="E71" s="434"/>
      <c r="F71" s="434"/>
      <c r="G71" s="434"/>
      <c r="H71" s="434"/>
      <c r="I71" s="434"/>
      <c r="J71" s="434"/>
      <c r="K71" s="437"/>
      <c r="L71" s="431"/>
      <c r="M71" s="431"/>
      <c r="Q71" s="190"/>
      <c r="R71" s="190"/>
      <c r="S71" s="190"/>
    </row>
    <row r="72" spans="1:21" ht="88" customHeight="1" x14ac:dyDescent="0.6">
      <c r="A72" s="420" t="s">
        <v>398</v>
      </c>
      <c r="B72" s="441" t="s">
        <v>129</v>
      </c>
      <c r="C72" s="197" t="s">
        <v>399</v>
      </c>
      <c r="D72" s="189" t="s">
        <v>257</v>
      </c>
      <c r="E72" s="432" t="s">
        <v>421</v>
      </c>
      <c r="F72" s="432" t="s">
        <v>444</v>
      </c>
      <c r="G72" s="432" t="s">
        <v>423</v>
      </c>
      <c r="H72" s="432" t="s">
        <v>631</v>
      </c>
      <c r="I72" s="432" t="s">
        <v>425</v>
      </c>
      <c r="J72" s="432" t="s">
        <v>159</v>
      </c>
      <c r="K72" s="465" t="s">
        <v>1301</v>
      </c>
      <c r="L72" s="429"/>
      <c r="M72" s="429"/>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58.5" customHeight="1" x14ac:dyDescent="0.6">
      <c r="A73" s="421"/>
      <c r="B73" s="442"/>
      <c r="C73" s="198" t="s">
        <v>400</v>
      </c>
      <c r="D73" s="191" t="s">
        <v>253</v>
      </c>
      <c r="E73" s="433"/>
      <c r="F73" s="433"/>
      <c r="G73" s="433"/>
      <c r="H73" s="433"/>
      <c r="I73" s="433"/>
      <c r="J73" s="433"/>
      <c r="K73" s="466"/>
      <c r="L73" s="430"/>
      <c r="M73" s="430"/>
      <c r="Q73" s="190"/>
      <c r="R73" s="190"/>
      <c r="S73" s="190"/>
    </row>
    <row r="74" spans="1:21" ht="89.5" customHeight="1" x14ac:dyDescent="0.6">
      <c r="A74" s="421"/>
      <c r="B74" s="442"/>
      <c r="C74" s="198" t="s">
        <v>401</v>
      </c>
      <c r="D74" s="191" t="s">
        <v>257</v>
      </c>
      <c r="E74" s="433"/>
      <c r="F74" s="433"/>
      <c r="G74" s="433"/>
      <c r="H74" s="433"/>
      <c r="I74" s="433"/>
      <c r="J74" s="433"/>
      <c r="K74" s="466"/>
      <c r="L74" s="430"/>
      <c r="M74" s="430"/>
      <c r="Q74" s="190"/>
      <c r="R74" s="190"/>
      <c r="S74" s="190"/>
    </row>
    <row r="75" spans="1:21" ht="60" customHeight="1" x14ac:dyDescent="0.6">
      <c r="A75" s="421"/>
      <c r="B75" s="442"/>
      <c r="C75" s="198" t="s">
        <v>402</v>
      </c>
      <c r="D75" s="191" t="s">
        <v>253</v>
      </c>
      <c r="E75" s="433"/>
      <c r="F75" s="433"/>
      <c r="G75" s="433"/>
      <c r="H75" s="433"/>
      <c r="I75" s="433"/>
      <c r="J75" s="433"/>
      <c r="K75" s="466"/>
      <c r="L75" s="430"/>
      <c r="M75" s="430"/>
      <c r="Q75" s="190"/>
      <c r="R75" s="190"/>
      <c r="S75" s="190"/>
    </row>
    <row r="76" spans="1:21" ht="88" customHeight="1" thickBot="1" x14ac:dyDescent="0.65">
      <c r="A76" s="422"/>
      <c r="B76" s="443"/>
      <c r="C76" s="204" t="s">
        <v>403</v>
      </c>
      <c r="D76" s="193" t="s">
        <v>257</v>
      </c>
      <c r="E76" s="434"/>
      <c r="F76" s="434"/>
      <c r="G76" s="434"/>
      <c r="H76" s="434"/>
      <c r="I76" s="434"/>
      <c r="J76" s="434"/>
      <c r="K76" s="622"/>
      <c r="L76" s="431"/>
      <c r="M76" s="431"/>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29"/>
      <c r="M77" s="429"/>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0"/>
      <c r="M78" s="430"/>
      <c r="Q78" s="190"/>
      <c r="R78" s="190"/>
      <c r="S78" s="190"/>
    </row>
    <row r="79" spans="1:21" x14ac:dyDescent="0.6">
      <c r="A79" s="463"/>
      <c r="B79" s="442"/>
      <c r="C79" s="198" t="s">
        <v>407</v>
      </c>
      <c r="D79" s="195" t="s">
        <v>257</v>
      </c>
      <c r="E79" s="433"/>
      <c r="F79" s="433"/>
      <c r="G79" s="433"/>
      <c r="H79" s="433"/>
      <c r="I79" s="433"/>
      <c r="J79" s="433"/>
      <c r="K79" s="436"/>
      <c r="L79" s="430"/>
      <c r="M79" s="430"/>
      <c r="Q79" s="190"/>
      <c r="R79" s="190"/>
      <c r="S79" s="190"/>
    </row>
    <row r="80" spans="1:21" x14ac:dyDescent="0.6">
      <c r="A80" s="463"/>
      <c r="B80" s="442"/>
      <c r="C80" s="205" t="s">
        <v>408</v>
      </c>
      <c r="D80" s="195" t="s">
        <v>257</v>
      </c>
      <c r="E80" s="433"/>
      <c r="F80" s="433"/>
      <c r="G80" s="433"/>
      <c r="H80" s="433"/>
      <c r="I80" s="433"/>
      <c r="J80" s="433"/>
      <c r="K80" s="436"/>
      <c r="L80" s="430"/>
      <c r="M80" s="430"/>
      <c r="Q80" s="190"/>
      <c r="R80" s="190"/>
      <c r="S80" s="190"/>
    </row>
    <row r="81" spans="1:21" ht="78" x14ac:dyDescent="0.6">
      <c r="A81" s="463"/>
      <c r="B81" s="442"/>
      <c r="C81" s="205" t="s">
        <v>409</v>
      </c>
      <c r="D81" s="195" t="s">
        <v>257</v>
      </c>
      <c r="E81" s="433"/>
      <c r="F81" s="433"/>
      <c r="G81" s="433"/>
      <c r="H81" s="433"/>
      <c r="I81" s="433"/>
      <c r="J81" s="433"/>
      <c r="K81" s="436"/>
      <c r="L81" s="430"/>
      <c r="M81" s="430"/>
      <c r="Q81" s="190"/>
      <c r="R81" s="190"/>
      <c r="S81" s="190"/>
    </row>
    <row r="82" spans="1:21" ht="78" x14ac:dyDescent="0.6">
      <c r="A82" s="463"/>
      <c r="B82" s="442"/>
      <c r="C82" s="205" t="s">
        <v>410</v>
      </c>
      <c r="D82" s="195" t="s">
        <v>257</v>
      </c>
      <c r="E82" s="433"/>
      <c r="F82" s="433"/>
      <c r="G82" s="433"/>
      <c r="H82" s="433"/>
      <c r="I82" s="433"/>
      <c r="J82" s="433"/>
      <c r="K82" s="436"/>
      <c r="L82" s="430"/>
      <c r="M82" s="430"/>
      <c r="Q82" s="190"/>
      <c r="R82" s="190"/>
      <c r="S82" s="190"/>
    </row>
    <row r="83" spans="1:21" ht="69.650000000000006" customHeight="1" thickBot="1" x14ac:dyDescent="0.65">
      <c r="A83" s="445"/>
      <c r="B83" s="443"/>
      <c r="C83" s="203" t="s">
        <v>411</v>
      </c>
      <c r="D83" s="196" t="s">
        <v>257</v>
      </c>
      <c r="E83" s="434"/>
      <c r="F83" s="434"/>
      <c r="G83" s="434"/>
      <c r="H83" s="434"/>
      <c r="I83" s="434"/>
      <c r="J83" s="434"/>
      <c r="K83" s="437"/>
      <c r="L83" s="431"/>
      <c r="M83" s="431"/>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29"/>
      <c r="M84" s="429"/>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0"/>
      <c r="M85" s="430"/>
      <c r="Q85" s="190"/>
      <c r="R85" s="190"/>
      <c r="S85" s="190"/>
    </row>
    <row r="86" spans="1:21" ht="49.5" customHeight="1" x14ac:dyDescent="0.6">
      <c r="A86" s="463"/>
      <c r="B86" s="442"/>
      <c r="C86" s="205" t="s">
        <v>415</v>
      </c>
      <c r="D86" s="195" t="s">
        <v>257</v>
      </c>
      <c r="E86" s="433"/>
      <c r="F86" s="433"/>
      <c r="G86" s="433"/>
      <c r="H86" s="433"/>
      <c r="I86" s="433"/>
      <c r="J86" s="433"/>
      <c r="K86" s="436"/>
      <c r="L86" s="430"/>
      <c r="M86" s="430"/>
      <c r="Q86" s="190"/>
      <c r="R86" s="190"/>
      <c r="S86" s="190"/>
    </row>
    <row r="87" spans="1:21" ht="35.15" customHeight="1" thickBot="1" x14ac:dyDescent="0.65">
      <c r="A87" s="464"/>
      <c r="B87" s="443"/>
      <c r="C87" s="207" t="s">
        <v>416</v>
      </c>
      <c r="D87" s="208" t="s">
        <v>257</v>
      </c>
      <c r="E87" s="447"/>
      <c r="F87" s="447"/>
      <c r="G87" s="447"/>
      <c r="H87" s="447"/>
      <c r="I87" s="447"/>
      <c r="J87" s="447"/>
      <c r="K87" s="452"/>
      <c r="L87" s="448"/>
      <c r="M87" s="448"/>
      <c r="Q87" s="190" t="str">
        <f>IF(OR(J87='Drop downs'!$G$7,J87='Drop downs'!$G$5), B87&amp;": "&amp;K87&amp;CHAR(10),"")</f>
        <v/>
      </c>
      <c r="R87" s="190" t="str">
        <f>IF(J87='Drop downs'!$G$2,B87&amp;": "&amp;K87&amp;""," ")</f>
        <v xml:space="preserve"> </v>
      </c>
      <c r="S87" s="190"/>
    </row>
    <row r="89" spans="1:21" x14ac:dyDescent="0.6">
      <c r="A89" s="665" t="s">
        <v>59</v>
      </c>
      <c r="B89" s="665"/>
      <c r="C89" s="665"/>
      <c r="D89" s="665"/>
      <c r="E89" s="665"/>
      <c r="F89" s="665"/>
      <c r="G89" s="665"/>
      <c r="H89" s="665"/>
      <c r="I89" s="665"/>
      <c r="J89" s="665"/>
      <c r="K89" s="665"/>
      <c r="L89" s="665"/>
    </row>
    <row r="90" spans="1:21" s="188" customFormat="1" x14ac:dyDescent="0.6">
      <c r="A90" s="436" t="str">
        <f>Q8&amp;Q18&amp;Q20&amp;Q28&amp;Q36&amp;Q42&amp;Q47&amp;Q48&amp;Q49&amp;Q54&amp;Q57&amp;Q65&amp;Q72&amp;Q77&amp;Q84&amp;Q87</f>
        <v/>
      </c>
      <c r="B90" s="436"/>
      <c r="C90" s="436"/>
      <c r="D90" s="436"/>
      <c r="E90" s="436"/>
      <c r="F90" s="436"/>
      <c r="G90" s="436"/>
      <c r="H90" s="436"/>
      <c r="I90" s="436"/>
      <c r="J90" s="436"/>
      <c r="K90" s="436"/>
      <c r="L90" s="436"/>
    </row>
    <row r="91" spans="1:21" x14ac:dyDescent="0.6">
      <c r="A91" s="665" t="s">
        <v>61</v>
      </c>
      <c r="B91" s="665"/>
      <c r="C91" s="665"/>
      <c r="D91" s="665"/>
      <c r="E91" s="665"/>
      <c r="F91" s="665"/>
      <c r="G91" s="665"/>
      <c r="H91" s="665"/>
      <c r="I91" s="665"/>
      <c r="J91" s="665"/>
      <c r="K91" s="665"/>
      <c r="L91" s="665"/>
    </row>
    <row r="92" spans="1:21" x14ac:dyDescent="0.6">
      <c r="A92" s="436" t="str">
        <f>R8&amp;R18&amp;R20&amp;R28&amp;R36&amp;R42&amp;R47&amp;R48&amp;R49&amp;R54&amp;R57&amp;R65&amp;R72&amp;R77&amp;R84&amp;R87</f>
        <v xml:space="preserve">               </v>
      </c>
      <c r="B92" s="436"/>
      <c r="C92" s="436"/>
      <c r="D92" s="436"/>
      <c r="E92" s="436"/>
      <c r="F92" s="436"/>
      <c r="G92" s="436"/>
      <c r="H92" s="436"/>
      <c r="I92" s="436"/>
      <c r="J92" s="436"/>
      <c r="K92" s="436"/>
      <c r="L92" s="436"/>
    </row>
    <row r="93" spans="1:21" x14ac:dyDescent="0.6">
      <c r="A93" s="665" t="s">
        <v>63</v>
      </c>
      <c r="B93" s="665"/>
      <c r="C93" s="665"/>
      <c r="D93" s="665"/>
      <c r="E93" s="665"/>
      <c r="F93" s="665"/>
      <c r="G93" s="665"/>
      <c r="H93" s="665"/>
      <c r="I93" s="665"/>
      <c r="J93" s="665"/>
      <c r="K93" s="665"/>
      <c r="L93" s="665"/>
    </row>
    <row r="94" spans="1:21" x14ac:dyDescent="0.6">
      <c r="A94" s="457"/>
      <c r="B94" s="457"/>
      <c r="C94" s="457"/>
      <c r="D94" s="457"/>
      <c r="E94" s="457"/>
      <c r="F94" s="457"/>
      <c r="G94" s="457"/>
      <c r="H94" s="457"/>
      <c r="I94" s="457"/>
      <c r="J94" s="457"/>
      <c r="K94" s="457"/>
      <c r="L94" s="457"/>
    </row>
    <row r="95" spans="1:21" x14ac:dyDescent="0.6">
      <c r="A95" s="665" t="s">
        <v>48</v>
      </c>
      <c r="B95" s="665"/>
      <c r="C95" s="665"/>
      <c r="D95" s="665"/>
      <c r="E95" s="665"/>
      <c r="F95" s="665"/>
      <c r="G95" s="665"/>
      <c r="H95" s="665"/>
      <c r="I95" s="665"/>
      <c r="J95" s="665"/>
      <c r="K95" s="665"/>
      <c r="L95" s="665"/>
    </row>
    <row r="96" spans="1:21" x14ac:dyDescent="0.6">
      <c r="A96" s="457" t="str">
        <f>T8&amp;T18&amp;T20&amp;T28&amp;T36&amp;T42&amp;T47&amp;T49&amp;T54&amp;T57&amp;T65&amp;T72&amp;T77&amp;T84</f>
        <v/>
      </c>
      <c r="B96" s="664"/>
      <c r="C96" s="457"/>
      <c r="D96" s="457"/>
      <c r="E96" s="457"/>
      <c r="F96" s="457"/>
      <c r="G96" s="457"/>
      <c r="H96" s="457"/>
      <c r="I96" s="457"/>
      <c r="J96" s="457"/>
      <c r="K96" s="457"/>
      <c r="L96" s="457"/>
    </row>
    <row r="97" spans="1:13" x14ac:dyDescent="0.6">
      <c r="A97" s="474" t="s">
        <v>323</v>
      </c>
      <c r="B97" s="475"/>
      <c r="C97" s="475"/>
      <c r="D97" s="475"/>
      <c r="E97" s="475"/>
      <c r="F97" s="475"/>
      <c r="G97" s="475"/>
      <c r="H97" s="475"/>
      <c r="I97" s="475"/>
      <c r="J97" s="475"/>
      <c r="K97" s="475"/>
      <c r="L97" s="475"/>
      <c r="M97" s="476"/>
    </row>
    <row r="98" spans="1:13" ht="37" customHeight="1" x14ac:dyDescent="0.6">
      <c r="A98" s="457" t="str">
        <f>U8&amp;U18&amp;U20&amp;U28&amp;U36&amp;U42&amp;U47&amp;U49&amp;U54&amp;U57&amp;U65&amp;U72&amp;U77&amp;U84</f>
        <v xml:space="preserve">IIA6:A potential enhancement to this policy could be the introduction of sustainable travel within design e.g., the increase in EV charging points included within new development, Solar PV on top of new development to regenerate renewable energy. 
</v>
      </c>
      <c r="B98" s="664"/>
      <c r="C98" s="457"/>
      <c r="D98" s="457"/>
      <c r="E98" s="457"/>
      <c r="F98" s="457"/>
      <c r="G98" s="457"/>
      <c r="H98" s="457"/>
      <c r="I98" s="457"/>
      <c r="J98" s="457"/>
      <c r="K98" s="457"/>
      <c r="L98" s="457"/>
    </row>
  </sheetData>
  <sheetProtection algorithmName="SHA-512" hashValue="lTwrdAhqADaNKuVgrG32wsY7vinz/rNmkLekdQpTVcF2P8Acjs/R+IqlzseXdvIPvl2Rd80KYxB3qrtQFb5teg==" saltValue="sJJic1DfQTFSOkkbEzA8Tg==" spinCount="100000" sheet="1" objects="1" scenarios="1"/>
  <autoFilter ref="A7:L87" xr:uid="{D2C47CAF-421C-4D58-AA7A-22430CCF83D7}"/>
  <mergeCells count="170">
    <mergeCell ref="A98:L98"/>
    <mergeCell ref="A96:L96"/>
    <mergeCell ref="A90:L90"/>
    <mergeCell ref="A91:L91"/>
    <mergeCell ref="A92:L92"/>
    <mergeCell ref="A93:L93"/>
    <mergeCell ref="A94:L94"/>
    <mergeCell ref="A95:L95"/>
    <mergeCell ref="K84:K87"/>
    <mergeCell ref="L84:L87"/>
    <mergeCell ref="A97:M97"/>
    <mergeCell ref="M84:M87"/>
    <mergeCell ref="A89:L89"/>
    <mergeCell ref="A84:A87"/>
    <mergeCell ref="B84:B87"/>
    <mergeCell ref="E84:E87"/>
    <mergeCell ref="F84:F87"/>
    <mergeCell ref="G84:G87"/>
    <mergeCell ref="H84:H87"/>
    <mergeCell ref="I84:I87"/>
    <mergeCell ref="J84:J87"/>
    <mergeCell ref="H77:H83"/>
    <mergeCell ref="I77:I83"/>
    <mergeCell ref="J77:J83"/>
    <mergeCell ref="K72:K76"/>
    <mergeCell ref="L72:L76"/>
    <mergeCell ref="M72:M76"/>
    <mergeCell ref="A77:A83"/>
    <mergeCell ref="B77:B83"/>
    <mergeCell ref="E77:E83"/>
    <mergeCell ref="F77:F83"/>
    <mergeCell ref="G77:G83"/>
    <mergeCell ref="A72:A76"/>
    <mergeCell ref="B72:B76"/>
    <mergeCell ref="E72:E76"/>
    <mergeCell ref="F72:F76"/>
    <mergeCell ref="G72:G76"/>
    <mergeCell ref="H72:H76"/>
    <mergeCell ref="I72:I76"/>
    <mergeCell ref="J72:J76"/>
    <mergeCell ref="M77:M83"/>
    <mergeCell ref="K77:K83"/>
    <mergeCell ref="L77:L83"/>
    <mergeCell ref="H65:H71"/>
    <mergeCell ref="I65:I71"/>
    <mergeCell ref="J65:J71"/>
    <mergeCell ref="K57:K64"/>
    <mergeCell ref="L57:L64"/>
    <mergeCell ref="M57:M64"/>
    <mergeCell ref="A65:A71"/>
    <mergeCell ref="B65:B71"/>
    <mergeCell ref="E65:E71"/>
    <mergeCell ref="F65:F71"/>
    <mergeCell ref="G65:G71"/>
    <mergeCell ref="M65:M71"/>
    <mergeCell ref="K65:K71"/>
    <mergeCell ref="L65:L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A54:A56"/>
    <mergeCell ref="B54:B56"/>
    <mergeCell ref="E54:E56"/>
    <mergeCell ref="F54:F56"/>
    <mergeCell ref="G54:G56"/>
    <mergeCell ref="M54:M56"/>
    <mergeCell ref="K54:K56"/>
    <mergeCell ref="L54:L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A47:A48"/>
    <mergeCell ref="B47:B48"/>
    <mergeCell ref="E47:E48"/>
    <mergeCell ref="F47:F48"/>
    <mergeCell ref="G47:G48"/>
    <mergeCell ref="M47:M48"/>
    <mergeCell ref="K47:K48"/>
    <mergeCell ref="L47:L48"/>
    <mergeCell ref="A42:A46"/>
    <mergeCell ref="B42:B46"/>
    <mergeCell ref="E42:E46"/>
    <mergeCell ref="F42:F46"/>
    <mergeCell ref="G42:G46"/>
    <mergeCell ref="H42:H46"/>
    <mergeCell ref="I42:I46"/>
    <mergeCell ref="J42:J46"/>
    <mergeCell ref="K28:K35"/>
    <mergeCell ref="L28:L35"/>
    <mergeCell ref="H36:H41"/>
    <mergeCell ref="I36:I41"/>
    <mergeCell ref="J36:J41"/>
    <mergeCell ref="M28:M35"/>
    <mergeCell ref="A36:A41"/>
    <mergeCell ref="B36:B41"/>
    <mergeCell ref="E36:E41"/>
    <mergeCell ref="F36:F41"/>
    <mergeCell ref="G36:G41"/>
    <mergeCell ref="M36:M41"/>
    <mergeCell ref="K36:K41"/>
    <mergeCell ref="L36:L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A20:A27"/>
    <mergeCell ref="B20:B27"/>
    <mergeCell ref="E20:E27"/>
    <mergeCell ref="F20:F27"/>
    <mergeCell ref="G20:G27"/>
    <mergeCell ref="M20:M27"/>
    <mergeCell ref="K20:K27"/>
    <mergeCell ref="L20:L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M6"/>
    <mergeCell ref="M8:M17"/>
    <mergeCell ref="K8:K17"/>
    <mergeCell ref="L8:L17"/>
    <mergeCell ref="C3:F3"/>
  </mergeCells>
  <conditionalFormatting sqref="C50:C53">
    <cfRule type="expression" dxfId="522" priority="9">
      <formula>$D50="No"</formula>
    </cfRule>
  </conditionalFormatting>
  <conditionalFormatting sqref="C8:D87">
    <cfRule type="expression" dxfId="521" priority="1">
      <formula>$D8="No"</formula>
    </cfRule>
  </conditionalFormatting>
  <conditionalFormatting sqref="J8 J28 J49 J57 J65 J72 J77 J84">
    <cfRule type="cellIs" dxfId="520" priority="41" operator="equal">
      <formula>"Significant Negative"</formula>
    </cfRule>
    <cfRule type="cellIs" dxfId="519" priority="42" operator="equal">
      <formula>"Minor Negative"</formula>
    </cfRule>
    <cfRule type="cellIs" dxfId="518" priority="43" operator="equal">
      <formula>"Uncertain"</formula>
    </cfRule>
    <cfRule type="cellIs" dxfId="517" priority="44" operator="equal">
      <formula>"Neutral"</formula>
    </cfRule>
    <cfRule type="cellIs" dxfId="516" priority="45" operator="equal">
      <formula>"Minor Positive"</formula>
    </cfRule>
    <cfRule type="cellIs" dxfId="515" priority="46" operator="equal">
      <formula>"Significant Positive"</formula>
    </cfRule>
  </conditionalFormatting>
  <conditionalFormatting sqref="J18">
    <cfRule type="cellIs" dxfId="514" priority="2" operator="equal">
      <formula>"Significant Negative"</formula>
    </cfRule>
    <cfRule type="cellIs" dxfId="513" priority="3" operator="equal">
      <formula>"Minor Negative"</formula>
    </cfRule>
    <cfRule type="cellIs" dxfId="512" priority="4" operator="equal">
      <formula>"Uncertain"</formula>
    </cfRule>
    <cfRule type="cellIs" dxfId="511" priority="5" operator="equal">
      <formula>"Neutral"</formula>
    </cfRule>
    <cfRule type="cellIs" dxfId="510" priority="6" operator="equal">
      <formula>"Minor Positive"</formula>
    </cfRule>
    <cfRule type="cellIs" dxfId="509" priority="7" operator="equal">
      <formula>"Significant Positive"</formula>
    </cfRule>
  </conditionalFormatting>
  <conditionalFormatting sqref="J20">
    <cfRule type="cellIs" dxfId="508" priority="29" operator="equal">
      <formula>"Significant Negative"</formula>
    </cfRule>
    <cfRule type="cellIs" dxfId="507" priority="30" operator="equal">
      <formula>"Minor Negative"</formula>
    </cfRule>
    <cfRule type="cellIs" dxfId="506" priority="31" operator="equal">
      <formula>"Uncertain"</formula>
    </cfRule>
    <cfRule type="cellIs" dxfId="505" priority="32" operator="equal">
      <formula>"Neutral"</formula>
    </cfRule>
    <cfRule type="cellIs" dxfId="504" priority="33" operator="equal">
      <formula>"Minor Positive"</formula>
    </cfRule>
    <cfRule type="cellIs" dxfId="503" priority="34" operator="equal">
      <formula>"Significant Positive"</formula>
    </cfRule>
  </conditionalFormatting>
  <conditionalFormatting sqref="J36">
    <cfRule type="cellIs" dxfId="502" priority="23" operator="equal">
      <formula>"Significant Negative"</formula>
    </cfRule>
    <cfRule type="cellIs" dxfId="501" priority="24" operator="equal">
      <formula>"Minor Negative"</formula>
    </cfRule>
    <cfRule type="cellIs" dxfId="500" priority="25" operator="equal">
      <formula>"Uncertain"</formula>
    </cfRule>
    <cfRule type="cellIs" dxfId="499" priority="26" operator="equal">
      <formula>"Neutral"</formula>
    </cfRule>
    <cfRule type="cellIs" dxfId="498" priority="27" operator="equal">
      <formula>"Minor Positive"</formula>
    </cfRule>
    <cfRule type="cellIs" dxfId="497" priority="28" operator="equal">
      <formula>"Significant Positive"</formula>
    </cfRule>
  </conditionalFormatting>
  <conditionalFormatting sqref="J42">
    <cfRule type="cellIs" dxfId="496" priority="17" operator="equal">
      <formula>"Significant Negative"</formula>
    </cfRule>
    <cfRule type="cellIs" dxfId="495" priority="18" operator="equal">
      <formula>"Minor Negative"</formula>
    </cfRule>
    <cfRule type="cellIs" dxfId="494" priority="19" operator="equal">
      <formula>"Uncertain"</formula>
    </cfRule>
    <cfRule type="cellIs" dxfId="493" priority="20" operator="equal">
      <formula>"Neutral"</formula>
    </cfRule>
    <cfRule type="cellIs" dxfId="492" priority="21" operator="equal">
      <formula>"Minor Positive"</formula>
    </cfRule>
    <cfRule type="cellIs" dxfId="491" priority="22" operator="equal">
      <formula>"Significant Positive"</formula>
    </cfRule>
  </conditionalFormatting>
  <conditionalFormatting sqref="J47">
    <cfRule type="cellIs" dxfId="490" priority="35" operator="equal">
      <formula>"Significant Negative"</formula>
    </cfRule>
    <cfRule type="cellIs" dxfId="489" priority="36" operator="equal">
      <formula>"Minor Negative"</formula>
    </cfRule>
    <cfRule type="cellIs" dxfId="488" priority="37" operator="equal">
      <formula>"Uncertain"</formula>
    </cfRule>
    <cfRule type="cellIs" dxfId="487" priority="38" operator="equal">
      <formula>"Neutral"</formula>
    </cfRule>
    <cfRule type="cellIs" dxfId="486" priority="39" operator="equal">
      <formula>"Minor Positive"</formula>
    </cfRule>
    <cfRule type="cellIs" dxfId="485" priority="40" operator="equal">
      <formula>"Significant Positive"</formula>
    </cfRule>
  </conditionalFormatting>
  <conditionalFormatting sqref="J54">
    <cfRule type="cellIs" dxfId="484" priority="11" operator="equal">
      <formula>"Significant Negative"</formula>
    </cfRule>
    <cfRule type="cellIs" dxfId="483" priority="12" operator="equal">
      <formula>"Minor Negative"</formula>
    </cfRule>
    <cfRule type="cellIs" dxfId="482" priority="13" operator="equal">
      <formula>"Uncertain"</formula>
    </cfRule>
    <cfRule type="cellIs" dxfId="481" priority="14" operator="equal">
      <formula>"Neutral"</formula>
    </cfRule>
    <cfRule type="cellIs" dxfId="480" priority="15" operator="equal">
      <formula>"Minor Positive"</formula>
    </cfRule>
    <cfRule type="cellIs" dxfId="479" priority="16" operator="equal">
      <formula>"Significant Positive"</formula>
    </cfRule>
  </conditionalFormatting>
  <pageMargins left="0.7" right="0.7" top="0.75" bottom="0.75" header="0.3" footer="0.3"/>
  <pageSetup orientation="portrait" horizontalDpi="4294967293" verticalDpi="4294967293"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11B8-4983-4BBB-BEF4-B7E959892A67}">
  <sheetPr codeName="Sheet158">
    <tabColor theme="4" tint="0.79998168889431442"/>
  </sheetPr>
  <dimension ref="A1:V98"/>
  <sheetViews>
    <sheetView zoomScale="80" zoomScaleNormal="8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8.54296875" customWidth="1"/>
    <col min="12" max="12" width="16.54296875" customWidth="1"/>
    <col min="13" max="13" width="23.81640625" customWidth="1"/>
    <col min="14" max="14" width="24.816406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1305</v>
      </c>
      <c r="D1" s="321"/>
      <c r="E1" s="321"/>
      <c r="F1" s="322"/>
      <c r="G1" s="16"/>
      <c r="I1" s="7"/>
      <c r="J1" s="7"/>
      <c r="K1" s="7"/>
    </row>
    <row r="2" spans="1:22" x14ac:dyDescent="0.35">
      <c r="A2" s="74" t="s">
        <v>31</v>
      </c>
      <c r="B2" s="9"/>
      <c r="C2" s="323" t="s">
        <v>1267</v>
      </c>
      <c r="D2" s="323"/>
      <c r="E2" s="323"/>
      <c r="F2" s="324"/>
      <c r="I2" s="8"/>
      <c r="J2" s="8"/>
      <c r="K2" s="8"/>
    </row>
    <row r="3" spans="1:22" x14ac:dyDescent="0.35">
      <c r="A3" s="75" t="s">
        <v>32</v>
      </c>
      <c r="B3" s="4"/>
      <c r="C3" s="323" t="s">
        <v>1306</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1307</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253</v>
      </c>
      <c r="M8" s="390"/>
      <c r="N8" s="39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91"/>
      <c r="N9" s="391"/>
      <c r="R9" s="12"/>
      <c r="S9" s="12"/>
      <c r="T9" s="12"/>
    </row>
    <row r="10" spans="1:22" x14ac:dyDescent="0.35">
      <c r="A10" s="377"/>
      <c r="B10" s="388"/>
      <c r="C10" s="24" t="s">
        <v>326</v>
      </c>
      <c r="D10" s="24" t="s">
        <v>257</v>
      </c>
      <c r="E10" s="386"/>
      <c r="F10" s="386"/>
      <c r="G10" s="386"/>
      <c r="H10" s="386"/>
      <c r="I10" s="386"/>
      <c r="J10" s="358"/>
      <c r="K10" s="296"/>
      <c r="L10" s="358"/>
      <c r="M10" s="391"/>
      <c r="N10" s="391"/>
      <c r="R10" s="12"/>
      <c r="S10" s="12"/>
      <c r="T10" s="12"/>
    </row>
    <row r="11" spans="1:22" x14ac:dyDescent="0.35">
      <c r="A11" s="377"/>
      <c r="B11" s="388"/>
      <c r="C11" s="24" t="s">
        <v>327</v>
      </c>
      <c r="D11" s="24" t="s">
        <v>257</v>
      </c>
      <c r="E11" s="386"/>
      <c r="F11" s="386"/>
      <c r="G11" s="386"/>
      <c r="H11" s="386"/>
      <c r="I11" s="386"/>
      <c r="J11" s="358"/>
      <c r="K11" s="296"/>
      <c r="L11" s="358"/>
      <c r="M11" s="391"/>
      <c r="N11" s="391"/>
      <c r="R11" s="12"/>
      <c r="S11" s="12"/>
      <c r="T11" s="12"/>
    </row>
    <row r="12" spans="1:22" x14ac:dyDescent="0.35">
      <c r="A12" s="377"/>
      <c r="B12" s="388"/>
      <c r="C12" s="24" t="s">
        <v>328</v>
      </c>
      <c r="D12" s="24" t="s">
        <v>257</v>
      </c>
      <c r="E12" s="386"/>
      <c r="F12" s="386"/>
      <c r="G12" s="386"/>
      <c r="H12" s="386"/>
      <c r="I12" s="386"/>
      <c r="J12" s="358"/>
      <c r="K12" s="296"/>
      <c r="L12" s="358"/>
      <c r="M12" s="391"/>
      <c r="N12" s="391"/>
      <c r="R12" s="12"/>
      <c r="S12" s="12"/>
      <c r="T12" s="12"/>
    </row>
    <row r="13" spans="1:22" x14ac:dyDescent="0.35">
      <c r="A13" s="377"/>
      <c r="B13" s="388"/>
      <c r="C13" s="24" t="s">
        <v>329</v>
      </c>
      <c r="D13" s="24" t="s">
        <v>257</v>
      </c>
      <c r="E13" s="386"/>
      <c r="F13" s="386"/>
      <c r="G13" s="386"/>
      <c r="H13" s="386"/>
      <c r="I13" s="386"/>
      <c r="J13" s="358"/>
      <c r="K13" s="296"/>
      <c r="L13" s="358"/>
      <c r="M13" s="391"/>
      <c r="N13" s="391"/>
      <c r="R13" s="12"/>
      <c r="S13" s="12"/>
      <c r="T13" s="12"/>
    </row>
    <row r="14" spans="1:22" x14ac:dyDescent="0.35">
      <c r="A14" s="377"/>
      <c r="B14" s="388"/>
      <c r="C14" s="24" t="s">
        <v>330</v>
      </c>
      <c r="D14" s="24" t="s">
        <v>257</v>
      </c>
      <c r="E14" s="386"/>
      <c r="F14" s="386"/>
      <c r="G14" s="386"/>
      <c r="H14" s="386"/>
      <c r="I14" s="386"/>
      <c r="J14" s="358"/>
      <c r="K14" s="296"/>
      <c r="L14" s="358"/>
      <c r="M14" s="391"/>
      <c r="N14" s="391"/>
      <c r="R14" s="12"/>
      <c r="S14" s="12"/>
      <c r="T14" s="12"/>
    </row>
    <row r="15" spans="1:22" x14ac:dyDescent="0.35">
      <c r="A15" s="377"/>
      <c r="B15" s="388"/>
      <c r="C15" s="24" t="s">
        <v>331</v>
      </c>
      <c r="D15" s="24" t="s">
        <v>257</v>
      </c>
      <c r="E15" s="386"/>
      <c r="F15" s="386"/>
      <c r="G15" s="386"/>
      <c r="H15" s="386"/>
      <c r="I15" s="386"/>
      <c r="J15" s="358"/>
      <c r="K15" s="296"/>
      <c r="L15" s="358"/>
      <c r="M15" s="391"/>
      <c r="N15" s="391"/>
      <c r="R15" s="12"/>
      <c r="S15" s="12"/>
      <c r="T15" s="12"/>
    </row>
    <row r="16" spans="1:22" ht="29" x14ac:dyDescent="0.35">
      <c r="A16" s="377"/>
      <c r="B16" s="388"/>
      <c r="C16" s="24" t="s">
        <v>332</v>
      </c>
      <c r="D16" s="24" t="s">
        <v>257</v>
      </c>
      <c r="E16" s="386"/>
      <c r="F16" s="386"/>
      <c r="G16" s="386"/>
      <c r="H16" s="386"/>
      <c r="I16" s="386"/>
      <c r="J16" s="358"/>
      <c r="K16" s="296"/>
      <c r="L16" s="358"/>
      <c r="M16" s="391"/>
      <c r="N16" s="391"/>
      <c r="R16" s="12"/>
      <c r="S16" s="12"/>
      <c r="T16" s="12"/>
    </row>
    <row r="17" spans="1:22" ht="15" thickBot="1" x14ac:dyDescent="0.4">
      <c r="A17" s="378"/>
      <c r="B17" s="327"/>
      <c r="C17" s="19" t="s">
        <v>333</v>
      </c>
      <c r="D17" s="19" t="s">
        <v>257</v>
      </c>
      <c r="E17" s="318"/>
      <c r="F17" s="318"/>
      <c r="G17" s="318"/>
      <c r="H17" s="318"/>
      <c r="I17" s="318"/>
      <c r="J17" s="330"/>
      <c r="K17" s="380"/>
      <c r="L17" s="330"/>
      <c r="M17" s="392"/>
      <c r="N17" s="392"/>
      <c r="R17" s="12"/>
      <c r="S17" s="12"/>
      <c r="T17" s="12"/>
    </row>
    <row r="18" spans="1:22" ht="39" customHeight="1" x14ac:dyDescent="0.35">
      <c r="A18" s="669" t="s">
        <v>334</v>
      </c>
      <c r="B18" s="367" t="s">
        <v>119</v>
      </c>
      <c r="C18" s="86" t="s">
        <v>335</v>
      </c>
      <c r="D18" s="86" t="s">
        <v>253</v>
      </c>
      <c r="E18" s="370" t="s">
        <v>435</v>
      </c>
      <c r="F18" s="370" t="s">
        <v>422</v>
      </c>
      <c r="G18" s="370" t="s">
        <v>423</v>
      </c>
      <c r="H18" s="370" t="s">
        <v>468</v>
      </c>
      <c r="I18" s="370" t="s">
        <v>425</v>
      </c>
      <c r="J18" s="370" t="s">
        <v>159</v>
      </c>
      <c r="K18" s="379" t="s">
        <v>1308</v>
      </c>
      <c r="L18" s="370" t="s">
        <v>253</v>
      </c>
      <c r="M18" s="390"/>
      <c r="N18" s="39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70"/>
      <c r="B19" s="369"/>
      <c r="C19" s="19" t="s">
        <v>336</v>
      </c>
      <c r="D19" s="19" t="s">
        <v>257</v>
      </c>
      <c r="E19" s="330"/>
      <c r="F19" s="330"/>
      <c r="G19" s="330"/>
      <c r="H19" s="330"/>
      <c r="I19" s="330"/>
      <c r="J19" s="330"/>
      <c r="K19" s="380"/>
      <c r="L19" s="330"/>
      <c r="M19" s="392"/>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664</v>
      </c>
      <c r="L20" s="370" t="s">
        <v>257</v>
      </c>
      <c r="M20" s="390"/>
      <c r="N20" s="39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R22" s="12"/>
      <c r="S22" s="12"/>
      <c r="T22" s="12"/>
    </row>
    <row r="23" spans="1:22" x14ac:dyDescent="0.35">
      <c r="A23" s="377"/>
      <c r="B23" s="368"/>
      <c r="C23" s="3" t="s">
        <v>341</v>
      </c>
      <c r="D23" s="3" t="s">
        <v>257</v>
      </c>
      <c r="E23" s="358"/>
      <c r="F23" s="358"/>
      <c r="G23" s="358"/>
      <c r="H23" s="358"/>
      <c r="I23" s="358"/>
      <c r="J23" s="358"/>
      <c r="K23" s="296"/>
      <c r="L23" s="358"/>
      <c r="M23" s="391"/>
      <c r="N23" s="391"/>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R24" s="12"/>
      <c r="S24" s="12"/>
      <c r="T24" s="12"/>
    </row>
    <row r="25" spans="1:22" ht="29" x14ac:dyDescent="0.35">
      <c r="A25" s="377"/>
      <c r="B25" s="368"/>
      <c r="C25" s="3" t="s">
        <v>343</v>
      </c>
      <c r="D25" s="3" t="s">
        <v>257</v>
      </c>
      <c r="E25" s="358"/>
      <c r="F25" s="358"/>
      <c r="G25" s="358"/>
      <c r="H25" s="358"/>
      <c r="I25" s="358"/>
      <c r="J25" s="358"/>
      <c r="K25" s="296"/>
      <c r="L25" s="358"/>
      <c r="M25" s="391"/>
      <c r="N25" s="391"/>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R26" s="12"/>
      <c r="S26" s="12"/>
      <c r="T26" s="12"/>
    </row>
    <row r="27" spans="1:22" ht="29.5" thickBot="1" x14ac:dyDescent="0.4">
      <c r="A27" s="378"/>
      <c r="B27" s="369"/>
      <c r="C27" s="15" t="s">
        <v>345</v>
      </c>
      <c r="D27" s="15" t="s">
        <v>257</v>
      </c>
      <c r="E27" s="330"/>
      <c r="F27" s="330"/>
      <c r="G27" s="330"/>
      <c r="H27" s="330"/>
      <c r="I27" s="330"/>
      <c r="J27" s="330"/>
      <c r="K27" s="380"/>
      <c r="L27" s="330"/>
      <c r="M27" s="392"/>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664</v>
      </c>
      <c r="L28" s="370" t="s">
        <v>257</v>
      </c>
      <c r="M28" s="390"/>
      <c r="N28" s="39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R29" s="12"/>
      <c r="S29" s="12"/>
      <c r="T29" s="12"/>
    </row>
    <row r="30" spans="1:22" x14ac:dyDescent="0.35">
      <c r="A30" s="377"/>
      <c r="B30" s="368"/>
      <c r="C30" s="83" t="s">
        <v>349</v>
      </c>
      <c r="D30" s="3" t="s">
        <v>257</v>
      </c>
      <c r="E30" s="358"/>
      <c r="F30" s="358"/>
      <c r="G30" s="358"/>
      <c r="H30" s="358"/>
      <c r="I30" s="358"/>
      <c r="J30" s="358"/>
      <c r="K30" s="296"/>
      <c r="L30" s="358"/>
      <c r="M30" s="391"/>
      <c r="N30" s="391"/>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R31" s="12"/>
      <c r="S31" s="12"/>
      <c r="T31" s="12"/>
    </row>
    <row r="32" spans="1:22" x14ac:dyDescent="0.35">
      <c r="A32" s="377"/>
      <c r="B32" s="368"/>
      <c r="C32" s="83" t="s">
        <v>351</v>
      </c>
      <c r="D32" s="3" t="s">
        <v>257</v>
      </c>
      <c r="E32" s="358"/>
      <c r="F32" s="358"/>
      <c r="G32" s="358"/>
      <c r="H32" s="358"/>
      <c r="I32" s="358"/>
      <c r="J32" s="358"/>
      <c r="K32" s="296"/>
      <c r="L32" s="358"/>
      <c r="M32" s="391"/>
      <c r="N32" s="391"/>
      <c r="R32" s="12"/>
      <c r="S32" s="12"/>
      <c r="T32" s="12"/>
    </row>
    <row r="33" spans="1:22" x14ac:dyDescent="0.35">
      <c r="A33" s="377"/>
      <c r="B33" s="368"/>
      <c r="C33" s="83" t="s">
        <v>352</v>
      </c>
      <c r="D33" s="3" t="s">
        <v>257</v>
      </c>
      <c r="E33" s="358"/>
      <c r="F33" s="358"/>
      <c r="G33" s="358"/>
      <c r="H33" s="358"/>
      <c r="I33" s="358"/>
      <c r="J33" s="358"/>
      <c r="K33" s="296"/>
      <c r="L33" s="358"/>
      <c r="M33" s="391"/>
      <c r="N33" s="391"/>
      <c r="R33" s="12"/>
      <c r="S33" s="12"/>
      <c r="T33" s="12"/>
    </row>
    <row r="34" spans="1:22" x14ac:dyDescent="0.35">
      <c r="A34" s="377"/>
      <c r="B34" s="368"/>
      <c r="C34" s="83" t="s">
        <v>353</v>
      </c>
      <c r="D34" s="3" t="s">
        <v>257</v>
      </c>
      <c r="E34" s="358"/>
      <c r="F34" s="358"/>
      <c r="G34" s="358"/>
      <c r="H34" s="358"/>
      <c r="I34" s="358"/>
      <c r="J34" s="358"/>
      <c r="K34" s="296"/>
      <c r="L34" s="358"/>
      <c r="M34" s="391"/>
      <c r="N34" s="391"/>
      <c r="R34" s="12"/>
      <c r="S34" s="12"/>
      <c r="T34" s="12"/>
    </row>
    <row r="35" spans="1:22" ht="15" thickBot="1" x14ac:dyDescent="0.4">
      <c r="A35" s="378"/>
      <c r="B35" s="369"/>
      <c r="C35" s="100" t="s">
        <v>354</v>
      </c>
      <c r="D35" s="15" t="s">
        <v>257</v>
      </c>
      <c r="E35" s="330"/>
      <c r="F35" s="330"/>
      <c r="G35" s="330"/>
      <c r="H35" s="330"/>
      <c r="I35" s="330"/>
      <c r="J35" s="330"/>
      <c r="K35" s="380"/>
      <c r="L35" s="330"/>
      <c r="M35" s="392"/>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R37" s="12"/>
      <c r="S37" s="12"/>
      <c r="T37" s="12"/>
    </row>
    <row r="38" spans="1:22" x14ac:dyDescent="0.35">
      <c r="A38" s="377"/>
      <c r="B38" s="368"/>
      <c r="C38" s="3" t="s">
        <v>358</v>
      </c>
      <c r="D38" s="3" t="s">
        <v>257</v>
      </c>
      <c r="E38" s="358"/>
      <c r="F38" s="358"/>
      <c r="G38" s="358"/>
      <c r="H38" s="358"/>
      <c r="I38" s="358"/>
      <c r="J38" s="358"/>
      <c r="K38" s="296"/>
      <c r="L38" s="358"/>
      <c r="M38" s="391"/>
      <c r="N38" s="391"/>
      <c r="R38" s="12"/>
      <c r="S38" s="12"/>
      <c r="T38" s="12"/>
    </row>
    <row r="39" spans="1:22" ht="29" x14ac:dyDescent="0.35">
      <c r="A39" s="377"/>
      <c r="B39" s="368"/>
      <c r="C39" s="3" t="s">
        <v>359</v>
      </c>
      <c r="D39" s="3" t="s">
        <v>257</v>
      </c>
      <c r="E39" s="358"/>
      <c r="F39" s="358"/>
      <c r="G39" s="358"/>
      <c r="H39" s="358"/>
      <c r="I39" s="358"/>
      <c r="J39" s="358"/>
      <c r="K39" s="296"/>
      <c r="L39" s="358"/>
      <c r="M39" s="391"/>
      <c r="N39" s="391"/>
      <c r="R39" s="12"/>
      <c r="S39" s="12"/>
      <c r="T39" s="12"/>
    </row>
    <row r="40" spans="1:22" ht="43.5" x14ac:dyDescent="0.35">
      <c r="A40" s="377"/>
      <c r="B40" s="368"/>
      <c r="C40" s="3" t="s">
        <v>360</v>
      </c>
      <c r="D40" s="3" t="s">
        <v>257</v>
      </c>
      <c r="E40" s="358"/>
      <c r="F40" s="358"/>
      <c r="G40" s="358"/>
      <c r="H40" s="358"/>
      <c r="I40" s="358"/>
      <c r="J40" s="358"/>
      <c r="K40" s="296"/>
      <c r="L40" s="358"/>
      <c r="M40" s="391"/>
      <c r="N40" s="391"/>
      <c r="R40" s="12"/>
      <c r="S40" s="12"/>
      <c r="T40" s="12"/>
    </row>
    <row r="41" spans="1:22" ht="29.5" thickBot="1" x14ac:dyDescent="0.4">
      <c r="A41" s="378"/>
      <c r="B41" s="369"/>
      <c r="C41" s="15" t="s">
        <v>361</v>
      </c>
      <c r="D41" s="15" t="s">
        <v>257</v>
      </c>
      <c r="E41" s="330"/>
      <c r="F41" s="330"/>
      <c r="G41" s="330"/>
      <c r="H41" s="330"/>
      <c r="I41" s="330"/>
      <c r="J41" s="330"/>
      <c r="K41" s="380"/>
      <c r="L41" s="330"/>
      <c r="M41" s="392"/>
      <c r="N41" s="392"/>
      <c r="R41" s="12"/>
      <c r="S41" s="12"/>
      <c r="T41" s="12"/>
    </row>
    <row r="42" spans="1:22" ht="29" x14ac:dyDescent="0.35">
      <c r="A42" s="376" t="s">
        <v>362</v>
      </c>
      <c r="B42" s="367" t="s">
        <v>123</v>
      </c>
      <c r="C42" s="79" t="s">
        <v>363</v>
      </c>
      <c r="D42" s="79" t="s">
        <v>257</v>
      </c>
      <c r="E42" s="370" t="s">
        <v>435</v>
      </c>
      <c r="F42" s="370" t="s">
        <v>103</v>
      </c>
      <c r="G42" s="370" t="s">
        <v>103</v>
      </c>
      <c r="H42" s="370" t="s">
        <v>103</v>
      </c>
      <c r="I42" s="370" t="s">
        <v>103</v>
      </c>
      <c r="J42" s="370" t="s">
        <v>159</v>
      </c>
      <c r="K42" s="379" t="s">
        <v>1309</v>
      </c>
      <c r="L42" s="370" t="s">
        <v>257</v>
      </c>
      <c r="M42" s="390"/>
      <c r="N42" s="39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R43" s="12"/>
      <c r="S43" s="12"/>
      <c r="T43" s="12"/>
    </row>
    <row r="44" spans="1:22" x14ac:dyDescent="0.35">
      <c r="A44" s="377"/>
      <c r="B44" s="368"/>
      <c r="C44" s="3" t="s">
        <v>365</v>
      </c>
      <c r="D44" s="3" t="s">
        <v>257</v>
      </c>
      <c r="E44" s="358"/>
      <c r="F44" s="358"/>
      <c r="G44" s="358"/>
      <c r="H44" s="358"/>
      <c r="I44" s="358"/>
      <c r="J44" s="358"/>
      <c r="K44" s="296"/>
      <c r="L44" s="358"/>
      <c r="M44" s="391"/>
      <c r="N44" s="391"/>
      <c r="R44" s="12"/>
      <c r="S44" s="12"/>
      <c r="T44" s="12"/>
    </row>
    <row r="45" spans="1:22" x14ac:dyDescent="0.35">
      <c r="A45" s="377"/>
      <c r="B45" s="368"/>
      <c r="C45" s="3" t="s">
        <v>366</v>
      </c>
      <c r="D45" s="3" t="s">
        <v>257</v>
      </c>
      <c r="E45" s="358"/>
      <c r="F45" s="358"/>
      <c r="G45" s="358"/>
      <c r="H45" s="358"/>
      <c r="I45" s="358"/>
      <c r="J45" s="358"/>
      <c r="K45" s="296"/>
      <c r="L45" s="358"/>
      <c r="M45" s="391"/>
      <c r="N45" s="391"/>
      <c r="R45" s="12"/>
      <c r="S45" s="12"/>
      <c r="T45" s="12"/>
    </row>
    <row r="46" spans="1:22" ht="29.5" thickBot="1" x14ac:dyDescent="0.4">
      <c r="A46" s="378"/>
      <c r="B46" s="369"/>
      <c r="C46" s="15" t="s">
        <v>367</v>
      </c>
      <c r="D46" s="15" t="s">
        <v>253</v>
      </c>
      <c r="E46" s="330"/>
      <c r="F46" s="330"/>
      <c r="G46" s="330"/>
      <c r="H46" s="330"/>
      <c r="I46" s="330"/>
      <c r="J46" s="330"/>
      <c r="K46" s="380"/>
      <c r="L46" s="330"/>
      <c r="M46" s="392"/>
      <c r="N46" s="392"/>
      <c r="R46" s="12"/>
      <c r="S46" s="12"/>
      <c r="T46" s="12"/>
    </row>
    <row r="47" spans="1:22" ht="43.5" x14ac:dyDescent="0.35">
      <c r="A47" s="376" t="s">
        <v>368</v>
      </c>
      <c r="B47" s="367" t="s">
        <v>124</v>
      </c>
      <c r="C47" s="79" t="s">
        <v>369</v>
      </c>
      <c r="D47" s="79" t="s">
        <v>253</v>
      </c>
      <c r="E47" s="370" t="s">
        <v>435</v>
      </c>
      <c r="F47" s="370" t="s">
        <v>103</v>
      </c>
      <c r="G47" s="370" t="s">
        <v>103</v>
      </c>
      <c r="H47" s="370" t="s">
        <v>103</v>
      </c>
      <c r="I47" s="370" t="s">
        <v>103</v>
      </c>
      <c r="J47" s="370" t="s">
        <v>159</v>
      </c>
      <c r="K47" s="379" t="s">
        <v>1310</v>
      </c>
      <c r="L47" s="370" t="s">
        <v>257</v>
      </c>
      <c r="M47" s="390"/>
      <c r="N47" s="39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R48" s="12"/>
      <c r="S48" s="12"/>
      <c r="T48" s="12"/>
    </row>
    <row r="49" spans="1:22" ht="29" x14ac:dyDescent="0.35">
      <c r="A49" s="376" t="s">
        <v>371</v>
      </c>
      <c r="B49" s="367" t="s">
        <v>125</v>
      </c>
      <c r="C49" s="86" t="s">
        <v>372</v>
      </c>
      <c r="D49" s="86" t="s">
        <v>253</v>
      </c>
      <c r="E49" s="370" t="s">
        <v>421</v>
      </c>
      <c r="F49" s="370" t="s">
        <v>466</v>
      </c>
      <c r="G49" s="370" t="s">
        <v>423</v>
      </c>
      <c r="H49" s="370" t="s">
        <v>631</v>
      </c>
      <c r="I49" s="370" t="s">
        <v>425</v>
      </c>
      <c r="J49" s="370" t="s">
        <v>156</v>
      </c>
      <c r="K49" s="379" t="s">
        <v>1311</v>
      </c>
      <c r="L49" s="370" t="s">
        <v>257</v>
      </c>
      <c r="M49" s="390"/>
      <c r="N49" s="390"/>
      <c r="R49" s="12" t="str">
        <f>IF(OR(J49='Drop downs'!$G$7,J49='Drop downs'!$G$5), B49&amp;": "&amp;K49&amp;CHAR(10),"")</f>
        <v/>
      </c>
      <c r="S49" s="12" t="str">
        <f>IF(J49='Drop downs'!$G$2,B49&amp;": "&amp;K49&amp;"
"," ")</f>
        <v xml:space="preserve">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T49" s="12" t="str">
        <f>IF(E49='Drop downs'!$B$6,B49&amp;": "&amp;K49&amp;"","")</f>
        <v/>
      </c>
      <c r="U49" t="str">
        <f t="shared" si="0"/>
        <v/>
      </c>
      <c r="V49" t="str">
        <f>IF(N49&gt;0,B49&amp;":"&amp;N49&amp;"
","")</f>
        <v/>
      </c>
    </row>
    <row r="50" spans="1:22" x14ac:dyDescent="0.35">
      <c r="A50" s="377"/>
      <c r="B50" s="368"/>
      <c r="C50" s="24" t="s">
        <v>373</v>
      </c>
      <c r="D50" s="24" t="s">
        <v>253</v>
      </c>
      <c r="E50" s="358"/>
      <c r="F50" s="358"/>
      <c r="G50" s="358"/>
      <c r="H50" s="358"/>
      <c r="I50" s="358"/>
      <c r="J50" s="358"/>
      <c r="K50" s="296"/>
      <c r="L50" s="358"/>
      <c r="M50" s="391"/>
      <c r="N50" s="391"/>
      <c r="R50" s="12"/>
      <c r="S50" s="12"/>
      <c r="T50" s="12"/>
    </row>
    <row r="51" spans="1:22" x14ac:dyDescent="0.35">
      <c r="A51" s="377"/>
      <c r="B51" s="368"/>
      <c r="C51" s="97" t="s">
        <v>374</v>
      </c>
      <c r="D51" s="24" t="s">
        <v>253</v>
      </c>
      <c r="E51" s="358"/>
      <c r="F51" s="358"/>
      <c r="G51" s="358"/>
      <c r="H51" s="358"/>
      <c r="I51" s="358"/>
      <c r="J51" s="358"/>
      <c r="K51" s="296"/>
      <c r="L51" s="358"/>
      <c r="M51" s="391"/>
      <c r="N51" s="391"/>
      <c r="R51" s="12"/>
      <c r="S51" s="12"/>
      <c r="T51" s="12"/>
    </row>
    <row r="52" spans="1:22" x14ac:dyDescent="0.35">
      <c r="A52" s="377"/>
      <c r="B52" s="368"/>
      <c r="C52" s="24" t="s">
        <v>375</v>
      </c>
      <c r="D52" s="24" t="s">
        <v>253</v>
      </c>
      <c r="E52" s="358"/>
      <c r="F52" s="358"/>
      <c r="G52" s="358"/>
      <c r="H52" s="358"/>
      <c r="I52" s="358"/>
      <c r="J52" s="358"/>
      <c r="K52" s="296"/>
      <c r="L52" s="358"/>
      <c r="M52" s="391"/>
      <c r="N52" s="391"/>
      <c r="R52" s="12"/>
      <c r="S52" s="12"/>
      <c r="T52" s="12"/>
    </row>
    <row r="53" spans="1:22" ht="112" customHeight="1" thickBot="1" x14ac:dyDescent="0.4">
      <c r="A53" s="378"/>
      <c r="B53" s="369"/>
      <c r="C53" s="19" t="s">
        <v>376</v>
      </c>
      <c r="D53" s="19" t="s">
        <v>253</v>
      </c>
      <c r="E53" s="330"/>
      <c r="F53" s="330"/>
      <c r="G53" s="330"/>
      <c r="H53" s="330"/>
      <c r="I53" s="330"/>
      <c r="J53" s="330"/>
      <c r="K53" s="380"/>
      <c r="L53" s="330"/>
      <c r="M53" s="392"/>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90"/>
      <c r="N54" s="39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R55" s="12"/>
      <c r="S55" s="12"/>
      <c r="T55" s="12"/>
    </row>
    <row r="56" spans="1:22" ht="29.5" thickBot="1" x14ac:dyDescent="0.4">
      <c r="A56" s="378"/>
      <c r="B56" s="369"/>
      <c r="C56" s="98" t="s">
        <v>380</v>
      </c>
      <c r="D56" s="19" t="s">
        <v>257</v>
      </c>
      <c r="E56" s="330"/>
      <c r="F56" s="330"/>
      <c r="G56" s="330"/>
      <c r="H56" s="330"/>
      <c r="I56" s="330"/>
      <c r="J56" s="330"/>
      <c r="K56" s="380"/>
      <c r="L56" s="330"/>
      <c r="M56" s="392"/>
      <c r="N56" s="392"/>
      <c r="R56" s="12"/>
      <c r="S56" s="12"/>
      <c r="T56" s="12"/>
    </row>
    <row r="57" spans="1:22" x14ac:dyDescent="0.35">
      <c r="A57" s="376" t="s">
        <v>381</v>
      </c>
      <c r="B57" s="367" t="s">
        <v>127</v>
      </c>
      <c r="C57" s="86" t="s">
        <v>382</v>
      </c>
      <c r="D57" s="86" t="s">
        <v>257</v>
      </c>
      <c r="E57" s="370" t="s">
        <v>435</v>
      </c>
      <c r="F57" s="370" t="s">
        <v>444</v>
      </c>
      <c r="G57" s="370" t="s">
        <v>423</v>
      </c>
      <c r="H57" s="370" t="s">
        <v>468</v>
      </c>
      <c r="I57" s="370" t="s">
        <v>439</v>
      </c>
      <c r="J57" s="370" t="s">
        <v>159</v>
      </c>
      <c r="K57" s="379" t="s">
        <v>1312</v>
      </c>
      <c r="L57" s="370" t="s">
        <v>257</v>
      </c>
      <c r="M57" s="503"/>
      <c r="N57" s="409" t="s">
        <v>1313</v>
      </c>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row>
    <row r="58" spans="1:22" x14ac:dyDescent="0.35">
      <c r="A58" s="377"/>
      <c r="B58" s="368"/>
      <c r="C58" s="24" t="s">
        <v>383</v>
      </c>
      <c r="D58" s="24" t="s">
        <v>253</v>
      </c>
      <c r="E58" s="358"/>
      <c r="F58" s="358"/>
      <c r="G58" s="358"/>
      <c r="H58" s="358"/>
      <c r="I58" s="358"/>
      <c r="J58" s="358"/>
      <c r="K58" s="296"/>
      <c r="L58" s="358"/>
      <c r="M58" s="505"/>
      <c r="N58" s="410"/>
      <c r="R58" s="12"/>
      <c r="S58" s="12"/>
      <c r="T58" s="12"/>
    </row>
    <row r="59" spans="1:22" x14ac:dyDescent="0.35">
      <c r="A59" s="377"/>
      <c r="B59" s="368"/>
      <c r="C59" s="24" t="s">
        <v>384</v>
      </c>
      <c r="D59" s="24" t="s">
        <v>257</v>
      </c>
      <c r="E59" s="358"/>
      <c r="F59" s="358"/>
      <c r="G59" s="358"/>
      <c r="H59" s="358"/>
      <c r="I59" s="358"/>
      <c r="J59" s="358"/>
      <c r="K59" s="296"/>
      <c r="L59" s="358"/>
      <c r="M59" s="505"/>
      <c r="N59" s="410"/>
      <c r="R59" s="12"/>
      <c r="S59" s="12"/>
      <c r="T59" s="12"/>
    </row>
    <row r="60" spans="1:22" x14ac:dyDescent="0.35">
      <c r="A60" s="377"/>
      <c r="B60" s="368"/>
      <c r="C60" s="24" t="s">
        <v>385</v>
      </c>
      <c r="D60" s="24" t="s">
        <v>257</v>
      </c>
      <c r="E60" s="358"/>
      <c r="F60" s="358"/>
      <c r="G60" s="358"/>
      <c r="H60" s="358"/>
      <c r="I60" s="358"/>
      <c r="J60" s="358"/>
      <c r="K60" s="296"/>
      <c r="L60" s="358"/>
      <c r="M60" s="505"/>
      <c r="N60" s="410"/>
      <c r="R60" s="12"/>
      <c r="S60" s="12"/>
      <c r="T60" s="12"/>
    </row>
    <row r="61" spans="1:22" x14ac:dyDescent="0.35">
      <c r="A61" s="377"/>
      <c r="B61" s="368"/>
      <c r="C61" s="24" t="s">
        <v>386</v>
      </c>
      <c r="D61" s="24" t="s">
        <v>257</v>
      </c>
      <c r="E61" s="358"/>
      <c r="F61" s="358"/>
      <c r="G61" s="358"/>
      <c r="H61" s="358"/>
      <c r="I61" s="358"/>
      <c r="J61" s="358"/>
      <c r="K61" s="296"/>
      <c r="L61" s="358"/>
      <c r="M61" s="505"/>
      <c r="N61" s="410"/>
      <c r="R61" s="12"/>
      <c r="S61" s="12"/>
      <c r="T61" s="12"/>
    </row>
    <row r="62" spans="1:22" x14ac:dyDescent="0.35">
      <c r="A62" s="377"/>
      <c r="B62" s="368"/>
      <c r="C62" s="24" t="s">
        <v>387</v>
      </c>
      <c r="D62" s="24" t="s">
        <v>257</v>
      </c>
      <c r="E62" s="358"/>
      <c r="F62" s="358"/>
      <c r="G62" s="358"/>
      <c r="H62" s="358"/>
      <c r="I62" s="358"/>
      <c r="J62" s="358"/>
      <c r="K62" s="296"/>
      <c r="L62" s="358"/>
      <c r="M62" s="505"/>
      <c r="N62" s="410"/>
      <c r="R62" s="12"/>
      <c r="S62" s="12"/>
      <c r="T62" s="12"/>
    </row>
    <row r="63" spans="1:22" ht="29" x14ac:dyDescent="0.35">
      <c r="A63" s="377"/>
      <c r="B63" s="368"/>
      <c r="C63" s="24" t="s">
        <v>388</v>
      </c>
      <c r="D63" s="24" t="s">
        <v>257</v>
      </c>
      <c r="E63" s="358"/>
      <c r="F63" s="358"/>
      <c r="G63" s="358"/>
      <c r="H63" s="358"/>
      <c r="I63" s="358"/>
      <c r="J63" s="358"/>
      <c r="K63" s="296"/>
      <c r="L63" s="358"/>
      <c r="M63" s="505"/>
      <c r="N63" s="410"/>
      <c r="R63" s="12"/>
      <c r="S63" s="12"/>
      <c r="T63" s="12"/>
    </row>
    <row r="64" spans="1:22" ht="95.5" customHeight="1" thickBot="1" x14ac:dyDescent="0.4">
      <c r="A64" s="378"/>
      <c r="B64" s="369"/>
      <c r="C64" s="19" t="s">
        <v>389</v>
      </c>
      <c r="D64" s="19" t="s">
        <v>257</v>
      </c>
      <c r="E64" s="330"/>
      <c r="F64" s="330"/>
      <c r="G64" s="330"/>
      <c r="H64" s="330"/>
      <c r="I64" s="330"/>
      <c r="J64" s="330"/>
      <c r="K64" s="380"/>
      <c r="L64" s="330"/>
      <c r="M64" s="504"/>
      <c r="N64" s="494"/>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485" t="s">
        <v>664</v>
      </c>
      <c r="L65" s="370" t="s">
        <v>257</v>
      </c>
      <c r="M65" s="390"/>
      <c r="N65" s="39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486"/>
      <c r="L66" s="358"/>
      <c r="M66" s="391"/>
      <c r="N66" s="391"/>
      <c r="R66" s="12"/>
      <c r="S66" s="12"/>
      <c r="T66" s="12"/>
    </row>
    <row r="67" spans="1:22" ht="29" x14ac:dyDescent="0.35">
      <c r="A67" s="377"/>
      <c r="B67" s="368"/>
      <c r="C67" s="83" t="s">
        <v>393</v>
      </c>
      <c r="D67" s="24" t="s">
        <v>257</v>
      </c>
      <c r="E67" s="358"/>
      <c r="F67" s="358"/>
      <c r="G67" s="358"/>
      <c r="H67" s="358"/>
      <c r="I67" s="358"/>
      <c r="J67" s="358"/>
      <c r="K67" s="486"/>
      <c r="L67" s="358"/>
      <c r="M67" s="391"/>
      <c r="N67" s="391"/>
      <c r="R67" s="12"/>
      <c r="S67" s="12"/>
      <c r="T67" s="12"/>
    </row>
    <row r="68" spans="1:22" x14ac:dyDescent="0.35">
      <c r="A68" s="377"/>
      <c r="B68" s="368"/>
      <c r="C68" s="83" t="s">
        <v>394</v>
      </c>
      <c r="D68" s="24" t="s">
        <v>257</v>
      </c>
      <c r="E68" s="358"/>
      <c r="F68" s="358"/>
      <c r="G68" s="358"/>
      <c r="H68" s="358"/>
      <c r="I68" s="358"/>
      <c r="J68" s="358"/>
      <c r="K68" s="486"/>
      <c r="L68" s="358"/>
      <c r="M68" s="391"/>
      <c r="N68" s="391"/>
      <c r="R68" s="12"/>
      <c r="S68" s="12"/>
      <c r="T68" s="12"/>
    </row>
    <row r="69" spans="1:22" x14ac:dyDescent="0.35">
      <c r="A69" s="377"/>
      <c r="B69" s="368"/>
      <c r="C69" s="83" t="s">
        <v>395</v>
      </c>
      <c r="D69" s="24" t="s">
        <v>257</v>
      </c>
      <c r="E69" s="358"/>
      <c r="F69" s="358"/>
      <c r="G69" s="358"/>
      <c r="H69" s="358"/>
      <c r="I69" s="358"/>
      <c r="J69" s="358"/>
      <c r="K69" s="486"/>
      <c r="L69" s="358"/>
      <c r="M69" s="391"/>
      <c r="N69" s="391"/>
      <c r="R69" s="12"/>
      <c r="S69" s="12"/>
      <c r="T69" s="12"/>
    </row>
    <row r="70" spans="1:22" x14ac:dyDescent="0.35">
      <c r="A70" s="377"/>
      <c r="B70" s="368"/>
      <c r="C70" s="83" t="s">
        <v>396</v>
      </c>
      <c r="D70" s="24" t="s">
        <v>257</v>
      </c>
      <c r="E70" s="358"/>
      <c r="F70" s="358"/>
      <c r="G70" s="358"/>
      <c r="H70" s="358"/>
      <c r="I70" s="358"/>
      <c r="J70" s="358"/>
      <c r="K70" s="486"/>
      <c r="L70" s="358"/>
      <c r="M70" s="391"/>
      <c r="N70" s="391"/>
      <c r="R70" s="12"/>
      <c r="S70" s="12"/>
      <c r="T70" s="12"/>
    </row>
    <row r="71" spans="1:22" ht="15" thickBot="1" x14ac:dyDescent="0.4">
      <c r="A71" s="378"/>
      <c r="B71" s="369"/>
      <c r="C71" s="100" t="s">
        <v>397</v>
      </c>
      <c r="D71" s="19" t="s">
        <v>257</v>
      </c>
      <c r="E71" s="330"/>
      <c r="F71" s="330"/>
      <c r="G71" s="330"/>
      <c r="H71" s="330"/>
      <c r="I71" s="330"/>
      <c r="J71" s="330"/>
      <c r="K71" s="487"/>
      <c r="L71" s="330"/>
      <c r="M71" s="392"/>
      <c r="N71" s="392"/>
      <c r="R71" s="12"/>
      <c r="S71" s="12"/>
      <c r="T71" s="12"/>
    </row>
    <row r="72" spans="1:22" x14ac:dyDescent="0.35">
      <c r="A72" s="376" t="s">
        <v>398</v>
      </c>
      <c r="B72" s="367" t="s">
        <v>129</v>
      </c>
      <c r="C72" s="85" t="s">
        <v>399</v>
      </c>
      <c r="D72" s="86" t="s">
        <v>253</v>
      </c>
      <c r="E72" s="370" t="s">
        <v>421</v>
      </c>
      <c r="F72" s="370" t="s">
        <v>466</v>
      </c>
      <c r="G72" s="370" t="s">
        <v>423</v>
      </c>
      <c r="H72" s="370" t="s">
        <v>468</v>
      </c>
      <c r="I72" s="370" t="s">
        <v>425</v>
      </c>
      <c r="J72" s="370" t="s">
        <v>159</v>
      </c>
      <c r="K72" s="371" t="s">
        <v>1314</v>
      </c>
      <c r="L72" s="370" t="s">
        <v>257</v>
      </c>
      <c r="M72" s="390"/>
      <c r="N72" s="39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391"/>
      <c r="N73" s="391"/>
      <c r="R73" s="12"/>
      <c r="S73" s="12"/>
      <c r="T73" s="12"/>
    </row>
    <row r="74" spans="1:22" x14ac:dyDescent="0.35">
      <c r="A74" s="377"/>
      <c r="B74" s="368"/>
      <c r="C74" s="83" t="s">
        <v>401</v>
      </c>
      <c r="D74" s="24" t="s">
        <v>253</v>
      </c>
      <c r="E74" s="358"/>
      <c r="F74" s="358"/>
      <c r="G74" s="358"/>
      <c r="H74" s="358"/>
      <c r="I74" s="358"/>
      <c r="J74" s="358"/>
      <c r="K74" s="372"/>
      <c r="L74" s="358"/>
      <c r="M74" s="391"/>
      <c r="N74" s="391"/>
      <c r="R74" s="12"/>
      <c r="S74" s="12"/>
      <c r="T74" s="12"/>
    </row>
    <row r="75" spans="1:22" x14ac:dyDescent="0.35">
      <c r="A75" s="377"/>
      <c r="B75" s="368"/>
      <c r="C75" s="83" t="s">
        <v>402</v>
      </c>
      <c r="D75" s="24" t="s">
        <v>253</v>
      </c>
      <c r="E75" s="358"/>
      <c r="F75" s="358"/>
      <c r="G75" s="358"/>
      <c r="H75" s="358"/>
      <c r="I75" s="358"/>
      <c r="J75" s="358"/>
      <c r="K75" s="372"/>
      <c r="L75" s="358"/>
      <c r="M75" s="391"/>
      <c r="N75" s="391"/>
      <c r="R75" s="12"/>
      <c r="S75" s="12"/>
      <c r="T75" s="12"/>
    </row>
    <row r="76" spans="1:22" ht="15" thickBot="1" x14ac:dyDescent="0.4">
      <c r="A76" s="378"/>
      <c r="B76" s="369"/>
      <c r="C76" s="89" t="s">
        <v>403</v>
      </c>
      <c r="D76" s="19" t="s">
        <v>253</v>
      </c>
      <c r="E76" s="330"/>
      <c r="F76" s="330"/>
      <c r="G76" s="330"/>
      <c r="H76" s="330"/>
      <c r="I76" s="330"/>
      <c r="J76" s="330"/>
      <c r="K76" s="617"/>
      <c r="L76" s="330"/>
      <c r="M76" s="392"/>
      <c r="N76" s="392"/>
      <c r="R76" s="12"/>
      <c r="S76" s="12"/>
      <c r="T76" s="12"/>
    </row>
    <row r="77" spans="1:22" x14ac:dyDescent="0.35">
      <c r="A77" s="669" t="s">
        <v>404</v>
      </c>
      <c r="B77" s="367" t="s">
        <v>130</v>
      </c>
      <c r="C77" s="85" t="s">
        <v>405</v>
      </c>
      <c r="D77" s="79" t="s">
        <v>257</v>
      </c>
      <c r="E77" s="370" t="s">
        <v>103</v>
      </c>
      <c r="F77" s="370" t="s">
        <v>103</v>
      </c>
      <c r="G77" s="370" t="s">
        <v>103</v>
      </c>
      <c r="H77" s="370" t="s">
        <v>103</v>
      </c>
      <c r="I77" s="370" t="s">
        <v>103</v>
      </c>
      <c r="J77" s="370" t="s">
        <v>161</v>
      </c>
      <c r="K77" s="379" t="s">
        <v>664</v>
      </c>
      <c r="L77" s="370" t="s">
        <v>257</v>
      </c>
      <c r="M77" s="390"/>
      <c r="N77" s="39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71"/>
      <c r="B78" s="368"/>
      <c r="C78" s="83" t="s">
        <v>406</v>
      </c>
      <c r="D78" s="3" t="s">
        <v>257</v>
      </c>
      <c r="E78" s="358"/>
      <c r="F78" s="358"/>
      <c r="G78" s="358"/>
      <c r="H78" s="358"/>
      <c r="I78" s="358"/>
      <c r="J78" s="358"/>
      <c r="K78" s="296"/>
      <c r="L78" s="358"/>
      <c r="M78" s="391"/>
      <c r="N78" s="391"/>
      <c r="R78" s="12"/>
      <c r="S78" s="12"/>
      <c r="T78" s="12"/>
    </row>
    <row r="79" spans="1:22" x14ac:dyDescent="0.35">
      <c r="A79" s="671"/>
      <c r="B79" s="368"/>
      <c r="C79" s="83" t="s">
        <v>407</v>
      </c>
      <c r="D79" s="3" t="s">
        <v>257</v>
      </c>
      <c r="E79" s="358"/>
      <c r="F79" s="358"/>
      <c r="G79" s="358"/>
      <c r="H79" s="358"/>
      <c r="I79" s="358"/>
      <c r="J79" s="358"/>
      <c r="K79" s="296"/>
      <c r="L79" s="358"/>
      <c r="M79" s="391"/>
      <c r="N79" s="391"/>
      <c r="R79" s="12"/>
      <c r="S79" s="12"/>
      <c r="T79" s="12"/>
    </row>
    <row r="80" spans="1:22" x14ac:dyDescent="0.35">
      <c r="A80" s="671"/>
      <c r="B80" s="368"/>
      <c r="C80" s="84" t="s">
        <v>408</v>
      </c>
      <c r="D80" s="3" t="s">
        <v>257</v>
      </c>
      <c r="E80" s="358"/>
      <c r="F80" s="358"/>
      <c r="G80" s="358"/>
      <c r="H80" s="358"/>
      <c r="I80" s="358"/>
      <c r="J80" s="358"/>
      <c r="K80" s="296"/>
      <c r="L80" s="358"/>
      <c r="M80" s="391"/>
      <c r="N80" s="391"/>
      <c r="R80" s="12"/>
      <c r="S80" s="12"/>
      <c r="T80" s="12"/>
    </row>
    <row r="81" spans="1:22" ht="29" x14ac:dyDescent="0.35">
      <c r="A81" s="671"/>
      <c r="B81" s="368"/>
      <c r="C81" s="84" t="s">
        <v>409</v>
      </c>
      <c r="D81" s="3" t="s">
        <v>257</v>
      </c>
      <c r="E81" s="358"/>
      <c r="F81" s="358"/>
      <c r="G81" s="358"/>
      <c r="H81" s="358"/>
      <c r="I81" s="358"/>
      <c r="J81" s="358"/>
      <c r="K81" s="296"/>
      <c r="L81" s="358"/>
      <c r="M81" s="391"/>
      <c r="N81" s="391"/>
      <c r="R81" s="12"/>
      <c r="S81" s="12"/>
      <c r="T81" s="12"/>
    </row>
    <row r="82" spans="1:22" ht="29" x14ac:dyDescent="0.35">
      <c r="A82" s="671"/>
      <c r="B82" s="368"/>
      <c r="C82" s="84" t="s">
        <v>410</v>
      </c>
      <c r="D82" s="3" t="s">
        <v>257</v>
      </c>
      <c r="E82" s="358"/>
      <c r="F82" s="358"/>
      <c r="G82" s="358"/>
      <c r="H82" s="358"/>
      <c r="I82" s="358"/>
      <c r="J82" s="358"/>
      <c r="K82" s="296"/>
      <c r="L82" s="358"/>
      <c r="M82" s="391"/>
      <c r="N82" s="391"/>
      <c r="R82" s="12"/>
      <c r="S82" s="12"/>
      <c r="T82" s="12"/>
    </row>
    <row r="83" spans="1:22" ht="15" thickBot="1" x14ac:dyDescent="0.4">
      <c r="A83" s="670"/>
      <c r="B83" s="369"/>
      <c r="C83" s="98" t="s">
        <v>411</v>
      </c>
      <c r="D83" s="15" t="s">
        <v>257</v>
      </c>
      <c r="E83" s="330"/>
      <c r="F83" s="330"/>
      <c r="G83" s="330"/>
      <c r="H83" s="330"/>
      <c r="I83" s="330"/>
      <c r="J83" s="330"/>
      <c r="K83" s="380"/>
      <c r="L83" s="330"/>
      <c r="M83" s="392"/>
      <c r="N83" s="392"/>
      <c r="R83" s="12"/>
      <c r="S83" s="12"/>
      <c r="T83" s="12"/>
    </row>
    <row r="84" spans="1:22" x14ac:dyDescent="0.35">
      <c r="A84" s="669"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71"/>
      <c r="B85" s="368"/>
      <c r="C85" s="84" t="s">
        <v>414</v>
      </c>
      <c r="D85" s="3" t="s">
        <v>257</v>
      </c>
      <c r="E85" s="358"/>
      <c r="F85" s="358"/>
      <c r="G85" s="358"/>
      <c r="H85" s="358"/>
      <c r="I85" s="358"/>
      <c r="J85" s="358"/>
      <c r="K85" s="296"/>
      <c r="L85" s="358"/>
      <c r="M85" s="391"/>
      <c r="N85" s="391"/>
      <c r="R85" s="12"/>
      <c r="S85" s="12"/>
      <c r="T85" s="12"/>
    </row>
    <row r="86" spans="1:22" x14ac:dyDescent="0.35">
      <c r="A86" s="671"/>
      <c r="B86" s="368"/>
      <c r="C86" s="84" t="s">
        <v>415</v>
      </c>
      <c r="D86" s="3" t="s">
        <v>257</v>
      </c>
      <c r="E86" s="358"/>
      <c r="F86" s="358"/>
      <c r="G86" s="358"/>
      <c r="H86" s="358"/>
      <c r="I86" s="358"/>
      <c r="J86" s="358"/>
      <c r="K86" s="296"/>
      <c r="L86" s="358"/>
      <c r="M86" s="391"/>
      <c r="N86" s="391"/>
      <c r="R86" s="12"/>
      <c r="S86" s="12"/>
      <c r="T86" s="12"/>
    </row>
    <row r="87" spans="1:22" ht="15" thickBot="1" x14ac:dyDescent="0.4">
      <c r="A87" s="672"/>
      <c r="B87" s="369"/>
      <c r="C87" s="87" t="s">
        <v>416</v>
      </c>
      <c r="D87" s="81" t="s">
        <v>257</v>
      </c>
      <c r="E87" s="359"/>
      <c r="F87" s="359"/>
      <c r="G87" s="359"/>
      <c r="H87" s="359"/>
      <c r="I87" s="359"/>
      <c r="J87" s="359"/>
      <c r="K87" s="361"/>
      <c r="L87" s="359"/>
      <c r="M87" s="393"/>
      <c r="N87" s="393"/>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c r="B98" s="337"/>
      <c r="C98" s="292"/>
      <c r="D98" s="292"/>
      <c r="E98" s="292"/>
      <c r="F98" s="292"/>
      <c r="G98" s="292"/>
      <c r="H98" s="292"/>
      <c r="I98" s="292"/>
      <c r="J98" s="292"/>
      <c r="K98" s="292"/>
      <c r="L98" s="292"/>
      <c r="M98" s="292"/>
    </row>
  </sheetData>
  <sheetProtection algorithmName="SHA-512" hashValue="vQyOHJC3J36ACWmqhTZ2yAFQU09RyRdKwR7YB4SNBayF0GU43bXDADZcUM6tOdnm/HA5qnazsu8Wyc+8oBokSQ==" saltValue="XLt0xW4VY+U9oUA3rl1EoA==" spinCount="100000" sheet="1" objects="1" scenarios="1"/>
  <autoFilter ref="A7:M87" xr:uid="{D2C47CAF-421C-4D58-AA7A-22430CCF83D7}"/>
  <mergeCells count="184">
    <mergeCell ref="A98:M98"/>
    <mergeCell ref="A96:M96"/>
    <mergeCell ref="A90:M90"/>
    <mergeCell ref="A91:M91"/>
    <mergeCell ref="A92:M92"/>
    <mergeCell ref="A93:M93"/>
    <mergeCell ref="A94:M94"/>
    <mergeCell ref="A95:M95"/>
    <mergeCell ref="K84:K87"/>
    <mergeCell ref="L84:L87"/>
    <mergeCell ref="M84:M87"/>
    <mergeCell ref="A97:N97"/>
    <mergeCell ref="N84:N87"/>
    <mergeCell ref="A89:M89"/>
    <mergeCell ref="A84:A87"/>
    <mergeCell ref="B84:B87"/>
    <mergeCell ref="E84:E87"/>
    <mergeCell ref="F84:F87"/>
    <mergeCell ref="G84:G87"/>
    <mergeCell ref="H84:H87"/>
    <mergeCell ref="I84:I87"/>
    <mergeCell ref="J84:J87"/>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H18:H19"/>
    <mergeCell ref="I18:I19"/>
    <mergeCell ref="J18:J19"/>
    <mergeCell ref="H8:H17"/>
    <mergeCell ref="I8:I17"/>
    <mergeCell ref="J8:J17"/>
    <mergeCell ref="A20:A27"/>
    <mergeCell ref="B20:B27"/>
    <mergeCell ref="E20:E27"/>
    <mergeCell ref="F20:F27"/>
    <mergeCell ref="G20:G27"/>
    <mergeCell ref="C3:F3"/>
    <mergeCell ref="K8:K17"/>
    <mergeCell ref="L8:L17"/>
    <mergeCell ref="M8:M17"/>
    <mergeCell ref="K18:K19"/>
    <mergeCell ref="L18:L19"/>
    <mergeCell ref="M18:M19"/>
    <mergeCell ref="N18:N19"/>
    <mergeCell ref="C1:F1"/>
    <mergeCell ref="C2:F2"/>
    <mergeCell ref="C4:F4"/>
    <mergeCell ref="A6:C6"/>
    <mergeCell ref="A8:A17"/>
    <mergeCell ref="B8:B17"/>
    <mergeCell ref="E8:E17"/>
    <mergeCell ref="F8:F17"/>
    <mergeCell ref="G8:G17"/>
    <mergeCell ref="E6:N6"/>
    <mergeCell ref="N8:N17"/>
    <mergeCell ref="A18:A19"/>
    <mergeCell ref="B18:B19"/>
    <mergeCell ref="E18:E19"/>
    <mergeCell ref="F18:F19"/>
    <mergeCell ref="G18:G19"/>
  </mergeCells>
  <conditionalFormatting sqref="C50:C53">
    <cfRule type="expression" dxfId="478" priority="8">
      <formula>$D50="No"</formula>
    </cfRule>
  </conditionalFormatting>
  <conditionalFormatting sqref="C8:D87">
    <cfRule type="expression" dxfId="477" priority="7">
      <formula>$D8="No"</formula>
    </cfRule>
  </conditionalFormatting>
  <conditionalFormatting sqref="J8 J28 J49 J57 J65 J72 J77 J84">
    <cfRule type="cellIs" dxfId="476" priority="40" operator="equal">
      <formula>"Significant Negative"</formula>
    </cfRule>
    <cfRule type="cellIs" dxfId="475" priority="41" operator="equal">
      <formula>"Minor Negative"</formula>
    </cfRule>
    <cfRule type="cellIs" dxfId="474" priority="42" operator="equal">
      <formula>"Uncertain"</formula>
    </cfRule>
    <cfRule type="cellIs" dxfId="473" priority="43" operator="equal">
      <formula>"Neutral"</formula>
    </cfRule>
    <cfRule type="cellIs" dxfId="472" priority="44" operator="equal">
      <formula>"Minor Positive"</formula>
    </cfRule>
    <cfRule type="cellIs" dxfId="471" priority="45" operator="equal">
      <formula>"Significant Positive"</formula>
    </cfRule>
  </conditionalFormatting>
  <conditionalFormatting sqref="J18">
    <cfRule type="cellIs" dxfId="470" priority="1" operator="equal">
      <formula>"Significant Negative"</formula>
    </cfRule>
    <cfRule type="cellIs" dxfId="469" priority="2" operator="equal">
      <formula>"Minor Negative"</formula>
    </cfRule>
    <cfRule type="cellIs" dxfId="468" priority="3" operator="equal">
      <formula>"Uncertain"</formula>
    </cfRule>
    <cfRule type="cellIs" dxfId="467" priority="4" operator="equal">
      <formula>"Neutral"</formula>
    </cfRule>
    <cfRule type="cellIs" dxfId="466" priority="5" operator="equal">
      <formula>"Minor Positive"</formula>
    </cfRule>
    <cfRule type="cellIs" dxfId="465" priority="6" operator="equal">
      <formula>"Significant Positive"</formula>
    </cfRule>
  </conditionalFormatting>
  <conditionalFormatting sqref="J20">
    <cfRule type="cellIs" dxfId="464" priority="28" operator="equal">
      <formula>"Significant Negative"</formula>
    </cfRule>
    <cfRule type="cellIs" dxfId="463" priority="29" operator="equal">
      <formula>"Minor Negative"</formula>
    </cfRule>
    <cfRule type="cellIs" dxfId="462" priority="30" operator="equal">
      <formula>"Uncertain"</formula>
    </cfRule>
    <cfRule type="cellIs" dxfId="461" priority="31" operator="equal">
      <formula>"Neutral"</formula>
    </cfRule>
    <cfRule type="cellIs" dxfId="460" priority="32" operator="equal">
      <formula>"Minor Positive"</formula>
    </cfRule>
    <cfRule type="cellIs" dxfId="459" priority="33" operator="equal">
      <formula>"Significant Positive"</formula>
    </cfRule>
  </conditionalFormatting>
  <conditionalFormatting sqref="J36">
    <cfRule type="cellIs" dxfId="458" priority="22" operator="equal">
      <formula>"Significant Negative"</formula>
    </cfRule>
    <cfRule type="cellIs" dxfId="457" priority="23" operator="equal">
      <formula>"Minor Negative"</formula>
    </cfRule>
    <cfRule type="cellIs" dxfId="456" priority="24" operator="equal">
      <formula>"Uncertain"</formula>
    </cfRule>
    <cfRule type="cellIs" dxfId="455" priority="25" operator="equal">
      <formula>"Neutral"</formula>
    </cfRule>
    <cfRule type="cellIs" dxfId="454" priority="26" operator="equal">
      <formula>"Minor Positive"</formula>
    </cfRule>
    <cfRule type="cellIs" dxfId="453" priority="27" operator="equal">
      <formula>"Significant Positive"</formula>
    </cfRule>
  </conditionalFormatting>
  <conditionalFormatting sqref="J42">
    <cfRule type="cellIs" dxfId="452" priority="16" operator="equal">
      <formula>"Significant Negative"</formula>
    </cfRule>
    <cfRule type="cellIs" dxfId="451" priority="17" operator="equal">
      <formula>"Minor Negative"</formula>
    </cfRule>
    <cfRule type="cellIs" dxfId="450" priority="18" operator="equal">
      <formula>"Uncertain"</formula>
    </cfRule>
    <cfRule type="cellIs" dxfId="449" priority="19" operator="equal">
      <formula>"Neutral"</formula>
    </cfRule>
    <cfRule type="cellIs" dxfId="448" priority="20" operator="equal">
      <formula>"Minor Positive"</formula>
    </cfRule>
    <cfRule type="cellIs" dxfId="447" priority="21" operator="equal">
      <formula>"Significant Positive"</formula>
    </cfRule>
  </conditionalFormatting>
  <conditionalFormatting sqref="J47">
    <cfRule type="cellIs" dxfId="446" priority="34" operator="equal">
      <formula>"Significant Negative"</formula>
    </cfRule>
    <cfRule type="cellIs" dxfId="445" priority="35" operator="equal">
      <formula>"Minor Negative"</formula>
    </cfRule>
    <cfRule type="cellIs" dxfId="444" priority="36" operator="equal">
      <formula>"Uncertain"</formula>
    </cfRule>
    <cfRule type="cellIs" dxfId="443" priority="37" operator="equal">
      <formula>"Neutral"</formula>
    </cfRule>
    <cfRule type="cellIs" dxfId="442" priority="38" operator="equal">
      <formula>"Minor Positive"</formula>
    </cfRule>
    <cfRule type="cellIs" dxfId="441" priority="39" operator="equal">
      <formula>"Significant Positive"</formula>
    </cfRule>
  </conditionalFormatting>
  <conditionalFormatting sqref="J54">
    <cfRule type="cellIs" dxfId="440" priority="10" operator="equal">
      <formula>"Significant Negative"</formula>
    </cfRule>
    <cfRule type="cellIs" dxfId="439" priority="11" operator="equal">
      <formula>"Minor Negative"</formula>
    </cfRule>
    <cfRule type="cellIs" dxfId="438" priority="12" operator="equal">
      <formula>"Uncertain"</formula>
    </cfRule>
    <cfRule type="cellIs" dxfId="437" priority="13" operator="equal">
      <formula>"Neutral"</formula>
    </cfRule>
    <cfRule type="cellIs" dxfId="436" priority="14" operator="equal">
      <formula>"Minor Positive"</formula>
    </cfRule>
    <cfRule type="cellIs" dxfId="435" priority="15" operator="equal">
      <formula>"Significant Positive"</formula>
    </cfRule>
  </conditionalFormatting>
  <pageMargins left="0.7" right="0.7" top="0.75" bottom="0.75" header="0.3" footer="0.3"/>
  <pageSetup orientation="portrait" horizontalDpi="4294967293" verticalDpi="4294967293"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98E2-C6C2-4D68-996E-7B6728FE4C69}">
  <sheetPr codeName="Sheet159">
    <tabColor theme="4" tint="0.79998168889431442"/>
  </sheetPr>
  <dimension ref="A1:V98"/>
  <sheetViews>
    <sheetView topLeftCell="E52" zoomScale="115" zoomScaleNormal="115"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1796875" customWidth="1"/>
    <col min="12" max="12" width="16.54296875" customWidth="1"/>
    <col min="13" max="13" width="26.54296875" customWidth="1"/>
    <col min="14" max="16" width="22.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1315</v>
      </c>
      <c r="D1" s="321"/>
      <c r="E1" s="321"/>
      <c r="F1" s="322"/>
      <c r="G1" s="16"/>
      <c r="I1" s="7"/>
      <c r="J1" s="7"/>
      <c r="K1" s="7"/>
    </row>
    <row r="2" spans="1:22" x14ac:dyDescent="0.35">
      <c r="A2" s="74" t="s">
        <v>31</v>
      </c>
      <c r="B2" s="9"/>
      <c r="C2" s="323" t="s">
        <v>1267</v>
      </c>
      <c r="D2" s="323"/>
      <c r="E2" s="323"/>
      <c r="F2" s="324"/>
      <c r="I2" s="8"/>
      <c r="J2" s="8"/>
      <c r="K2" s="8"/>
    </row>
    <row r="3" spans="1:22" x14ac:dyDescent="0.35">
      <c r="A3" s="75" t="s">
        <v>32</v>
      </c>
      <c r="B3" s="4"/>
      <c r="C3" s="323" t="s">
        <v>1316</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1307</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103</v>
      </c>
      <c r="G8" s="385" t="s">
        <v>103</v>
      </c>
      <c r="H8" s="385" t="s">
        <v>103</v>
      </c>
      <c r="I8" s="385" t="s">
        <v>103</v>
      </c>
      <c r="J8" s="370" t="s">
        <v>159</v>
      </c>
      <c r="K8" s="379" t="s">
        <v>1317</v>
      </c>
      <c r="L8" s="370" t="s">
        <v>253</v>
      </c>
      <c r="M8" s="390"/>
      <c r="N8" s="390"/>
      <c r="O8" s="156"/>
      <c r="P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91"/>
      <c r="N9" s="391"/>
      <c r="O9" s="156"/>
      <c r="P9" s="156"/>
      <c r="R9" s="12"/>
      <c r="S9" s="12"/>
      <c r="T9" s="12"/>
    </row>
    <row r="10" spans="1:22" x14ac:dyDescent="0.35">
      <c r="A10" s="377"/>
      <c r="B10" s="388"/>
      <c r="C10" s="24" t="s">
        <v>326</v>
      </c>
      <c r="D10" s="24" t="s">
        <v>257</v>
      </c>
      <c r="E10" s="386"/>
      <c r="F10" s="386"/>
      <c r="G10" s="386"/>
      <c r="H10" s="386"/>
      <c r="I10" s="386"/>
      <c r="J10" s="358"/>
      <c r="K10" s="296"/>
      <c r="L10" s="358"/>
      <c r="M10" s="391"/>
      <c r="N10" s="391"/>
      <c r="O10" s="156"/>
      <c r="P10" s="156"/>
      <c r="R10" s="12"/>
      <c r="S10" s="12"/>
      <c r="T10" s="12"/>
    </row>
    <row r="11" spans="1:22" x14ac:dyDescent="0.35">
      <c r="A11" s="377"/>
      <c r="B11" s="388"/>
      <c r="C11" s="24" t="s">
        <v>327</v>
      </c>
      <c r="D11" s="24" t="s">
        <v>257</v>
      </c>
      <c r="E11" s="386"/>
      <c r="F11" s="386"/>
      <c r="G11" s="386"/>
      <c r="H11" s="386"/>
      <c r="I11" s="386"/>
      <c r="J11" s="358"/>
      <c r="K11" s="296"/>
      <c r="L11" s="358"/>
      <c r="M11" s="391"/>
      <c r="N11" s="391"/>
      <c r="O11" s="156"/>
      <c r="P11" s="156"/>
      <c r="R11" s="12"/>
      <c r="S11" s="12"/>
      <c r="T11" s="12"/>
    </row>
    <row r="12" spans="1:22" x14ac:dyDescent="0.35">
      <c r="A12" s="377"/>
      <c r="B12" s="388"/>
      <c r="C12" s="24" t="s">
        <v>328</v>
      </c>
      <c r="D12" s="24" t="s">
        <v>257</v>
      </c>
      <c r="E12" s="386"/>
      <c r="F12" s="386"/>
      <c r="G12" s="386"/>
      <c r="H12" s="386"/>
      <c r="I12" s="386"/>
      <c r="J12" s="358"/>
      <c r="K12" s="296"/>
      <c r="L12" s="358"/>
      <c r="M12" s="391"/>
      <c r="N12" s="391"/>
      <c r="O12" s="156"/>
      <c r="P12" s="156"/>
      <c r="R12" s="12"/>
      <c r="S12" s="12"/>
      <c r="T12" s="12"/>
    </row>
    <row r="13" spans="1:22" x14ac:dyDescent="0.35">
      <c r="A13" s="377"/>
      <c r="B13" s="388"/>
      <c r="C13" s="24" t="s">
        <v>329</v>
      </c>
      <c r="D13" s="24" t="s">
        <v>253</v>
      </c>
      <c r="E13" s="386"/>
      <c r="F13" s="386"/>
      <c r="G13" s="386"/>
      <c r="H13" s="386"/>
      <c r="I13" s="386"/>
      <c r="J13" s="358"/>
      <c r="K13" s="296"/>
      <c r="L13" s="358"/>
      <c r="M13" s="391"/>
      <c r="N13" s="391"/>
      <c r="O13" s="156"/>
      <c r="P13" s="156"/>
      <c r="R13" s="12"/>
      <c r="S13" s="12"/>
      <c r="T13" s="12"/>
    </row>
    <row r="14" spans="1:22" x14ac:dyDescent="0.35">
      <c r="A14" s="377"/>
      <c r="B14" s="388"/>
      <c r="C14" s="24" t="s">
        <v>330</v>
      </c>
      <c r="D14" s="24" t="s">
        <v>257</v>
      </c>
      <c r="E14" s="386"/>
      <c r="F14" s="386"/>
      <c r="G14" s="386"/>
      <c r="H14" s="386"/>
      <c r="I14" s="386"/>
      <c r="J14" s="358"/>
      <c r="K14" s="296"/>
      <c r="L14" s="358"/>
      <c r="M14" s="391"/>
      <c r="N14" s="391"/>
      <c r="O14" s="156"/>
      <c r="P14" s="156"/>
      <c r="R14" s="12"/>
      <c r="S14" s="12"/>
      <c r="T14" s="12"/>
    </row>
    <row r="15" spans="1:22" x14ac:dyDescent="0.35">
      <c r="A15" s="377"/>
      <c r="B15" s="388"/>
      <c r="C15" s="24" t="s">
        <v>331</v>
      </c>
      <c r="D15" s="24" t="s">
        <v>257</v>
      </c>
      <c r="E15" s="386"/>
      <c r="F15" s="386"/>
      <c r="G15" s="386"/>
      <c r="H15" s="386"/>
      <c r="I15" s="386"/>
      <c r="J15" s="358"/>
      <c r="K15" s="296"/>
      <c r="L15" s="358"/>
      <c r="M15" s="391"/>
      <c r="N15" s="391"/>
      <c r="O15" s="156"/>
      <c r="P15" s="156"/>
      <c r="R15" s="12"/>
      <c r="S15" s="12"/>
      <c r="T15" s="12"/>
    </row>
    <row r="16" spans="1:22" ht="29" x14ac:dyDescent="0.35">
      <c r="A16" s="377"/>
      <c r="B16" s="388"/>
      <c r="C16" s="24" t="s">
        <v>332</v>
      </c>
      <c r="D16" s="24" t="s">
        <v>257</v>
      </c>
      <c r="E16" s="386"/>
      <c r="F16" s="386"/>
      <c r="G16" s="386"/>
      <c r="H16" s="386"/>
      <c r="I16" s="386"/>
      <c r="J16" s="358"/>
      <c r="K16" s="296"/>
      <c r="L16" s="358"/>
      <c r="M16" s="391"/>
      <c r="N16" s="391"/>
      <c r="O16" s="156"/>
      <c r="P16" s="156"/>
      <c r="R16" s="12"/>
      <c r="S16" s="12"/>
      <c r="T16" s="12"/>
    </row>
    <row r="17" spans="1:22" ht="15" thickBot="1" x14ac:dyDescent="0.4">
      <c r="A17" s="378"/>
      <c r="B17" s="327"/>
      <c r="C17" s="19" t="s">
        <v>333</v>
      </c>
      <c r="D17" s="19" t="s">
        <v>257</v>
      </c>
      <c r="E17" s="318"/>
      <c r="F17" s="318"/>
      <c r="G17" s="318"/>
      <c r="H17" s="318"/>
      <c r="I17" s="318"/>
      <c r="J17" s="330"/>
      <c r="K17" s="380"/>
      <c r="L17" s="330"/>
      <c r="M17" s="392"/>
      <c r="N17" s="392"/>
      <c r="O17" s="156"/>
      <c r="P17" s="156"/>
      <c r="R17" s="12"/>
      <c r="S17" s="12"/>
      <c r="T17" s="12"/>
    </row>
    <row r="18" spans="1:22" ht="39" customHeight="1" x14ac:dyDescent="0.35">
      <c r="A18" s="646" t="s">
        <v>334</v>
      </c>
      <c r="B18" s="367" t="s">
        <v>119</v>
      </c>
      <c r="C18" s="86" t="s">
        <v>335</v>
      </c>
      <c r="D18" s="86" t="s">
        <v>257</v>
      </c>
      <c r="E18" s="370" t="s">
        <v>103</v>
      </c>
      <c r="F18" s="370" t="s">
        <v>103</v>
      </c>
      <c r="G18" s="370" t="s">
        <v>103</v>
      </c>
      <c r="H18" s="370" t="s">
        <v>103</v>
      </c>
      <c r="I18" s="370" t="s">
        <v>103</v>
      </c>
      <c r="J18" s="370" t="s">
        <v>161</v>
      </c>
      <c r="K18" s="379" t="s">
        <v>664</v>
      </c>
      <c r="L18" s="370" t="s">
        <v>257</v>
      </c>
      <c r="M18" s="390"/>
      <c r="N18" s="390"/>
      <c r="O18" s="156"/>
      <c r="P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O19" s="156"/>
      <c r="P19" s="156"/>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664</v>
      </c>
      <c r="L20" s="370" t="s">
        <v>257</v>
      </c>
      <c r="M20" s="390"/>
      <c r="N20" s="390"/>
      <c r="O20" s="156"/>
      <c r="P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O21" s="156"/>
      <c r="P21" s="156"/>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O22" s="156"/>
      <c r="P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R24" s="12"/>
      <c r="S24" s="12"/>
      <c r="T24" s="12"/>
    </row>
    <row r="25" spans="1:22" ht="29" x14ac:dyDescent="0.35">
      <c r="A25" s="377"/>
      <c r="B25" s="368"/>
      <c r="C25" s="3" t="s">
        <v>343</v>
      </c>
      <c r="D25" s="3" t="s">
        <v>257</v>
      </c>
      <c r="E25" s="358"/>
      <c r="F25" s="358"/>
      <c r="G25" s="358"/>
      <c r="H25" s="358"/>
      <c r="I25" s="358"/>
      <c r="J25" s="358"/>
      <c r="K25" s="296"/>
      <c r="L25" s="358"/>
      <c r="M25" s="391"/>
      <c r="N25" s="391"/>
      <c r="O25" s="156"/>
      <c r="P25" s="156"/>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O26" s="156"/>
      <c r="P26" s="156"/>
      <c r="R26" s="12"/>
      <c r="S26" s="12"/>
      <c r="T26" s="12"/>
    </row>
    <row r="27" spans="1:22" ht="29.5" thickBot="1" x14ac:dyDescent="0.4">
      <c r="A27" s="378"/>
      <c r="B27" s="369"/>
      <c r="C27" s="15" t="s">
        <v>345</v>
      </c>
      <c r="D27" s="15" t="s">
        <v>257</v>
      </c>
      <c r="E27" s="330"/>
      <c r="F27" s="330"/>
      <c r="G27" s="330"/>
      <c r="H27" s="330"/>
      <c r="I27" s="330"/>
      <c r="J27" s="330"/>
      <c r="K27" s="380"/>
      <c r="L27" s="330"/>
      <c r="M27" s="392"/>
      <c r="N27" s="392"/>
      <c r="O27" s="156"/>
      <c r="P27" s="156"/>
      <c r="R27" s="12"/>
      <c r="S27" s="12"/>
      <c r="T27" s="12"/>
    </row>
    <row r="28" spans="1:22" ht="29" x14ac:dyDescent="0.35">
      <c r="A28" s="376" t="s">
        <v>346</v>
      </c>
      <c r="B28" s="367" t="s">
        <v>121</v>
      </c>
      <c r="C28" s="85" t="s">
        <v>347</v>
      </c>
      <c r="D28" s="79" t="s">
        <v>253</v>
      </c>
      <c r="E28" s="370" t="s">
        <v>435</v>
      </c>
      <c r="F28" s="370" t="s">
        <v>103</v>
      </c>
      <c r="G28" s="370" t="s">
        <v>103</v>
      </c>
      <c r="H28" s="370" t="s">
        <v>103</v>
      </c>
      <c r="I28" s="370" t="s">
        <v>103</v>
      </c>
      <c r="J28" s="370" t="s">
        <v>159</v>
      </c>
      <c r="K28" s="379" t="s">
        <v>1318</v>
      </c>
      <c r="L28" s="370" t="s">
        <v>253</v>
      </c>
      <c r="M28" s="390"/>
      <c r="N28" s="390"/>
      <c r="O28" s="156"/>
      <c r="P28" s="156"/>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O29" s="156"/>
      <c r="P29" s="156"/>
      <c r="R29" s="12"/>
      <c r="S29" s="12"/>
      <c r="T29" s="12"/>
    </row>
    <row r="30" spans="1:22" x14ac:dyDescent="0.35">
      <c r="A30" s="377"/>
      <c r="B30" s="368"/>
      <c r="C30" s="83" t="s">
        <v>349</v>
      </c>
      <c r="D30" s="3" t="s">
        <v>257</v>
      </c>
      <c r="E30" s="358"/>
      <c r="F30" s="358"/>
      <c r="G30" s="358"/>
      <c r="H30" s="358"/>
      <c r="I30" s="358"/>
      <c r="J30" s="358"/>
      <c r="K30" s="296"/>
      <c r="L30" s="358"/>
      <c r="M30" s="391"/>
      <c r="N30" s="391"/>
      <c r="O30" s="156"/>
      <c r="P30" s="156"/>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O31" s="156"/>
      <c r="P31" s="156"/>
      <c r="R31" s="12"/>
      <c r="S31" s="12"/>
      <c r="T31" s="12"/>
    </row>
    <row r="32" spans="1:22" x14ac:dyDescent="0.35">
      <c r="A32" s="377"/>
      <c r="B32" s="368"/>
      <c r="C32" s="83" t="s">
        <v>351</v>
      </c>
      <c r="D32" s="3" t="s">
        <v>257</v>
      </c>
      <c r="E32" s="358"/>
      <c r="F32" s="358"/>
      <c r="G32" s="358"/>
      <c r="H32" s="358"/>
      <c r="I32" s="358"/>
      <c r="J32" s="358"/>
      <c r="K32" s="296"/>
      <c r="L32" s="358"/>
      <c r="M32" s="391"/>
      <c r="N32" s="391"/>
      <c r="O32" s="156"/>
      <c r="P32" s="156"/>
      <c r="R32" s="12"/>
      <c r="S32" s="12"/>
      <c r="T32" s="12"/>
    </row>
    <row r="33" spans="1:22" x14ac:dyDescent="0.35">
      <c r="A33" s="377"/>
      <c r="B33" s="368"/>
      <c r="C33" s="83" t="s">
        <v>352</v>
      </c>
      <c r="D33" s="3" t="s">
        <v>257</v>
      </c>
      <c r="E33" s="358"/>
      <c r="F33" s="358"/>
      <c r="G33" s="358"/>
      <c r="H33" s="358"/>
      <c r="I33" s="358"/>
      <c r="J33" s="358"/>
      <c r="K33" s="296"/>
      <c r="L33" s="358"/>
      <c r="M33" s="391"/>
      <c r="N33" s="391"/>
      <c r="O33" s="156"/>
      <c r="P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R34" s="12"/>
      <c r="S34" s="12"/>
      <c r="T34" s="12"/>
    </row>
    <row r="35" spans="1:22" ht="15" thickBot="1" x14ac:dyDescent="0.4">
      <c r="A35" s="378"/>
      <c r="B35" s="369"/>
      <c r="C35" s="100" t="s">
        <v>354</v>
      </c>
      <c r="D35" s="15" t="s">
        <v>257</v>
      </c>
      <c r="E35" s="330"/>
      <c r="F35" s="330"/>
      <c r="G35" s="330"/>
      <c r="H35" s="330"/>
      <c r="I35" s="330"/>
      <c r="J35" s="330"/>
      <c r="K35" s="380"/>
      <c r="L35" s="330"/>
      <c r="M35" s="392"/>
      <c r="N35" s="392"/>
      <c r="O35" s="156"/>
      <c r="P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0" t="s">
        <v>257</v>
      </c>
      <c r="M42" s="390"/>
      <c r="N42" s="390"/>
      <c r="O42" s="156"/>
      <c r="P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O47" s="156"/>
      <c r="P47" s="156"/>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O48" s="156"/>
      <c r="P48" s="156"/>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R51" s="12"/>
      <c r="S51" s="12"/>
      <c r="T51" s="12"/>
    </row>
    <row r="52" spans="1:22" x14ac:dyDescent="0.35">
      <c r="A52" s="377"/>
      <c r="B52" s="368"/>
      <c r="C52" s="24" t="s">
        <v>375</v>
      </c>
      <c r="D52" s="24" t="s">
        <v>257</v>
      </c>
      <c r="E52" s="358"/>
      <c r="F52" s="358"/>
      <c r="G52" s="358"/>
      <c r="H52" s="358"/>
      <c r="I52" s="358"/>
      <c r="J52" s="358"/>
      <c r="K52" s="296"/>
      <c r="L52" s="358"/>
      <c r="M52" s="391"/>
      <c r="N52" s="391"/>
      <c r="O52" s="156"/>
      <c r="P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R53" s="12"/>
      <c r="S53" s="12"/>
      <c r="T53" s="12"/>
    </row>
    <row r="54" spans="1:22" ht="29.25" customHeight="1" x14ac:dyDescent="0.35">
      <c r="A54" s="376" t="s">
        <v>377</v>
      </c>
      <c r="B54" s="367" t="s">
        <v>126</v>
      </c>
      <c r="C54" s="95" t="s">
        <v>378</v>
      </c>
      <c r="D54" s="86" t="s">
        <v>253</v>
      </c>
      <c r="E54" s="370" t="s">
        <v>421</v>
      </c>
      <c r="F54" s="370" t="s">
        <v>466</v>
      </c>
      <c r="G54" s="370" t="s">
        <v>1319</v>
      </c>
      <c r="H54" s="370" t="s">
        <v>631</v>
      </c>
      <c r="I54" s="370" t="s">
        <v>439</v>
      </c>
      <c r="J54" s="370" t="s">
        <v>156</v>
      </c>
      <c r="K54" s="379" t="s">
        <v>1320</v>
      </c>
      <c r="L54" s="370" t="s">
        <v>257</v>
      </c>
      <c r="M54" s="390"/>
      <c r="N54" s="390"/>
      <c r="O54" s="156"/>
      <c r="P54" s="156"/>
      <c r="R54" s="12" t="str">
        <f>IF(OR(J54='Drop downs'!$G$7,J54='Drop downs'!$G$5), B54&amp;": "&amp;K54&amp;CHAR(10),"")</f>
        <v/>
      </c>
      <c r="S54" s="12" t="str">
        <f>IF(J54='Drop downs'!$G$2,B54&amp;": "&amp;K54&amp;"
"," ")</f>
        <v xml:space="preserve">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T54" s="12" t="str">
        <f>IF(E54='Drop downs'!$B$6,B54&amp;": "&amp;K54&amp;"","")</f>
        <v/>
      </c>
      <c r="U54" t="str">
        <f t="shared" si="0"/>
        <v/>
      </c>
      <c r="V54" t="str">
        <f>IF(N54&gt;0,B54&amp;":"&amp;N54&amp;"
","")</f>
        <v/>
      </c>
    </row>
    <row r="55" spans="1:22" ht="14.5" customHeight="1" x14ac:dyDescent="0.35">
      <c r="A55" s="377"/>
      <c r="B55" s="368"/>
      <c r="C55" s="94" t="s">
        <v>379</v>
      </c>
      <c r="D55" s="24" t="s">
        <v>253</v>
      </c>
      <c r="E55" s="358"/>
      <c r="F55" s="358"/>
      <c r="G55" s="358"/>
      <c r="H55" s="358"/>
      <c r="I55" s="358"/>
      <c r="J55" s="358"/>
      <c r="K55" s="296"/>
      <c r="L55" s="358"/>
      <c r="M55" s="391"/>
      <c r="N55" s="391"/>
      <c r="O55" s="156"/>
      <c r="P55" s="156"/>
      <c r="R55" s="12"/>
      <c r="S55" s="12"/>
      <c r="T55" s="12"/>
    </row>
    <row r="56" spans="1:22" ht="205.5" customHeight="1" thickBot="1" x14ac:dyDescent="0.4">
      <c r="A56" s="378"/>
      <c r="B56" s="369"/>
      <c r="C56" s="104" t="s">
        <v>380</v>
      </c>
      <c r="D56" s="19" t="s">
        <v>253</v>
      </c>
      <c r="E56" s="330"/>
      <c r="F56" s="330"/>
      <c r="G56" s="330"/>
      <c r="H56" s="330"/>
      <c r="I56" s="330"/>
      <c r="J56" s="330"/>
      <c r="K56" s="380"/>
      <c r="L56" s="330"/>
      <c r="M56" s="392"/>
      <c r="N56" s="392"/>
      <c r="O56" s="156"/>
      <c r="P56" s="156"/>
      <c r="R56" s="12"/>
      <c r="S56" s="12"/>
      <c r="T56" s="12"/>
    </row>
    <row r="57" spans="1:22" x14ac:dyDescent="0.35">
      <c r="A57" s="376" t="s">
        <v>381</v>
      </c>
      <c r="B57" s="367" t="s">
        <v>127</v>
      </c>
      <c r="C57" s="86" t="s">
        <v>382</v>
      </c>
      <c r="D57" s="86" t="s">
        <v>257</v>
      </c>
      <c r="E57" s="370" t="s">
        <v>435</v>
      </c>
      <c r="F57" s="370" t="s">
        <v>422</v>
      </c>
      <c r="G57" s="370" t="s">
        <v>423</v>
      </c>
      <c r="H57" s="370" t="s">
        <v>424</v>
      </c>
      <c r="I57" s="370" t="s">
        <v>439</v>
      </c>
      <c r="J57" s="370" t="s">
        <v>159</v>
      </c>
      <c r="K57" s="379" t="s">
        <v>1321</v>
      </c>
      <c r="L57" s="370" t="s">
        <v>257</v>
      </c>
      <c r="M57" s="390"/>
      <c r="N57" s="390"/>
      <c r="O57" s="156"/>
      <c r="P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391"/>
      <c r="N58" s="391"/>
      <c r="O58" s="156"/>
      <c r="P58" s="156"/>
      <c r="R58" s="12"/>
      <c r="S58" s="12"/>
      <c r="T58" s="12"/>
    </row>
    <row r="59" spans="1:22" x14ac:dyDescent="0.35">
      <c r="A59" s="377"/>
      <c r="B59" s="368"/>
      <c r="C59" s="24" t="s">
        <v>384</v>
      </c>
      <c r="D59" s="24" t="s">
        <v>253</v>
      </c>
      <c r="E59" s="358"/>
      <c r="F59" s="358"/>
      <c r="G59" s="358"/>
      <c r="H59" s="358"/>
      <c r="I59" s="358"/>
      <c r="J59" s="358"/>
      <c r="K59" s="296"/>
      <c r="L59" s="358"/>
      <c r="M59" s="391"/>
      <c r="N59" s="391"/>
      <c r="O59" s="156"/>
      <c r="P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R60" s="12"/>
      <c r="S60" s="12"/>
      <c r="T60" s="12"/>
    </row>
    <row r="61" spans="1:22" x14ac:dyDescent="0.35">
      <c r="A61" s="377"/>
      <c r="B61" s="368"/>
      <c r="C61" s="24" t="s">
        <v>386</v>
      </c>
      <c r="D61" s="24" t="s">
        <v>257</v>
      </c>
      <c r="E61" s="358"/>
      <c r="F61" s="358"/>
      <c r="G61" s="358"/>
      <c r="H61" s="358"/>
      <c r="I61" s="358"/>
      <c r="J61" s="358"/>
      <c r="K61" s="296"/>
      <c r="L61" s="358"/>
      <c r="M61" s="391"/>
      <c r="N61" s="391"/>
      <c r="O61" s="156"/>
      <c r="P61" s="156"/>
      <c r="R61" s="12"/>
      <c r="S61" s="12"/>
      <c r="T61" s="12"/>
    </row>
    <row r="62" spans="1:22" x14ac:dyDescent="0.35">
      <c r="A62" s="377"/>
      <c r="B62" s="368"/>
      <c r="C62" s="24" t="s">
        <v>387</v>
      </c>
      <c r="D62" s="24" t="s">
        <v>257</v>
      </c>
      <c r="E62" s="358"/>
      <c r="F62" s="358"/>
      <c r="G62" s="358"/>
      <c r="H62" s="358"/>
      <c r="I62" s="358"/>
      <c r="J62" s="358"/>
      <c r="K62" s="296"/>
      <c r="L62" s="358"/>
      <c r="M62" s="391"/>
      <c r="N62" s="391"/>
      <c r="O62" s="156"/>
      <c r="P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19" t="s">
        <v>257</v>
      </c>
      <c r="E64" s="330"/>
      <c r="F64" s="330"/>
      <c r="G64" s="330"/>
      <c r="H64" s="330"/>
      <c r="I64" s="330"/>
      <c r="J64" s="330"/>
      <c r="K64" s="380"/>
      <c r="L64" s="330"/>
      <c r="M64" s="392"/>
      <c r="N64" s="392"/>
      <c r="O64" s="156"/>
      <c r="P64" s="156"/>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O65" s="156"/>
      <c r="P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90"/>
      <c r="N72" s="390"/>
      <c r="O72" s="156"/>
      <c r="P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O73" s="156"/>
      <c r="P73" s="156"/>
      <c r="R73" s="12"/>
      <c r="S73" s="12"/>
      <c r="T73" s="12"/>
    </row>
    <row r="74" spans="1:22" x14ac:dyDescent="0.35">
      <c r="A74" s="377"/>
      <c r="B74" s="368"/>
      <c r="C74" s="83" t="s">
        <v>401</v>
      </c>
      <c r="D74" s="24" t="s">
        <v>257</v>
      </c>
      <c r="E74" s="358"/>
      <c r="F74" s="358"/>
      <c r="G74" s="358"/>
      <c r="H74" s="358"/>
      <c r="I74" s="358"/>
      <c r="J74" s="358"/>
      <c r="K74" s="372"/>
      <c r="L74" s="358"/>
      <c r="M74" s="391"/>
      <c r="N74" s="391"/>
      <c r="O74" s="156"/>
      <c r="P74" s="156"/>
      <c r="R74" s="12"/>
      <c r="S74" s="12"/>
      <c r="T74" s="12"/>
    </row>
    <row r="75" spans="1:22" x14ac:dyDescent="0.35">
      <c r="A75" s="377"/>
      <c r="B75" s="368"/>
      <c r="C75" s="83" t="s">
        <v>402</v>
      </c>
      <c r="D75" s="24" t="s">
        <v>257</v>
      </c>
      <c r="E75" s="358"/>
      <c r="F75" s="358"/>
      <c r="G75" s="358"/>
      <c r="H75" s="358"/>
      <c r="I75" s="358"/>
      <c r="J75" s="358"/>
      <c r="K75" s="372"/>
      <c r="L75" s="358"/>
      <c r="M75" s="391"/>
      <c r="N75" s="391"/>
      <c r="O75" s="156"/>
      <c r="P75" s="156"/>
      <c r="R75" s="12"/>
      <c r="S75" s="12"/>
      <c r="T75" s="12"/>
    </row>
    <row r="76" spans="1:22" ht="15" thickBot="1" x14ac:dyDescent="0.4">
      <c r="A76" s="378"/>
      <c r="B76" s="369"/>
      <c r="C76" s="89" t="s">
        <v>403</v>
      </c>
      <c r="D76" s="19" t="s">
        <v>257</v>
      </c>
      <c r="E76" s="330"/>
      <c r="F76" s="330"/>
      <c r="G76" s="330"/>
      <c r="H76" s="330"/>
      <c r="I76" s="330"/>
      <c r="J76" s="330"/>
      <c r="K76" s="617"/>
      <c r="L76" s="330"/>
      <c r="M76" s="392"/>
      <c r="N76" s="392"/>
      <c r="O76" s="156"/>
      <c r="P76" s="156"/>
      <c r="R76" s="12"/>
      <c r="S76" s="12"/>
      <c r="T76" s="12"/>
    </row>
    <row r="77" spans="1:22" x14ac:dyDescent="0.35">
      <c r="A77" s="646" t="s">
        <v>404</v>
      </c>
      <c r="B77" s="367" t="s">
        <v>130</v>
      </c>
      <c r="C77" s="85" t="s">
        <v>405</v>
      </c>
      <c r="D77" s="79" t="s">
        <v>257</v>
      </c>
      <c r="E77" s="370" t="s">
        <v>435</v>
      </c>
      <c r="F77" s="370" t="s">
        <v>422</v>
      </c>
      <c r="G77" s="370" t="s">
        <v>423</v>
      </c>
      <c r="H77" s="370" t="s">
        <v>424</v>
      </c>
      <c r="I77" s="370" t="s">
        <v>439</v>
      </c>
      <c r="J77" s="370" t="s">
        <v>159</v>
      </c>
      <c r="K77" s="379" t="s">
        <v>1322</v>
      </c>
      <c r="L77" s="370" t="s">
        <v>257</v>
      </c>
      <c r="M77" s="390"/>
      <c r="N77" s="390"/>
      <c r="O77" s="156"/>
      <c r="P77" s="156"/>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O78" s="156"/>
      <c r="P78" s="156"/>
      <c r="R78" s="12"/>
      <c r="S78" s="12"/>
      <c r="T78" s="12"/>
    </row>
    <row r="79" spans="1:22" x14ac:dyDescent="0.35">
      <c r="A79" s="648"/>
      <c r="B79" s="368"/>
      <c r="C79" s="83" t="s">
        <v>407</v>
      </c>
      <c r="D79" s="3" t="s">
        <v>257</v>
      </c>
      <c r="E79" s="358"/>
      <c r="F79" s="358"/>
      <c r="G79" s="358"/>
      <c r="H79" s="358"/>
      <c r="I79" s="358"/>
      <c r="J79" s="358"/>
      <c r="K79" s="296"/>
      <c r="L79" s="358"/>
      <c r="M79" s="391"/>
      <c r="N79" s="391"/>
      <c r="O79" s="156"/>
      <c r="P79" s="156"/>
      <c r="R79" s="12"/>
      <c r="S79" s="12"/>
      <c r="T79" s="12"/>
    </row>
    <row r="80" spans="1:22" x14ac:dyDescent="0.35">
      <c r="A80" s="648"/>
      <c r="B80" s="368"/>
      <c r="C80" s="84" t="s">
        <v>408</v>
      </c>
      <c r="D80" s="3" t="s">
        <v>257</v>
      </c>
      <c r="E80" s="358"/>
      <c r="F80" s="358"/>
      <c r="G80" s="358"/>
      <c r="H80" s="358"/>
      <c r="I80" s="358"/>
      <c r="J80" s="358"/>
      <c r="K80" s="296"/>
      <c r="L80" s="358"/>
      <c r="M80" s="391"/>
      <c r="N80" s="391"/>
      <c r="O80" s="156"/>
      <c r="P80" s="156"/>
      <c r="R80" s="12"/>
      <c r="S80" s="12"/>
      <c r="T80" s="12"/>
    </row>
    <row r="81" spans="1:22" ht="29" x14ac:dyDescent="0.35">
      <c r="A81" s="648"/>
      <c r="B81" s="368"/>
      <c r="C81" s="84" t="s">
        <v>409</v>
      </c>
      <c r="D81" s="3" t="s">
        <v>257</v>
      </c>
      <c r="E81" s="358"/>
      <c r="F81" s="358"/>
      <c r="G81" s="358"/>
      <c r="H81" s="358"/>
      <c r="I81" s="358"/>
      <c r="J81" s="358"/>
      <c r="K81" s="296"/>
      <c r="L81" s="358"/>
      <c r="M81" s="391"/>
      <c r="N81" s="391"/>
      <c r="O81" s="156"/>
      <c r="P81" s="156"/>
      <c r="R81" s="12"/>
      <c r="S81" s="12"/>
      <c r="T81" s="12"/>
    </row>
    <row r="82" spans="1:22" ht="29" x14ac:dyDescent="0.35">
      <c r="A82" s="648"/>
      <c r="B82" s="368"/>
      <c r="C82" s="84" t="s">
        <v>410</v>
      </c>
      <c r="D82" s="3" t="s">
        <v>253</v>
      </c>
      <c r="E82" s="358"/>
      <c r="F82" s="358"/>
      <c r="G82" s="358"/>
      <c r="H82" s="358"/>
      <c r="I82" s="358"/>
      <c r="J82" s="358"/>
      <c r="K82" s="296"/>
      <c r="L82" s="358"/>
      <c r="M82" s="391"/>
      <c r="N82" s="391"/>
      <c r="O82" s="156"/>
      <c r="P82" s="156"/>
      <c r="R82" s="12"/>
      <c r="S82" s="12"/>
      <c r="T82" s="12"/>
    </row>
    <row r="83" spans="1:22" ht="15" thickBot="1" x14ac:dyDescent="0.4">
      <c r="A83" s="647"/>
      <c r="B83" s="369"/>
      <c r="C83" s="98" t="s">
        <v>411</v>
      </c>
      <c r="D83" s="15" t="s">
        <v>253</v>
      </c>
      <c r="E83" s="330"/>
      <c r="F83" s="330"/>
      <c r="G83" s="330"/>
      <c r="H83" s="330"/>
      <c r="I83" s="330"/>
      <c r="J83" s="330"/>
      <c r="K83" s="380"/>
      <c r="L83" s="330"/>
      <c r="M83" s="392"/>
      <c r="N83" s="392"/>
      <c r="O83" s="156"/>
      <c r="P83" s="156"/>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O84" s="156"/>
      <c r="P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O85" s="156"/>
      <c r="P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lFZ/T18vS/bcemjOpKxj1jO1i6ynXUrWJF2Xu5QnWGDr6qbTeMwf6UPz1OPKl5R5vG3aOIJHNdJJZDZ0dkP/BQ==" saltValue="mXYZZDTUwZOCbRR/SBP0o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434" priority="2">
      <formula>$D50="No"</formula>
    </cfRule>
  </conditionalFormatting>
  <conditionalFormatting sqref="C8:D87">
    <cfRule type="expression" dxfId="433" priority="1">
      <formula>$D8="No"</formula>
    </cfRule>
  </conditionalFormatting>
  <conditionalFormatting sqref="J8 J18 J28 J49 J57 J65 J72 J77 J84">
    <cfRule type="cellIs" dxfId="432" priority="34" operator="equal">
      <formula>"Significant Negative"</formula>
    </cfRule>
    <cfRule type="cellIs" dxfId="431" priority="35" operator="equal">
      <formula>"Minor Negative"</formula>
    </cfRule>
    <cfRule type="cellIs" dxfId="430" priority="36" operator="equal">
      <formula>"Uncertain"</formula>
    </cfRule>
    <cfRule type="cellIs" dxfId="429" priority="37" operator="equal">
      <formula>"Neutral"</formula>
    </cfRule>
    <cfRule type="cellIs" dxfId="428" priority="38" operator="equal">
      <formula>"Minor Positive"</formula>
    </cfRule>
    <cfRule type="cellIs" dxfId="427" priority="39" operator="equal">
      <formula>"Significant Positive"</formula>
    </cfRule>
  </conditionalFormatting>
  <conditionalFormatting sqref="J20">
    <cfRule type="cellIs" dxfId="426" priority="22" operator="equal">
      <formula>"Significant Negative"</formula>
    </cfRule>
    <cfRule type="cellIs" dxfId="425" priority="23" operator="equal">
      <formula>"Minor Negative"</formula>
    </cfRule>
    <cfRule type="cellIs" dxfId="424" priority="24" operator="equal">
      <formula>"Uncertain"</formula>
    </cfRule>
    <cfRule type="cellIs" dxfId="423" priority="25" operator="equal">
      <formula>"Neutral"</formula>
    </cfRule>
    <cfRule type="cellIs" dxfId="422" priority="26" operator="equal">
      <formula>"Minor Positive"</formula>
    </cfRule>
    <cfRule type="cellIs" dxfId="421" priority="27" operator="equal">
      <formula>"Significant Positive"</formula>
    </cfRule>
  </conditionalFormatting>
  <conditionalFormatting sqref="J36">
    <cfRule type="cellIs" dxfId="420" priority="16" operator="equal">
      <formula>"Significant Negative"</formula>
    </cfRule>
    <cfRule type="cellIs" dxfId="419" priority="17" operator="equal">
      <formula>"Minor Negative"</formula>
    </cfRule>
    <cfRule type="cellIs" dxfId="418" priority="18" operator="equal">
      <formula>"Uncertain"</formula>
    </cfRule>
    <cfRule type="cellIs" dxfId="417" priority="19" operator="equal">
      <formula>"Neutral"</formula>
    </cfRule>
    <cfRule type="cellIs" dxfId="416" priority="20" operator="equal">
      <formula>"Minor Positive"</formula>
    </cfRule>
    <cfRule type="cellIs" dxfId="415" priority="21" operator="equal">
      <formula>"Significant Positive"</formula>
    </cfRule>
  </conditionalFormatting>
  <conditionalFormatting sqref="J42">
    <cfRule type="cellIs" dxfId="414" priority="10" operator="equal">
      <formula>"Significant Negative"</formula>
    </cfRule>
    <cfRule type="cellIs" dxfId="413" priority="11" operator="equal">
      <formula>"Minor Negative"</formula>
    </cfRule>
    <cfRule type="cellIs" dxfId="412" priority="12" operator="equal">
      <formula>"Uncertain"</formula>
    </cfRule>
    <cfRule type="cellIs" dxfId="411" priority="13" operator="equal">
      <formula>"Neutral"</formula>
    </cfRule>
    <cfRule type="cellIs" dxfId="410" priority="14" operator="equal">
      <formula>"Minor Positive"</formula>
    </cfRule>
    <cfRule type="cellIs" dxfId="409" priority="15" operator="equal">
      <formula>"Significant Positive"</formula>
    </cfRule>
  </conditionalFormatting>
  <conditionalFormatting sqref="J47">
    <cfRule type="cellIs" dxfId="408" priority="28" operator="equal">
      <formula>"Significant Negative"</formula>
    </cfRule>
    <cfRule type="cellIs" dxfId="407" priority="29" operator="equal">
      <formula>"Minor Negative"</formula>
    </cfRule>
    <cfRule type="cellIs" dxfId="406" priority="30" operator="equal">
      <formula>"Uncertain"</formula>
    </cfRule>
    <cfRule type="cellIs" dxfId="405" priority="31" operator="equal">
      <formula>"Neutral"</formula>
    </cfRule>
    <cfRule type="cellIs" dxfId="404" priority="32" operator="equal">
      <formula>"Minor Positive"</formula>
    </cfRule>
    <cfRule type="cellIs" dxfId="403" priority="33" operator="equal">
      <formula>"Significant Positive"</formula>
    </cfRule>
  </conditionalFormatting>
  <conditionalFormatting sqref="J54">
    <cfRule type="cellIs" dxfId="402" priority="4" operator="equal">
      <formula>"Significant Negative"</formula>
    </cfRule>
    <cfRule type="cellIs" dxfId="401" priority="5" operator="equal">
      <formula>"Minor Negative"</formula>
    </cfRule>
    <cfRule type="cellIs" dxfId="400" priority="6" operator="equal">
      <formula>"Uncertain"</formula>
    </cfRule>
    <cfRule type="cellIs" dxfId="399" priority="7" operator="equal">
      <formula>"Neutral"</formula>
    </cfRule>
    <cfRule type="cellIs" dxfId="398" priority="8" operator="equal">
      <formula>"Minor Positive"</formula>
    </cfRule>
    <cfRule type="cellIs" dxfId="397" priority="9" operator="equal">
      <formula>"Significant Positive"</formula>
    </cfRule>
  </conditionalFormatting>
  <pageMargins left="0.7" right="0.7" top="0.75" bottom="0.75" header="0.3" footer="0.3"/>
  <pageSetup orientation="portrait" horizontalDpi="4294967293" verticalDpi="4294967293"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DF22-8333-4034-9968-DADA918B2342}">
  <sheetPr codeName="Sheet160">
    <tabColor theme="4" tint="0.79998168889431442"/>
  </sheetPr>
  <dimension ref="A1:V98"/>
  <sheetViews>
    <sheetView topLeftCell="H1" zoomScaleNormal="10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54296875" customWidth="1"/>
    <col min="12" max="12" width="16.54296875" customWidth="1"/>
    <col min="13" max="13" width="25.81640625" customWidth="1"/>
    <col min="14" max="16" width="21.54296875" customWidth="1"/>
    <col min="17" max="17" width="21.54296875" hidden="1" customWidth="1"/>
    <col min="18" max="18" width="20.54296875" hidden="1" customWidth="1"/>
    <col min="19" max="19" width="29" hidden="1" customWidth="1"/>
    <col min="20" max="20" width="19.54296875" hidden="1" customWidth="1"/>
    <col min="21" max="21" width="11" hidden="1" customWidth="1"/>
    <col min="22" max="23" width="0" hidden="1" customWidth="1"/>
  </cols>
  <sheetData>
    <row r="1" spans="1:22" x14ac:dyDescent="0.35">
      <c r="A1" s="74" t="s">
        <v>30</v>
      </c>
      <c r="C1" s="545" t="s">
        <v>1323</v>
      </c>
      <c r="D1" s="321"/>
      <c r="E1" s="321"/>
      <c r="F1" s="322"/>
      <c r="G1" s="16"/>
      <c r="I1" s="7"/>
      <c r="J1" s="7"/>
      <c r="K1" s="7"/>
    </row>
    <row r="2" spans="1:22" x14ac:dyDescent="0.35">
      <c r="A2" s="74" t="s">
        <v>31</v>
      </c>
      <c r="B2" s="9"/>
      <c r="C2" s="57" t="s">
        <v>1267</v>
      </c>
      <c r="D2" s="57"/>
      <c r="E2" s="57"/>
      <c r="F2" s="58"/>
      <c r="I2" s="8"/>
      <c r="J2" s="8"/>
      <c r="K2" s="8"/>
    </row>
    <row r="3" spans="1:22" ht="30" customHeight="1" x14ac:dyDescent="0.35">
      <c r="A3" s="75" t="s">
        <v>32</v>
      </c>
      <c r="B3" s="4"/>
      <c r="C3" s="323" t="s">
        <v>1324</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284" t="s">
        <v>35</v>
      </c>
      <c r="F6" s="284"/>
      <c r="G6" s="284"/>
      <c r="H6" s="284"/>
      <c r="I6" s="284"/>
      <c r="J6" s="284"/>
      <c r="K6" s="284"/>
      <c r="L6" s="284"/>
      <c r="M6" s="284"/>
      <c r="N6" s="284"/>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103</v>
      </c>
      <c r="G8" s="385" t="s">
        <v>103</v>
      </c>
      <c r="H8" s="385" t="s">
        <v>103</v>
      </c>
      <c r="I8" s="385" t="s">
        <v>103</v>
      </c>
      <c r="J8" s="370" t="s">
        <v>159</v>
      </c>
      <c r="K8" s="379" t="s">
        <v>1325</v>
      </c>
      <c r="L8" s="370" t="s">
        <v>257</v>
      </c>
      <c r="M8" s="390"/>
      <c r="N8" s="390"/>
      <c r="O8" s="156"/>
      <c r="P8" s="156"/>
      <c r="Q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91"/>
      <c r="N9" s="391"/>
      <c r="O9" s="156"/>
      <c r="P9" s="156"/>
      <c r="Q9" s="156"/>
      <c r="R9" s="12"/>
      <c r="S9" s="12"/>
      <c r="T9" s="12"/>
    </row>
    <row r="10" spans="1:22" x14ac:dyDescent="0.35">
      <c r="A10" s="377"/>
      <c r="B10" s="388"/>
      <c r="C10" s="24" t="s">
        <v>326</v>
      </c>
      <c r="D10" s="24" t="s">
        <v>257</v>
      </c>
      <c r="E10" s="386"/>
      <c r="F10" s="386"/>
      <c r="G10" s="386"/>
      <c r="H10" s="386"/>
      <c r="I10" s="386"/>
      <c r="J10" s="358"/>
      <c r="K10" s="296"/>
      <c r="L10" s="358"/>
      <c r="M10" s="391"/>
      <c r="N10" s="391"/>
      <c r="O10" s="156"/>
      <c r="P10" s="156"/>
      <c r="Q10" s="156"/>
      <c r="R10" s="12"/>
      <c r="S10" s="12"/>
      <c r="T10" s="12"/>
    </row>
    <row r="11" spans="1:22" x14ac:dyDescent="0.35">
      <c r="A11" s="377"/>
      <c r="B11" s="388"/>
      <c r="C11" s="24" t="s">
        <v>327</v>
      </c>
      <c r="D11" s="24" t="s">
        <v>257</v>
      </c>
      <c r="E11" s="386"/>
      <c r="F11" s="386"/>
      <c r="G11" s="386"/>
      <c r="H11" s="386"/>
      <c r="I11" s="386"/>
      <c r="J11" s="358"/>
      <c r="K11" s="296"/>
      <c r="L11" s="358"/>
      <c r="M11" s="391"/>
      <c r="N11" s="391"/>
      <c r="O11" s="156"/>
      <c r="P11" s="156"/>
      <c r="Q11" s="156"/>
      <c r="R11" s="12"/>
      <c r="S11" s="12"/>
      <c r="T11" s="12"/>
    </row>
    <row r="12" spans="1:22" x14ac:dyDescent="0.35">
      <c r="A12" s="377"/>
      <c r="B12" s="388"/>
      <c r="C12" s="24" t="s">
        <v>328</v>
      </c>
      <c r="D12" s="24" t="s">
        <v>257</v>
      </c>
      <c r="E12" s="386"/>
      <c r="F12" s="386"/>
      <c r="G12" s="386"/>
      <c r="H12" s="386"/>
      <c r="I12" s="386"/>
      <c r="J12" s="358"/>
      <c r="K12" s="296"/>
      <c r="L12" s="358"/>
      <c r="M12" s="391"/>
      <c r="N12" s="391"/>
      <c r="O12" s="156"/>
      <c r="P12" s="156"/>
      <c r="Q12" s="156"/>
      <c r="R12" s="12"/>
      <c r="S12" s="12"/>
      <c r="T12" s="12"/>
    </row>
    <row r="13" spans="1:22" x14ac:dyDescent="0.35">
      <c r="A13" s="377"/>
      <c r="B13" s="388"/>
      <c r="C13" s="24" t="s">
        <v>329</v>
      </c>
      <c r="D13" s="24" t="s">
        <v>253</v>
      </c>
      <c r="E13" s="386"/>
      <c r="F13" s="386"/>
      <c r="G13" s="386"/>
      <c r="H13" s="386"/>
      <c r="I13" s="386"/>
      <c r="J13" s="358"/>
      <c r="K13" s="296"/>
      <c r="L13" s="358"/>
      <c r="M13" s="391"/>
      <c r="N13" s="391"/>
      <c r="O13" s="156"/>
      <c r="P13" s="156"/>
      <c r="Q13" s="156"/>
      <c r="R13" s="12"/>
      <c r="S13" s="12"/>
      <c r="T13" s="12"/>
    </row>
    <row r="14" spans="1:22" x14ac:dyDescent="0.35">
      <c r="A14" s="377"/>
      <c r="B14" s="388"/>
      <c r="C14" s="24" t="s">
        <v>330</v>
      </c>
      <c r="D14" s="24" t="s">
        <v>257</v>
      </c>
      <c r="E14" s="386"/>
      <c r="F14" s="386"/>
      <c r="G14" s="386"/>
      <c r="H14" s="386"/>
      <c r="I14" s="386"/>
      <c r="J14" s="358"/>
      <c r="K14" s="296"/>
      <c r="L14" s="358"/>
      <c r="M14" s="391"/>
      <c r="N14" s="391"/>
      <c r="O14" s="156"/>
      <c r="P14" s="156"/>
      <c r="Q14" s="156"/>
      <c r="R14" s="12"/>
      <c r="S14" s="12"/>
      <c r="T14" s="12"/>
    </row>
    <row r="15" spans="1:22" x14ac:dyDescent="0.35">
      <c r="A15" s="377"/>
      <c r="B15" s="388"/>
      <c r="C15" s="24" t="s">
        <v>331</v>
      </c>
      <c r="D15" s="24" t="s">
        <v>257</v>
      </c>
      <c r="E15" s="386"/>
      <c r="F15" s="386"/>
      <c r="G15" s="386"/>
      <c r="H15" s="386"/>
      <c r="I15" s="386"/>
      <c r="J15" s="358"/>
      <c r="K15" s="296"/>
      <c r="L15" s="358"/>
      <c r="M15" s="391"/>
      <c r="N15" s="391"/>
      <c r="O15" s="156"/>
      <c r="P15" s="156"/>
      <c r="Q15" s="156"/>
      <c r="R15" s="12"/>
      <c r="S15" s="12"/>
      <c r="T15" s="12"/>
    </row>
    <row r="16" spans="1:22" ht="29" x14ac:dyDescent="0.35">
      <c r="A16" s="377"/>
      <c r="B16" s="388"/>
      <c r="C16" s="24" t="s">
        <v>332</v>
      </c>
      <c r="D16" s="24" t="s">
        <v>257</v>
      </c>
      <c r="E16" s="386"/>
      <c r="F16" s="386"/>
      <c r="G16" s="386"/>
      <c r="H16" s="386"/>
      <c r="I16" s="386"/>
      <c r="J16" s="358"/>
      <c r="K16" s="296"/>
      <c r="L16" s="358"/>
      <c r="M16" s="391"/>
      <c r="N16" s="391"/>
      <c r="O16" s="156"/>
      <c r="P16" s="156"/>
      <c r="Q16" s="156"/>
      <c r="R16" s="12"/>
      <c r="S16" s="12"/>
      <c r="T16" s="12"/>
    </row>
    <row r="17" spans="1:22" ht="15" thickBot="1" x14ac:dyDescent="0.4">
      <c r="A17" s="378"/>
      <c r="B17" s="327"/>
      <c r="C17" s="19" t="s">
        <v>333</v>
      </c>
      <c r="D17" s="19" t="s">
        <v>257</v>
      </c>
      <c r="E17" s="318"/>
      <c r="F17" s="318"/>
      <c r="G17" s="318"/>
      <c r="H17" s="318"/>
      <c r="I17" s="318"/>
      <c r="J17" s="330"/>
      <c r="K17" s="380"/>
      <c r="L17" s="330"/>
      <c r="M17" s="392"/>
      <c r="N17" s="392"/>
      <c r="O17" s="156"/>
      <c r="P17" s="156"/>
      <c r="Q17" s="156"/>
      <c r="R17" s="12"/>
      <c r="S17" s="12"/>
      <c r="T17" s="12"/>
    </row>
    <row r="18" spans="1:22" ht="39" customHeight="1" x14ac:dyDescent="0.35">
      <c r="A18" s="646" t="s">
        <v>334</v>
      </c>
      <c r="B18" s="367" t="s">
        <v>119</v>
      </c>
      <c r="C18" s="86" t="s">
        <v>335</v>
      </c>
      <c r="D18" s="86" t="s">
        <v>257</v>
      </c>
      <c r="E18" s="370" t="s">
        <v>103</v>
      </c>
      <c r="F18" s="370" t="s">
        <v>103</v>
      </c>
      <c r="G18" s="370" t="s">
        <v>103</v>
      </c>
      <c r="H18" s="370" t="s">
        <v>103</v>
      </c>
      <c r="I18" s="370" t="s">
        <v>103</v>
      </c>
      <c r="J18" s="370" t="s">
        <v>161</v>
      </c>
      <c r="K18" s="379" t="s">
        <v>664</v>
      </c>
      <c r="L18" s="370" t="s">
        <v>257</v>
      </c>
      <c r="M18" s="390"/>
      <c r="N18" s="390"/>
      <c r="O18" s="156"/>
      <c r="P18" s="156"/>
      <c r="Q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O19" s="156"/>
      <c r="P19" s="156"/>
      <c r="Q19" s="156"/>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664</v>
      </c>
      <c r="L20" s="370" t="s">
        <v>257</v>
      </c>
      <c r="M20" s="390"/>
      <c r="N20" s="390"/>
      <c r="O20" s="156"/>
      <c r="P20" s="156"/>
      <c r="Q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O21" s="156"/>
      <c r="P21" s="156"/>
      <c r="Q21" s="156"/>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O22" s="156"/>
      <c r="P22" s="156"/>
      <c r="Q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Q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Q24" s="156"/>
      <c r="R24" s="12"/>
      <c r="S24" s="12"/>
      <c r="T24" s="12"/>
    </row>
    <row r="25" spans="1:22" ht="29" x14ac:dyDescent="0.35">
      <c r="A25" s="377"/>
      <c r="B25" s="368"/>
      <c r="C25" s="3" t="s">
        <v>343</v>
      </c>
      <c r="D25" s="3" t="s">
        <v>257</v>
      </c>
      <c r="E25" s="358"/>
      <c r="F25" s="358"/>
      <c r="G25" s="358"/>
      <c r="H25" s="358"/>
      <c r="I25" s="358"/>
      <c r="J25" s="358"/>
      <c r="K25" s="296"/>
      <c r="L25" s="358"/>
      <c r="M25" s="391"/>
      <c r="N25" s="391"/>
      <c r="O25" s="156"/>
      <c r="P25" s="156"/>
      <c r="Q25" s="156"/>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O26" s="156"/>
      <c r="P26" s="156"/>
      <c r="Q26" s="156"/>
      <c r="R26" s="12"/>
      <c r="S26" s="12"/>
      <c r="T26" s="12"/>
    </row>
    <row r="27" spans="1:22" ht="29.5" thickBot="1" x14ac:dyDescent="0.4">
      <c r="A27" s="378"/>
      <c r="B27" s="369"/>
      <c r="C27" s="15" t="s">
        <v>345</v>
      </c>
      <c r="D27" s="15" t="s">
        <v>257</v>
      </c>
      <c r="E27" s="330"/>
      <c r="F27" s="330"/>
      <c r="G27" s="330"/>
      <c r="H27" s="330"/>
      <c r="I27" s="330"/>
      <c r="J27" s="330"/>
      <c r="K27" s="380"/>
      <c r="L27" s="330"/>
      <c r="M27" s="392"/>
      <c r="N27" s="392"/>
      <c r="O27" s="156"/>
      <c r="P27" s="156"/>
      <c r="Q27" s="156"/>
      <c r="R27" s="12"/>
      <c r="S27" s="12"/>
      <c r="T27" s="12"/>
    </row>
    <row r="28" spans="1:22" ht="29" x14ac:dyDescent="0.35">
      <c r="A28" s="376" t="s">
        <v>346</v>
      </c>
      <c r="B28" s="367" t="s">
        <v>121</v>
      </c>
      <c r="C28" s="85" t="s">
        <v>347</v>
      </c>
      <c r="D28" s="79" t="s">
        <v>257</v>
      </c>
      <c r="E28" s="370" t="s">
        <v>435</v>
      </c>
      <c r="F28" s="370" t="s">
        <v>103</v>
      </c>
      <c r="G28" s="370" t="s">
        <v>103</v>
      </c>
      <c r="H28" s="370" t="s">
        <v>103</v>
      </c>
      <c r="I28" s="370" t="s">
        <v>103</v>
      </c>
      <c r="J28" s="370" t="s">
        <v>159</v>
      </c>
      <c r="K28" s="379" t="s">
        <v>1326</v>
      </c>
      <c r="L28" s="370" t="s">
        <v>257</v>
      </c>
      <c r="M28" s="390"/>
      <c r="N28" s="390"/>
      <c r="O28" s="156"/>
      <c r="P28" s="156"/>
      <c r="Q28" s="156"/>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O29" s="156"/>
      <c r="P29" s="156"/>
      <c r="Q29" s="156"/>
      <c r="R29" s="12"/>
      <c r="S29" s="12"/>
      <c r="T29" s="12"/>
    </row>
    <row r="30" spans="1:22" x14ac:dyDescent="0.35">
      <c r="A30" s="377"/>
      <c r="B30" s="368"/>
      <c r="C30" s="83" t="s">
        <v>349</v>
      </c>
      <c r="D30" s="3" t="s">
        <v>257</v>
      </c>
      <c r="E30" s="358"/>
      <c r="F30" s="358"/>
      <c r="G30" s="358"/>
      <c r="H30" s="358"/>
      <c r="I30" s="358"/>
      <c r="J30" s="358"/>
      <c r="K30" s="296"/>
      <c r="L30" s="358"/>
      <c r="M30" s="391"/>
      <c r="N30" s="391"/>
      <c r="O30" s="156"/>
      <c r="P30" s="156"/>
      <c r="Q30" s="156"/>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O31" s="156"/>
      <c r="P31" s="156"/>
      <c r="Q31" s="156"/>
      <c r="R31" s="12"/>
      <c r="S31" s="12"/>
      <c r="T31" s="12"/>
    </row>
    <row r="32" spans="1:22" x14ac:dyDescent="0.35">
      <c r="A32" s="377"/>
      <c r="B32" s="368"/>
      <c r="C32" s="83" t="s">
        <v>351</v>
      </c>
      <c r="D32" s="3" t="s">
        <v>257</v>
      </c>
      <c r="E32" s="358"/>
      <c r="F32" s="358"/>
      <c r="G32" s="358"/>
      <c r="H32" s="358"/>
      <c r="I32" s="358"/>
      <c r="J32" s="358"/>
      <c r="K32" s="296"/>
      <c r="L32" s="358"/>
      <c r="M32" s="391"/>
      <c r="N32" s="391"/>
      <c r="O32" s="156"/>
      <c r="P32" s="156"/>
      <c r="Q32" s="156"/>
      <c r="R32" s="12"/>
      <c r="S32" s="12"/>
      <c r="T32" s="12"/>
    </row>
    <row r="33" spans="1:22" x14ac:dyDescent="0.35">
      <c r="A33" s="377"/>
      <c r="B33" s="368"/>
      <c r="C33" s="83" t="s">
        <v>352</v>
      </c>
      <c r="D33" s="3" t="s">
        <v>257</v>
      </c>
      <c r="E33" s="358"/>
      <c r="F33" s="358"/>
      <c r="G33" s="358"/>
      <c r="H33" s="358"/>
      <c r="I33" s="358"/>
      <c r="J33" s="358"/>
      <c r="K33" s="296"/>
      <c r="L33" s="358"/>
      <c r="M33" s="391"/>
      <c r="N33" s="391"/>
      <c r="O33" s="156"/>
      <c r="P33" s="156"/>
      <c r="Q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Q34" s="156"/>
      <c r="R34" s="12"/>
      <c r="S34" s="12"/>
      <c r="T34" s="12"/>
    </row>
    <row r="35" spans="1:22" ht="15" thickBot="1" x14ac:dyDescent="0.4">
      <c r="A35" s="378"/>
      <c r="B35" s="369"/>
      <c r="C35" s="100" t="s">
        <v>354</v>
      </c>
      <c r="D35" s="15" t="s">
        <v>257</v>
      </c>
      <c r="E35" s="330"/>
      <c r="F35" s="330"/>
      <c r="G35" s="330"/>
      <c r="H35" s="330"/>
      <c r="I35" s="330"/>
      <c r="J35" s="330"/>
      <c r="K35" s="380"/>
      <c r="L35" s="330"/>
      <c r="M35" s="392"/>
      <c r="N35" s="392"/>
      <c r="O35" s="156"/>
      <c r="P35" s="156"/>
      <c r="Q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Q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Q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Q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Q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Q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Q41" s="156"/>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0" t="s">
        <v>257</v>
      </c>
      <c r="M42" s="390"/>
      <c r="N42" s="390"/>
      <c r="O42" s="156"/>
      <c r="P42" s="156"/>
      <c r="Q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Q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Q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Q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Q46" s="156"/>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O47" s="156"/>
      <c r="P47" s="156"/>
      <c r="Q47" s="156"/>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O48" s="156"/>
      <c r="P48" s="156"/>
      <c r="Q48" s="156"/>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Q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Q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Q51" s="156"/>
      <c r="R51" s="12"/>
      <c r="S51" s="12"/>
      <c r="T51" s="12"/>
    </row>
    <row r="52" spans="1:22" x14ac:dyDescent="0.35">
      <c r="A52" s="377"/>
      <c r="B52" s="368"/>
      <c r="C52" s="24" t="s">
        <v>375</v>
      </c>
      <c r="D52" s="24" t="s">
        <v>257</v>
      </c>
      <c r="E52" s="358"/>
      <c r="F52" s="358"/>
      <c r="G52" s="358"/>
      <c r="H52" s="358"/>
      <c r="I52" s="358"/>
      <c r="J52" s="358"/>
      <c r="K52" s="296"/>
      <c r="L52" s="358"/>
      <c r="M52" s="391"/>
      <c r="N52" s="391"/>
      <c r="O52" s="156"/>
      <c r="P52" s="156"/>
      <c r="Q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Q53" s="156"/>
      <c r="R53" s="12"/>
      <c r="S53" s="12"/>
      <c r="T53" s="12"/>
    </row>
    <row r="54" spans="1:22" ht="29.25" customHeight="1" x14ac:dyDescent="0.35">
      <c r="A54" s="376" t="s">
        <v>377</v>
      </c>
      <c r="B54" s="367" t="s">
        <v>126</v>
      </c>
      <c r="C54" s="95" t="s">
        <v>378</v>
      </c>
      <c r="D54" s="86" t="s">
        <v>253</v>
      </c>
      <c r="E54" s="370" t="s">
        <v>421</v>
      </c>
      <c r="F54" s="370" t="s">
        <v>466</v>
      </c>
      <c r="G54" s="370" t="s">
        <v>423</v>
      </c>
      <c r="H54" s="370" t="s">
        <v>433</v>
      </c>
      <c r="I54" s="370" t="s">
        <v>425</v>
      </c>
      <c r="J54" s="370" t="s">
        <v>156</v>
      </c>
      <c r="K54" s="379" t="s">
        <v>1327</v>
      </c>
      <c r="L54" s="370" t="s">
        <v>253</v>
      </c>
      <c r="M54" s="390"/>
      <c r="N54" s="390"/>
      <c r="O54" s="156"/>
      <c r="P54" s="156"/>
      <c r="Q54" s="156"/>
      <c r="R54" s="12" t="str">
        <f>IF(OR(J54='Drop downs'!$G$7,J54='Drop downs'!$G$5), B54&amp;": "&amp;K54&amp;CHAR(10),"")</f>
        <v/>
      </c>
      <c r="S54" s="12" t="str">
        <f>IF(J54='Drop downs'!$G$2,B54&amp;": "&amp;K54&amp;"
"," ")</f>
        <v xml:space="preserve">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v>
      </c>
      <c r="T54" s="12" t="str">
        <f>IF(E54='Drop downs'!$B$6,B54&amp;": "&amp;K54&amp;"","")</f>
        <v/>
      </c>
      <c r="U54" t="str">
        <f t="shared" si="0"/>
        <v/>
      </c>
      <c r="V54" t="str">
        <f>IF(N54&gt;0,B54&amp;":"&amp;N54&amp;"
","")</f>
        <v/>
      </c>
    </row>
    <row r="55" spans="1:22" ht="14.5" customHeight="1" x14ac:dyDescent="0.35">
      <c r="A55" s="377"/>
      <c r="B55" s="368"/>
      <c r="C55" s="94" t="s">
        <v>379</v>
      </c>
      <c r="D55" s="24" t="s">
        <v>253</v>
      </c>
      <c r="E55" s="358"/>
      <c r="F55" s="358"/>
      <c r="G55" s="358"/>
      <c r="H55" s="358"/>
      <c r="I55" s="358"/>
      <c r="J55" s="358"/>
      <c r="K55" s="296"/>
      <c r="L55" s="358"/>
      <c r="M55" s="391"/>
      <c r="N55" s="391"/>
      <c r="O55" s="156"/>
      <c r="P55" s="156"/>
      <c r="Q55" s="156"/>
      <c r="R55" s="12"/>
      <c r="S55" s="12"/>
      <c r="T55" s="12"/>
    </row>
    <row r="56" spans="1:22" ht="88.5" customHeight="1" thickBot="1" x14ac:dyDescent="0.4">
      <c r="A56" s="378"/>
      <c r="B56" s="369"/>
      <c r="C56" s="98" t="s">
        <v>380</v>
      </c>
      <c r="D56" s="19" t="s">
        <v>253</v>
      </c>
      <c r="E56" s="330"/>
      <c r="F56" s="330"/>
      <c r="G56" s="330"/>
      <c r="H56" s="330"/>
      <c r="I56" s="330"/>
      <c r="J56" s="330"/>
      <c r="K56" s="380"/>
      <c r="L56" s="330"/>
      <c r="M56" s="392"/>
      <c r="N56" s="392"/>
      <c r="O56" s="156"/>
      <c r="P56" s="156"/>
      <c r="Q56" s="156"/>
      <c r="R56" s="12"/>
      <c r="S56" s="12"/>
      <c r="T56" s="12"/>
    </row>
    <row r="57" spans="1:22" x14ac:dyDescent="0.35">
      <c r="A57" s="376" t="s">
        <v>381</v>
      </c>
      <c r="B57" s="367" t="s">
        <v>127</v>
      </c>
      <c r="C57" s="86" t="s">
        <v>382</v>
      </c>
      <c r="D57" s="86" t="s">
        <v>257</v>
      </c>
      <c r="E57" s="370" t="s">
        <v>435</v>
      </c>
      <c r="F57" s="370" t="s">
        <v>103</v>
      </c>
      <c r="G57" s="370" t="s">
        <v>103</v>
      </c>
      <c r="H57" s="370" t="s">
        <v>103</v>
      </c>
      <c r="I57" s="370" t="s">
        <v>103</v>
      </c>
      <c r="J57" s="370" t="s">
        <v>159</v>
      </c>
      <c r="K57" s="379" t="s">
        <v>1328</v>
      </c>
      <c r="L57" s="370" t="s">
        <v>257</v>
      </c>
      <c r="M57" s="390"/>
      <c r="N57" s="390"/>
      <c r="O57" s="156"/>
      <c r="P57" s="156"/>
      <c r="Q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391"/>
      <c r="N58" s="391"/>
      <c r="O58" s="156"/>
      <c r="P58" s="156"/>
      <c r="Q58" s="156"/>
      <c r="R58" s="12"/>
      <c r="S58" s="12"/>
      <c r="T58" s="12"/>
    </row>
    <row r="59" spans="1:22" x14ac:dyDescent="0.35">
      <c r="A59" s="377"/>
      <c r="B59" s="368"/>
      <c r="C59" s="24" t="s">
        <v>384</v>
      </c>
      <c r="D59" s="24" t="s">
        <v>257</v>
      </c>
      <c r="E59" s="358"/>
      <c r="F59" s="358"/>
      <c r="G59" s="358"/>
      <c r="H59" s="358"/>
      <c r="I59" s="358"/>
      <c r="J59" s="358"/>
      <c r="K59" s="296"/>
      <c r="L59" s="358"/>
      <c r="M59" s="391"/>
      <c r="N59" s="391"/>
      <c r="O59" s="156"/>
      <c r="P59" s="156"/>
      <c r="Q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Q60" s="156"/>
      <c r="R60" s="12"/>
      <c r="S60" s="12"/>
      <c r="T60" s="12"/>
    </row>
    <row r="61" spans="1:22" x14ac:dyDescent="0.35">
      <c r="A61" s="377"/>
      <c r="B61" s="368"/>
      <c r="C61" s="24" t="s">
        <v>386</v>
      </c>
      <c r="D61" s="24" t="s">
        <v>257</v>
      </c>
      <c r="E61" s="358"/>
      <c r="F61" s="358"/>
      <c r="G61" s="358"/>
      <c r="H61" s="358"/>
      <c r="I61" s="358"/>
      <c r="J61" s="358"/>
      <c r="K61" s="296"/>
      <c r="L61" s="358"/>
      <c r="M61" s="391"/>
      <c r="N61" s="391"/>
      <c r="O61" s="156"/>
      <c r="P61" s="156"/>
      <c r="Q61" s="156"/>
      <c r="R61" s="12"/>
      <c r="S61" s="12"/>
      <c r="T61" s="12"/>
    </row>
    <row r="62" spans="1:22" x14ac:dyDescent="0.35">
      <c r="A62" s="377"/>
      <c r="B62" s="368"/>
      <c r="C62" s="24" t="s">
        <v>387</v>
      </c>
      <c r="D62" s="24" t="s">
        <v>257</v>
      </c>
      <c r="E62" s="358"/>
      <c r="F62" s="358"/>
      <c r="G62" s="358"/>
      <c r="H62" s="358"/>
      <c r="I62" s="358"/>
      <c r="J62" s="358"/>
      <c r="K62" s="296"/>
      <c r="L62" s="358"/>
      <c r="M62" s="391"/>
      <c r="N62" s="391"/>
      <c r="O62" s="156"/>
      <c r="P62" s="156"/>
      <c r="Q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Q63" s="156"/>
      <c r="R63" s="12"/>
      <c r="S63" s="12"/>
      <c r="T63" s="12"/>
    </row>
    <row r="64" spans="1:22" ht="15" thickBot="1" x14ac:dyDescent="0.4">
      <c r="A64" s="378"/>
      <c r="B64" s="369"/>
      <c r="C64" s="19" t="s">
        <v>389</v>
      </c>
      <c r="D64" s="19" t="s">
        <v>257</v>
      </c>
      <c r="E64" s="330"/>
      <c r="F64" s="330"/>
      <c r="G64" s="330"/>
      <c r="H64" s="330"/>
      <c r="I64" s="330"/>
      <c r="J64" s="330"/>
      <c r="K64" s="380"/>
      <c r="L64" s="330"/>
      <c r="M64" s="392"/>
      <c r="N64" s="392"/>
      <c r="O64" s="156"/>
      <c r="P64" s="156"/>
      <c r="Q64" s="156"/>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O65" s="156"/>
      <c r="P65" s="156"/>
      <c r="Q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Q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Q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Q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Q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Q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Q71" s="156"/>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90"/>
      <c r="N72" s="390"/>
      <c r="O72" s="156"/>
      <c r="P72" s="156"/>
      <c r="Q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O73" s="156"/>
      <c r="P73" s="156"/>
      <c r="Q73" s="156"/>
      <c r="R73" s="12"/>
      <c r="S73" s="12"/>
      <c r="T73" s="12"/>
    </row>
    <row r="74" spans="1:22" x14ac:dyDescent="0.35">
      <c r="A74" s="377"/>
      <c r="B74" s="368"/>
      <c r="C74" s="83" t="s">
        <v>401</v>
      </c>
      <c r="D74" s="24" t="s">
        <v>257</v>
      </c>
      <c r="E74" s="358"/>
      <c r="F74" s="358"/>
      <c r="G74" s="358"/>
      <c r="H74" s="358"/>
      <c r="I74" s="358"/>
      <c r="J74" s="358"/>
      <c r="K74" s="372"/>
      <c r="L74" s="358"/>
      <c r="M74" s="391"/>
      <c r="N74" s="391"/>
      <c r="O74" s="156"/>
      <c r="P74" s="156"/>
      <c r="Q74" s="156"/>
      <c r="R74" s="12"/>
      <c r="S74" s="12"/>
      <c r="T74" s="12"/>
    </row>
    <row r="75" spans="1:22" x14ac:dyDescent="0.35">
      <c r="A75" s="377"/>
      <c r="B75" s="368"/>
      <c r="C75" s="83" t="s">
        <v>402</v>
      </c>
      <c r="D75" s="24" t="s">
        <v>257</v>
      </c>
      <c r="E75" s="358"/>
      <c r="F75" s="358"/>
      <c r="G75" s="358"/>
      <c r="H75" s="358"/>
      <c r="I75" s="358"/>
      <c r="J75" s="358"/>
      <c r="K75" s="372"/>
      <c r="L75" s="358"/>
      <c r="M75" s="391"/>
      <c r="N75" s="391"/>
      <c r="O75" s="156"/>
      <c r="P75" s="156"/>
      <c r="Q75" s="156"/>
      <c r="R75" s="12"/>
      <c r="S75" s="12"/>
      <c r="T75" s="12"/>
    </row>
    <row r="76" spans="1:22" ht="15" thickBot="1" x14ac:dyDescent="0.4">
      <c r="A76" s="378"/>
      <c r="B76" s="369"/>
      <c r="C76" s="89" t="s">
        <v>403</v>
      </c>
      <c r="D76" s="19" t="s">
        <v>257</v>
      </c>
      <c r="E76" s="330"/>
      <c r="F76" s="330"/>
      <c r="G76" s="330"/>
      <c r="H76" s="330"/>
      <c r="I76" s="330"/>
      <c r="J76" s="330"/>
      <c r="K76" s="617"/>
      <c r="L76" s="330"/>
      <c r="M76" s="392"/>
      <c r="N76" s="392"/>
      <c r="O76" s="156"/>
      <c r="P76" s="156"/>
      <c r="Q76" s="156"/>
      <c r="R76" s="12"/>
      <c r="S76" s="12"/>
      <c r="T76" s="12"/>
    </row>
    <row r="77" spans="1:22" x14ac:dyDescent="0.35">
      <c r="A77" s="646" t="s">
        <v>404</v>
      </c>
      <c r="B77" s="367" t="s">
        <v>130</v>
      </c>
      <c r="C77" s="85" t="s">
        <v>405</v>
      </c>
      <c r="D77" s="79" t="s">
        <v>257</v>
      </c>
      <c r="E77" s="370" t="s">
        <v>421</v>
      </c>
      <c r="F77" s="370" t="s">
        <v>466</v>
      </c>
      <c r="G77" s="370" t="s">
        <v>1319</v>
      </c>
      <c r="H77" s="370" t="s">
        <v>631</v>
      </c>
      <c r="I77" s="370" t="s">
        <v>439</v>
      </c>
      <c r="J77" s="370" t="s">
        <v>156</v>
      </c>
      <c r="K77" s="379" t="s">
        <v>1329</v>
      </c>
      <c r="L77" s="370" t="s">
        <v>257</v>
      </c>
      <c r="M77" s="390"/>
      <c r="N77" s="390"/>
      <c r="O77" s="156"/>
      <c r="P77" s="156"/>
      <c r="Q77" s="156"/>
      <c r="R77" s="12" t="str">
        <f>IF(OR(J77='Drop downs'!$G$7,J77='Drop downs'!$G$5), B77&amp;": "&amp;K77&amp;CHAR(10),"")</f>
        <v/>
      </c>
      <c r="S77" s="12" t="str">
        <f>IF(J77='Drop downs'!$G$2,B77&amp;": "&amp;K77&amp;"
"," ")</f>
        <v xml:space="preserve">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O78" s="156"/>
      <c r="P78" s="156"/>
      <c r="Q78" s="156"/>
      <c r="R78" s="12"/>
      <c r="S78" s="12"/>
      <c r="T78" s="12"/>
    </row>
    <row r="79" spans="1:22" x14ac:dyDescent="0.35">
      <c r="A79" s="648"/>
      <c r="B79" s="368"/>
      <c r="C79" s="83" t="s">
        <v>407</v>
      </c>
      <c r="D79" s="3" t="s">
        <v>257</v>
      </c>
      <c r="E79" s="358"/>
      <c r="F79" s="358"/>
      <c r="G79" s="358"/>
      <c r="H79" s="358"/>
      <c r="I79" s="358"/>
      <c r="J79" s="358"/>
      <c r="K79" s="296"/>
      <c r="L79" s="358"/>
      <c r="M79" s="391"/>
      <c r="N79" s="391"/>
      <c r="O79" s="156"/>
      <c r="P79" s="156"/>
      <c r="Q79" s="156"/>
      <c r="R79" s="12"/>
      <c r="S79" s="12"/>
      <c r="T79" s="12"/>
    </row>
    <row r="80" spans="1:22" x14ac:dyDescent="0.35">
      <c r="A80" s="648"/>
      <c r="B80" s="368"/>
      <c r="C80" s="84" t="s">
        <v>408</v>
      </c>
      <c r="D80" s="3" t="s">
        <v>253</v>
      </c>
      <c r="E80" s="358"/>
      <c r="F80" s="358"/>
      <c r="G80" s="358"/>
      <c r="H80" s="358"/>
      <c r="I80" s="358"/>
      <c r="J80" s="358"/>
      <c r="K80" s="296"/>
      <c r="L80" s="358"/>
      <c r="M80" s="391"/>
      <c r="N80" s="391"/>
      <c r="O80" s="156"/>
      <c r="P80" s="156"/>
      <c r="Q80" s="156"/>
      <c r="R80" s="12"/>
      <c r="S80" s="12"/>
      <c r="T80" s="12"/>
    </row>
    <row r="81" spans="1:22" ht="29" x14ac:dyDescent="0.35">
      <c r="A81" s="648"/>
      <c r="B81" s="368"/>
      <c r="C81" s="84" t="s">
        <v>409</v>
      </c>
      <c r="D81" s="3" t="s">
        <v>253</v>
      </c>
      <c r="E81" s="358"/>
      <c r="F81" s="358"/>
      <c r="G81" s="358"/>
      <c r="H81" s="358"/>
      <c r="I81" s="358"/>
      <c r="J81" s="358"/>
      <c r="K81" s="296"/>
      <c r="L81" s="358"/>
      <c r="M81" s="391"/>
      <c r="N81" s="391"/>
      <c r="O81" s="156"/>
      <c r="P81" s="156"/>
      <c r="Q81" s="156"/>
      <c r="R81" s="12"/>
      <c r="S81" s="12"/>
      <c r="T81" s="12"/>
    </row>
    <row r="82" spans="1:22" ht="29" x14ac:dyDescent="0.35">
      <c r="A82" s="648"/>
      <c r="B82" s="368"/>
      <c r="C82" s="84" t="s">
        <v>410</v>
      </c>
      <c r="D82" s="3" t="s">
        <v>253</v>
      </c>
      <c r="E82" s="358"/>
      <c r="F82" s="358"/>
      <c r="G82" s="358"/>
      <c r="H82" s="358"/>
      <c r="I82" s="358"/>
      <c r="J82" s="358"/>
      <c r="K82" s="296"/>
      <c r="L82" s="358"/>
      <c r="M82" s="391"/>
      <c r="N82" s="391"/>
      <c r="O82" s="156"/>
      <c r="P82" s="156"/>
      <c r="Q82" s="156"/>
      <c r="R82" s="12"/>
      <c r="S82" s="12"/>
      <c r="T82" s="12"/>
    </row>
    <row r="83" spans="1:22" ht="15" thickBot="1" x14ac:dyDescent="0.4">
      <c r="A83" s="647"/>
      <c r="B83" s="369"/>
      <c r="C83" s="98" t="s">
        <v>411</v>
      </c>
      <c r="D83" s="15" t="s">
        <v>253</v>
      </c>
      <c r="E83" s="330"/>
      <c r="F83" s="330"/>
      <c r="G83" s="330"/>
      <c r="H83" s="330"/>
      <c r="I83" s="330"/>
      <c r="J83" s="330"/>
      <c r="K83" s="380"/>
      <c r="L83" s="330"/>
      <c r="M83" s="392"/>
      <c r="N83" s="392"/>
      <c r="O83" s="156"/>
      <c r="P83" s="156"/>
      <c r="Q83" s="156"/>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O84" s="156"/>
      <c r="P84" s="156"/>
      <c r="Q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O85" s="156"/>
      <c r="P85" s="156"/>
      <c r="Q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Q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Q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bvNRwS3L+0Pqz//9tKsLjrOIFGn9RZ5+yBWfCgU3MHrbZ3pu+M+P9KfxIUQqRuYEMBwfD80XVvRUhgZWoLZUxg==" saltValue="cxSfu2ughuSWLR9wSYcRrA==" spinCount="100000" sheet="1" objects="1" scenarios="1"/>
  <autoFilter ref="A7:M87" xr:uid="{D2C47CAF-421C-4D58-AA7A-22430CCF83D7}"/>
  <mergeCells count="183">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96" priority="20">
      <formula>$D50="No"</formula>
    </cfRule>
  </conditionalFormatting>
  <conditionalFormatting sqref="C8:D87">
    <cfRule type="expression" dxfId="395" priority="19">
      <formula>$D8="No"</formula>
    </cfRule>
  </conditionalFormatting>
  <conditionalFormatting sqref="J8">
    <cfRule type="cellIs" dxfId="394" priority="7" operator="equal">
      <formula>"Significant Negative"</formula>
    </cfRule>
    <cfRule type="cellIs" dxfId="393" priority="8" operator="equal">
      <formula>"Minor Negative"</formula>
    </cfRule>
    <cfRule type="cellIs" dxfId="392" priority="9" operator="equal">
      <formula>"Uncertain"</formula>
    </cfRule>
    <cfRule type="cellIs" dxfId="391" priority="10" operator="equal">
      <formula>"Neutral"</formula>
    </cfRule>
    <cfRule type="cellIs" dxfId="390" priority="11" operator="equal">
      <formula>"Minor Positive"</formula>
    </cfRule>
    <cfRule type="cellIs" dxfId="389" priority="12" operator="equal">
      <formula>"Significant Positive"</formula>
    </cfRule>
  </conditionalFormatting>
  <conditionalFormatting sqref="J18 J49 J57 J65 J72 J77">
    <cfRule type="cellIs" dxfId="388" priority="52" operator="equal">
      <formula>"Significant Negative"</formula>
    </cfRule>
    <cfRule type="cellIs" dxfId="387" priority="53" operator="equal">
      <formula>"Minor Negative"</formula>
    </cfRule>
    <cfRule type="cellIs" dxfId="386" priority="54" operator="equal">
      <formula>"Uncertain"</formula>
    </cfRule>
    <cfRule type="cellIs" dxfId="385" priority="55" operator="equal">
      <formula>"Neutral"</formula>
    </cfRule>
    <cfRule type="cellIs" dxfId="384" priority="56" operator="equal">
      <formula>"Minor Positive"</formula>
    </cfRule>
    <cfRule type="cellIs" dxfId="383" priority="57" operator="equal">
      <formula>"Significant Positive"</formula>
    </cfRule>
  </conditionalFormatting>
  <conditionalFormatting sqref="J20">
    <cfRule type="cellIs" dxfId="382" priority="40" operator="equal">
      <formula>"Significant Negative"</formula>
    </cfRule>
    <cfRule type="cellIs" dxfId="381" priority="41" operator="equal">
      <formula>"Minor Negative"</formula>
    </cfRule>
    <cfRule type="cellIs" dxfId="380" priority="42" operator="equal">
      <formula>"Uncertain"</formula>
    </cfRule>
    <cfRule type="cellIs" dxfId="379" priority="43" operator="equal">
      <formula>"Neutral"</formula>
    </cfRule>
    <cfRule type="cellIs" dxfId="378" priority="44" operator="equal">
      <formula>"Minor Positive"</formula>
    </cfRule>
    <cfRule type="cellIs" dxfId="377" priority="45" operator="equal">
      <formula>"Significant Positive"</formula>
    </cfRule>
  </conditionalFormatting>
  <conditionalFormatting sqref="J28">
    <cfRule type="cellIs" dxfId="376" priority="1" operator="equal">
      <formula>"Significant Negative"</formula>
    </cfRule>
    <cfRule type="cellIs" dxfId="375" priority="2" operator="equal">
      <formula>"Minor Negative"</formula>
    </cfRule>
    <cfRule type="cellIs" dxfId="374" priority="3" operator="equal">
      <formula>"Uncertain"</formula>
    </cfRule>
    <cfRule type="cellIs" dxfId="373" priority="4" operator="equal">
      <formula>"Neutral"</formula>
    </cfRule>
    <cfRule type="cellIs" dxfId="372" priority="5" operator="equal">
      <formula>"Minor Positive"</formula>
    </cfRule>
    <cfRule type="cellIs" dxfId="371" priority="6" operator="equal">
      <formula>"Significant Positive"</formula>
    </cfRule>
  </conditionalFormatting>
  <conditionalFormatting sqref="J36">
    <cfRule type="cellIs" dxfId="370" priority="34" operator="equal">
      <formula>"Significant Negative"</formula>
    </cfRule>
    <cfRule type="cellIs" dxfId="369" priority="35" operator="equal">
      <formula>"Minor Negative"</formula>
    </cfRule>
    <cfRule type="cellIs" dxfId="368" priority="36" operator="equal">
      <formula>"Uncertain"</formula>
    </cfRule>
    <cfRule type="cellIs" dxfId="367" priority="37" operator="equal">
      <formula>"Neutral"</formula>
    </cfRule>
    <cfRule type="cellIs" dxfId="366" priority="38" operator="equal">
      <formula>"Minor Positive"</formula>
    </cfRule>
    <cfRule type="cellIs" dxfId="365" priority="39" operator="equal">
      <formula>"Significant Positive"</formula>
    </cfRule>
  </conditionalFormatting>
  <conditionalFormatting sqref="J42">
    <cfRule type="cellIs" dxfId="364" priority="28" operator="equal">
      <formula>"Significant Negative"</formula>
    </cfRule>
    <cfRule type="cellIs" dxfId="363" priority="29" operator="equal">
      <formula>"Minor Negative"</formula>
    </cfRule>
    <cfRule type="cellIs" dxfId="362" priority="30" operator="equal">
      <formula>"Uncertain"</formula>
    </cfRule>
    <cfRule type="cellIs" dxfId="361" priority="31" operator="equal">
      <formula>"Neutral"</formula>
    </cfRule>
    <cfRule type="cellIs" dxfId="360" priority="32" operator="equal">
      <formula>"Minor Positive"</formula>
    </cfRule>
    <cfRule type="cellIs" dxfId="359" priority="33" operator="equal">
      <formula>"Significant Positive"</formula>
    </cfRule>
  </conditionalFormatting>
  <conditionalFormatting sqref="J47">
    <cfRule type="cellIs" dxfId="358" priority="46" operator="equal">
      <formula>"Significant Negative"</formula>
    </cfRule>
    <cfRule type="cellIs" dxfId="357" priority="47" operator="equal">
      <formula>"Minor Negative"</formula>
    </cfRule>
    <cfRule type="cellIs" dxfId="356" priority="48" operator="equal">
      <formula>"Uncertain"</formula>
    </cfRule>
    <cfRule type="cellIs" dxfId="355" priority="49" operator="equal">
      <formula>"Neutral"</formula>
    </cfRule>
    <cfRule type="cellIs" dxfId="354" priority="50" operator="equal">
      <formula>"Minor Positive"</formula>
    </cfRule>
    <cfRule type="cellIs" dxfId="353" priority="51" operator="equal">
      <formula>"Significant Positive"</formula>
    </cfRule>
  </conditionalFormatting>
  <conditionalFormatting sqref="J54">
    <cfRule type="cellIs" dxfId="352" priority="22" operator="equal">
      <formula>"Significant Negative"</formula>
    </cfRule>
    <cfRule type="cellIs" dxfId="351" priority="23" operator="equal">
      <formula>"Minor Negative"</formula>
    </cfRule>
    <cfRule type="cellIs" dxfId="350" priority="24" operator="equal">
      <formula>"Uncertain"</formula>
    </cfRule>
    <cfRule type="cellIs" dxfId="349" priority="25" operator="equal">
      <formula>"Neutral"</formula>
    </cfRule>
    <cfRule type="cellIs" dxfId="348" priority="26" operator="equal">
      <formula>"Minor Positive"</formula>
    </cfRule>
    <cfRule type="cellIs" dxfId="347" priority="27" operator="equal">
      <formula>"Significant Positive"</formula>
    </cfRule>
  </conditionalFormatting>
  <conditionalFormatting sqref="J84">
    <cfRule type="cellIs" dxfId="346" priority="13" operator="equal">
      <formula>"Significant Negative"</formula>
    </cfRule>
    <cfRule type="cellIs" dxfId="345" priority="14" operator="equal">
      <formula>"Minor Negative"</formula>
    </cfRule>
    <cfRule type="cellIs" dxfId="344" priority="15" operator="equal">
      <formula>"Uncertain"</formula>
    </cfRule>
    <cfRule type="cellIs" dxfId="343" priority="16" operator="equal">
      <formula>"Neutral"</formula>
    </cfRule>
    <cfRule type="cellIs" dxfId="342" priority="17" operator="equal">
      <formula>"Minor Positive"</formula>
    </cfRule>
    <cfRule type="cellIs" dxfId="341" priority="18" operator="equal">
      <formula>"Significant Positive"</formula>
    </cfRule>
  </conditionalFormatting>
  <pageMargins left="0.7" right="0.7" top="0.75" bottom="0.75" header="0.3" footer="0.3"/>
  <pageSetup orientation="portrait" horizontalDpi="4294967293" verticalDpi="4294967293"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D0F5-4A9D-4E0C-9BB4-F616FF1ED5A9}">
  <sheetPr codeName="Sheet161">
    <tabColor theme="4" tint="0.79998168889431442"/>
  </sheetPr>
  <dimension ref="A1:V98"/>
  <sheetViews>
    <sheetView topLeftCell="E58" zoomScaleNormal="10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3.1796875" customWidth="1"/>
    <col min="12" max="12" width="16.54296875" customWidth="1"/>
    <col min="13" max="13" width="41.453125" customWidth="1"/>
    <col min="14" max="14" width="26.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1330</v>
      </c>
      <c r="D1" s="321"/>
      <c r="E1" s="321"/>
      <c r="F1" s="322"/>
      <c r="G1" s="16"/>
      <c r="I1" s="7"/>
      <c r="J1" s="7"/>
      <c r="K1" s="7"/>
    </row>
    <row r="2" spans="1:22" x14ac:dyDescent="0.35">
      <c r="A2" s="74" t="s">
        <v>31</v>
      </c>
      <c r="B2" s="9"/>
      <c r="C2" s="323" t="s">
        <v>1267</v>
      </c>
      <c r="D2" s="323"/>
      <c r="E2" s="323"/>
      <c r="F2" s="324"/>
      <c r="I2" s="8"/>
      <c r="J2" s="8"/>
      <c r="K2" s="8"/>
    </row>
    <row r="3" spans="1:22" ht="30" customHeight="1" x14ac:dyDescent="0.35">
      <c r="A3" s="75" t="s">
        <v>32</v>
      </c>
      <c r="B3" s="4"/>
      <c r="C3" s="323" t="s">
        <v>1331</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284" t="s">
        <v>35</v>
      </c>
      <c r="F6" s="284"/>
      <c r="G6" s="284"/>
      <c r="H6" s="284"/>
      <c r="I6" s="284"/>
      <c r="J6" s="284"/>
      <c r="K6" s="284"/>
      <c r="L6" s="284"/>
      <c r="M6" s="284"/>
      <c r="N6" s="284"/>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90"/>
      <c r="N8" s="39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91"/>
      <c r="N9" s="391"/>
      <c r="R9" s="12"/>
      <c r="S9" s="12"/>
      <c r="T9" s="12"/>
    </row>
    <row r="10" spans="1:22" x14ac:dyDescent="0.35">
      <c r="A10" s="377"/>
      <c r="B10" s="388"/>
      <c r="C10" s="24" t="s">
        <v>326</v>
      </c>
      <c r="D10" s="24" t="s">
        <v>257</v>
      </c>
      <c r="E10" s="386"/>
      <c r="F10" s="386"/>
      <c r="G10" s="386"/>
      <c r="H10" s="386"/>
      <c r="I10" s="386"/>
      <c r="J10" s="358"/>
      <c r="K10" s="296"/>
      <c r="L10" s="358"/>
      <c r="M10" s="391"/>
      <c r="N10" s="391"/>
      <c r="R10" s="12"/>
      <c r="S10" s="12"/>
      <c r="T10" s="12"/>
    </row>
    <row r="11" spans="1:22" x14ac:dyDescent="0.35">
      <c r="A11" s="377"/>
      <c r="B11" s="388"/>
      <c r="C11" s="24" t="s">
        <v>327</v>
      </c>
      <c r="D11" s="24" t="s">
        <v>257</v>
      </c>
      <c r="E11" s="386"/>
      <c r="F11" s="386"/>
      <c r="G11" s="386"/>
      <c r="H11" s="386"/>
      <c r="I11" s="386"/>
      <c r="J11" s="358"/>
      <c r="K11" s="296"/>
      <c r="L11" s="358"/>
      <c r="M11" s="391"/>
      <c r="N11" s="391"/>
      <c r="R11" s="12"/>
      <c r="S11" s="12"/>
      <c r="T11" s="12"/>
    </row>
    <row r="12" spans="1:22" x14ac:dyDescent="0.35">
      <c r="A12" s="377"/>
      <c r="B12" s="388"/>
      <c r="C12" s="24" t="s">
        <v>328</v>
      </c>
      <c r="D12" s="24" t="s">
        <v>257</v>
      </c>
      <c r="E12" s="386"/>
      <c r="F12" s="386"/>
      <c r="G12" s="386"/>
      <c r="H12" s="386"/>
      <c r="I12" s="386"/>
      <c r="J12" s="358"/>
      <c r="K12" s="296"/>
      <c r="L12" s="358"/>
      <c r="M12" s="391"/>
      <c r="N12" s="391"/>
      <c r="R12" s="12"/>
      <c r="S12" s="12"/>
      <c r="T12" s="12"/>
    </row>
    <row r="13" spans="1:22" x14ac:dyDescent="0.35">
      <c r="A13" s="377"/>
      <c r="B13" s="388"/>
      <c r="C13" s="24" t="s">
        <v>329</v>
      </c>
      <c r="D13" s="24" t="s">
        <v>257</v>
      </c>
      <c r="E13" s="386"/>
      <c r="F13" s="386"/>
      <c r="G13" s="386"/>
      <c r="H13" s="386"/>
      <c r="I13" s="386"/>
      <c r="J13" s="358"/>
      <c r="K13" s="296"/>
      <c r="L13" s="358"/>
      <c r="M13" s="391"/>
      <c r="N13" s="391"/>
      <c r="R13" s="12"/>
      <c r="S13" s="12"/>
      <c r="T13" s="12"/>
    </row>
    <row r="14" spans="1:22" x14ac:dyDescent="0.35">
      <c r="A14" s="377"/>
      <c r="B14" s="388"/>
      <c r="C14" s="24" t="s">
        <v>330</v>
      </c>
      <c r="D14" s="24" t="s">
        <v>257</v>
      </c>
      <c r="E14" s="386"/>
      <c r="F14" s="386"/>
      <c r="G14" s="386"/>
      <c r="H14" s="386"/>
      <c r="I14" s="386"/>
      <c r="J14" s="358"/>
      <c r="K14" s="296"/>
      <c r="L14" s="358"/>
      <c r="M14" s="391"/>
      <c r="N14" s="391"/>
      <c r="R14" s="12"/>
      <c r="S14" s="12"/>
      <c r="T14" s="12"/>
    </row>
    <row r="15" spans="1:22" x14ac:dyDescent="0.35">
      <c r="A15" s="377"/>
      <c r="B15" s="388"/>
      <c r="C15" s="24" t="s">
        <v>331</v>
      </c>
      <c r="D15" s="24" t="s">
        <v>257</v>
      </c>
      <c r="E15" s="386"/>
      <c r="F15" s="386"/>
      <c r="G15" s="386"/>
      <c r="H15" s="386"/>
      <c r="I15" s="386"/>
      <c r="J15" s="358"/>
      <c r="K15" s="296"/>
      <c r="L15" s="358"/>
      <c r="M15" s="391"/>
      <c r="N15" s="391"/>
      <c r="R15" s="12"/>
      <c r="S15" s="12"/>
      <c r="T15" s="12"/>
    </row>
    <row r="16" spans="1:22" ht="29" x14ac:dyDescent="0.35">
      <c r="A16" s="377"/>
      <c r="B16" s="388"/>
      <c r="C16" s="24" t="s">
        <v>332</v>
      </c>
      <c r="D16" s="24" t="s">
        <v>257</v>
      </c>
      <c r="E16" s="386"/>
      <c r="F16" s="386"/>
      <c r="G16" s="386"/>
      <c r="H16" s="386"/>
      <c r="I16" s="386"/>
      <c r="J16" s="358"/>
      <c r="K16" s="296"/>
      <c r="L16" s="358"/>
      <c r="M16" s="391"/>
      <c r="N16" s="391"/>
      <c r="R16" s="12"/>
      <c r="S16" s="12"/>
      <c r="T16" s="12"/>
    </row>
    <row r="17" spans="1:22" ht="15" thickBot="1" x14ac:dyDescent="0.4">
      <c r="A17" s="378"/>
      <c r="B17" s="327"/>
      <c r="C17" s="19" t="s">
        <v>333</v>
      </c>
      <c r="D17" s="19" t="s">
        <v>257</v>
      </c>
      <c r="E17" s="318"/>
      <c r="F17" s="318"/>
      <c r="G17" s="318"/>
      <c r="H17" s="318"/>
      <c r="I17" s="318"/>
      <c r="J17" s="330"/>
      <c r="K17" s="380"/>
      <c r="L17" s="330"/>
      <c r="M17" s="392"/>
      <c r="N17" s="392"/>
      <c r="R17" s="12"/>
      <c r="S17" s="12"/>
      <c r="T17" s="12"/>
    </row>
    <row r="18" spans="1:22" ht="39" customHeight="1" x14ac:dyDescent="0.35">
      <c r="A18" s="646" t="s">
        <v>334</v>
      </c>
      <c r="B18" s="367" t="s">
        <v>119</v>
      </c>
      <c r="C18" s="86" t="s">
        <v>335</v>
      </c>
      <c r="D18" s="86" t="s">
        <v>253</v>
      </c>
      <c r="E18" s="370" t="s">
        <v>435</v>
      </c>
      <c r="F18" s="370" t="s">
        <v>103</v>
      </c>
      <c r="G18" s="370" t="s">
        <v>103</v>
      </c>
      <c r="H18" s="370" t="s">
        <v>103</v>
      </c>
      <c r="I18" s="370" t="s">
        <v>103</v>
      </c>
      <c r="J18" s="370" t="s">
        <v>159</v>
      </c>
      <c r="K18" s="379" t="s">
        <v>1332</v>
      </c>
      <c r="L18" s="370" t="s">
        <v>257</v>
      </c>
      <c r="M18" s="390"/>
      <c r="N18" s="39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664</v>
      </c>
      <c r="L20" s="370" t="s">
        <v>257</v>
      </c>
      <c r="M20" s="390"/>
      <c r="N20" s="39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R22" s="12"/>
      <c r="S22" s="12"/>
      <c r="T22" s="12"/>
    </row>
    <row r="23" spans="1:22" x14ac:dyDescent="0.35">
      <c r="A23" s="377"/>
      <c r="B23" s="368"/>
      <c r="C23" s="3" t="s">
        <v>341</v>
      </c>
      <c r="D23" s="3" t="s">
        <v>257</v>
      </c>
      <c r="E23" s="358"/>
      <c r="F23" s="358"/>
      <c r="G23" s="358"/>
      <c r="H23" s="358"/>
      <c r="I23" s="358"/>
      <c r="J23" s="358"/>
      <c r="K23" s="296"/>
      <c r="L23" s="358"/>
      <c r="M23" s="391"/>
      <c r="N23" s="391"/>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R24" s="12"/>
      <c r="S24" s="12"/>
      <c r="T24" s="12"/>
    </row>
    <row r="25" spans="1:22" ht="29" x14ac:dyDescent="0.35">
      <c r="A25" s="377"/>
      <c r="B25" s="368"/>
      <c r="C25" s="3" t="s">
        <v>343</v>
      </c>
      <c r="D25" s="3" t="s">
        <v>257</v>
      </c>
      <c r="E25" s="358"/>
      <c r="F25" s="358"/>
      <c r="G25" s="358"/>
      <c r="H25" s="358"/>
      <c r="I25" s="358"/>
      <c r="J25" s="358"/>
      <c r="K25" s="296"/>
      <c r="L25" s="358"/>
      <c r="M25" s="391"/>
      <c r="N25" s="391"/>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R26" s="12"/>
      <c r="S26" s="12"/>
      <c r="T26" s="12"/>
    </row>
    <row r="27" spans="1:22" ht="29.5" thickBot="1" x14ac:dyDescent="0.4">
      <c r="A27" s="378"/>
      <c r="B27" s="369"/>
      <c r="C27" s="15" t="s">
        <v>345</v>
      </c>
      <c r="D27" s="15" t="s">
        <v>257</v>
      </c>
      <c r="E27" s="330"/>
      <c r="F27" s="330"/>
      <c r="G27" s="330"/>
      <c r="H27" s="330"/>
      <c r="I27" s="330"/>
      <c r="J27" s="330"/>
      <c r="K27" s="380"/>
      <c r="L27" s="330"/>
      <c r="M27" s="392"/>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664</v>
      </c>
      <c r="L28" s="370" t="s">
        <v>257</v>
      </c>
      <c r="M28" s="390"/>
      <c r="N28" s="39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R29" s="12"/>
      <c r="S29" s="12"/>
      <c r="T29" s="12"/>
    </row>
    <row r="30" spans="1:22" x14ac:dyDescent="0.35">
      <c r="A30" s="377"/>
      <c r="B30" s="368"/>
      <c r="C30" s="83" t="s">
        <v>349</v>
      </c>
      <c r="D30" s="3" t="s">
        <v>257</v>
      </c>
      <c r="E30" s="358"/>
      <c r="F30" s="358"/>
      <c r="G30" s="358"/>
      <c r="H30" s="358"/>
      <c r="I30" s="358"/>
      <c r="J30" s="358"/>
      <c r="K30" s="296"/>
      <c r="L30" s="358"/>
      <c r="M30" s="391"/>
      <c r="N30" s="391"/>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R31" s="12"/>
      <c r="S31" s="12"/>
      <c r="T31" s="12"/>
    </row>
    <row r="32" spans="1:22" x14ac:dyDescent="0.35">
      <c r="A32" s="377"/>
      <c r="B32" s="368"/>
      <c r="C32" s="83" t="s">
        <v>351</v>
      </c>
      <c r="D32" s="3" t="s">
        <v>257</v>
      </c>
      <c r="E32" s="358"/>
      <c r="F32" s="358"/>
      <c r="G32" s="358"/>
      <c r="H32" s="358"/>
      <c r="I32" s="358"/>
      <c r="J32" s="358"/>
      <c r="K32" s="296"/>
      <c r="L32" s="358"/>
      <c r="M32" s="391"/>
      <c r="N32" s="391"/>
      <c r="R32" s="12"/>
      <c r="S32" s="12"/>
      <c r="T32" s="12"/>
    </row>
    <row r="33" spans="1:22" x14ac:dyDescent="0.35">
      <c r="A33" s="377"/>
      <c r="B33" s="368"/>
      <c r="C33" s="83" t="s">
        <v>352</v>
      </c>
      <c r="D33" s="3" t="s">
        <v>257</v>
      </c>
      <c r="E33" s="358"/>
      <c r="F33" s="358"/>
      <c r="G33" s="358"/>
      <c r="H33" s="358"/>
      <c r="I33" s="358"/>
      <c r="J33" s="358"/>
      <c r="K33" s="296"/>
      <c r="L33" s="358"/>
      <c r="M33" s="391"/>
      <c r="N33" s="391"/>
      <c r="R33" s="12"/>
      <c r="S33" s="12"/>
      <c r="T33" s="12"/>
    </row>
    <row r="34" spans="1:22" x14ac:dyDescent="0.35">
      <c r="A34" s="377"/>
      <c r="B34" s="368"/>
      <c r="C34" s="83" t="s">
        <v>353</v>
      </c>
      <c r="D34" s="3" t="s">
        <v>257</v>
      </c>
      <c r="E34" s="358"/>
      <c r="F34" s="358"/>
      <c r="G34" s="358"/>
      <c r="H34" s="358"/>
      <c r="I34" s="358"/>
      <c r="J34" s="358"/>
      <c r="K34" s="296"/>
      <c r="L34" s="358"/>
      <c r="M34" s="391"/>
      <c r="N34" s="391"/>
      <c r="R34" s="12"/>
      <c r="S34" s="12"/>
      <c r="T34" s="12"/>
    </row>
    <row r="35" spans="1:22" ht="15" thickBot="1" x14ac:dyDescent="0.4">
      <c r="A35" s="378"/>
      <c r="B35" s="369"/>
      <c r="C35" s="100" t="s">
        <v>354</v>
      </c>
      <c r="D35" s="15" t="s">
        <v>257</v>
      </c>
      <c r="E35" s="330"/>
      <c r="F35" s="330"/>
      <c r="G35" s="330"/>
      <c r="H35" s="330"/>
      <c r="I35" s="330"/>
      <c r="J35" s="330"/>
      <c r="K35" s="380"/>
      <c r="L35" s="330"/>
      <c r="M35" s="392"/>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R37" s="12"/>
      <c r="S37" s="12"/>
      <c r="T37" s="12"/>
    </row>
    <row r="38" spans="1:22" x14ac:dyDescent="0.35">
      <c r="A38" s="377"/>
      <c r="B38" s="368"/>
      <c r="C38" s="3" t="s">
        <v>358</v>
      </c>
      <c r="D38" s="3" t="s">
        <v>257</v>
      </c>
      <c r="E38" s="358"/>
      <c r="F38" s="358"/>
      <c r="G38" s="358"/>
      <c r="H38" s="358"/>
      <c r="I38" s="358"/>
      <c r="J38" s="358"/>
      <c r="K38" s="296"/>
      <c r="L38" s="358"/>
      <c r="M38" s="391"/>
      <c r="N38" s="391"/>
      <c r="R38" s="12"/>
      <c r="S38" s="12"/>
      <c r="T38" s="12"/>
    </row>
    <row r="39" spans="1:22" ht="29" x14ac:dyDescent="0.35">
      <c r="A39" s="377"/>
      <c r="B39" s="368"/>
      <c r="C39" s="3" t="s">
        <v>359</v>
      </c>
      <c r="D39" s="3" t="s">
        <v>257</v>
      </c>
      <c r="E39" s="358"/>
      <c r="F39" s="358"/>
      <c r="G39" s="358"/>
      <c r="H39" s="358"/>
      <c r="I39" s="358"/>
      <c r="J39" s="358"/>
      <c r="K39" s="296"/>
      <c r="L39" s="358"/>
      <c r="M39" s="391"/>
      <c r="N39" s="391"/>
      <c r="R39" s="12"/>
      <c r="S39" s="12"/>
      <c r="T39" s="12"/>
    </row>
    <row r="40" spans="1:22" ht="43.5" x14ac:dyDescent="0.35">
      <c r="A40" s="377"/>
      <c r="B40" s="368"/>
      <c r="C40" s="3" t="s">
        <v>360</v>
      </c>
      <c r="D40" s="3" t="s">
        <v>257</v>
      </c>
      <c r="E40" s="358"/>
      <c r="F40" s="358"/>
      <c r="G40" s="358"/>
      <c r="H40" s="358"/>
      <c r="I40" s="358"/>
      <c r="J40" s="358"/>
      <c r="K40" s="296"/>
      <c r="L40" s="358"/>
      <c r="M40" s="391"/>
      <c r="N40" s="391"/>
      <c r="R40" s="12"/>
      <c r="S40" s="12"/>
      <c r="T40" s="12"/>
    </row>
    <row r="41" spans="1:22" ht="29.5" thickBot="1" x14ac:dyDescent="0.4">
      <c r="A41" s="378"/>
      <c r="B41" s="369"/>
      <c r="C41" s="15" t="s">
        <v>361</v>
      </c>
      <c r="D41" s="15" t="s">
        <v>257</v>
      </c>
      <c r="E41" s="330"/>
      <c r="F41" s="330"/>
      <c r="G41" s="330"/>
      <c r="H41" s="330"/>
      <c r="I41" s="330"/>
      <c r="J41" s="330"/>
      <c r="K41" s="380"/>
      <c r="L41" s="330"/>
      <c r="M41" s="392"/>
      <c r="N41" s="392"/>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0" t="s">
        <v>257</v>
      </c>
      <c r="M42" s="390"/>
      <c r="N42" s="39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R43" s="12"/>
      <c r="S43" s="12"/>
      <c r="T43" s="12"/>
    </row>
    <row r="44" spans="1:22" x14ac:dyDescent="0.35">
      <c r="A44" s="377"/>
      <c r="B44" s="368"/>
      <c r="C44" s="3" t="s">
        <v>365</v>
      </c>
      <c r="D44" s="3" t="s">
        <v>257</v>
      </c>
      <c r="E44" s="358"/>
      <c r="F44" s="358"/>
      <c r="G44" s="358"/>
      <c r="H44" s="358"/>
      <c r="I44" s="358"/>
      <c r="J44" s="358"/>
      <c r="K44" s="296"/>
      <c r="L44" s="358"/>
      <c r="M44" s="391"/>
      <c r="N44" s="391"/>
      <c r="R44" s="12"/>
      <c r="S44" s="12"/>
      <c r="T44" s="12"/>
    </row>
    <row r="45" spans="1:22" x14ac:dyDescent="0.35">
      <c r="A45" s="377"/>
      <c r="B45" s="368"/>
      <c r="C45" s="3" t="s">
        <v>366</v>
      </c>
      <c r="D45" s="3" t="s">
        <v>257</v>
      </c>
      <c r="E45" s="358"/>
      <c r="F45" s="358"/>
      <c r="G45" s="358"/>
      <c r="H45" s="358"/>
      <c r="I45" s="358"/>
      <c r="J45" s="358"/>
      <c r="K45" s="296"/>
      <c r="L45" s="358"/>
      <c r="M45" s="391"/>
      <c r="N45" s="391"/>
      <c r="R45" s="12"/>
      <c r="S45" s="12"/>
      <c r="T45" s="12"/>
    </row>
    <row r="46" spans="1:22" ht="29.5" thickBot="1" x14ac:dyDescent="0.4">
      <c r="A46" s="378"/>
      <c r="B46" s="369"/>
      <c r="C46" s="15" t="s">
        <v>367</v>
      </c>
      <c r="D46" s="15" t="s">
        <v>257</v>
      </c>
      <c r="E46" s="330"/>
      <c r="F46" s="330"/>
      <c r="G46" s="330"/>
      <c r="H46" s="330"/>
      <c r="I46" s="330"/>
      <c r="J46" s="330"/>
      <c r="K46" s="380"/>
      <c r="L46" s="330"/>
      <c r="M46" s="392"/>
      <c r="N46" s="392"/>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R50" s="12"/>
      <c r="S50" s="12"/>
      <c r="T50" s="12"/>
    </row>
    <row r="51" spans="1:22" x14ac:dyDescent="0.35">
      <c r="A51" s="377"/>
      <c r="B51" s="368"/>
      <c r="C51" s="97" t="s">
        <v>374</v>
      </c>
      <c r="D51" s="24" t="s">
        <v>257</v>
      </c>
      <c r="E51" s="358"/>
      <c r="F51" s="358"/>
      <c r="G51" s="358"/>
      <c r="H51" s="358"/>
      <c r="I51" s="358"/>
      <c r="J51" s="358"/>
      <c r="K51" s="296"/>
      <c r="L51" s="358"/>
      <c r="M51" s="391"/>
      <c r="N51" s="391"/>
      <c r="R51" s="12"/>
      <c r="S51" s="12"/>
      <c r="T51" s="12"/>
    </row>
    <row r="52" spans="1:22" x14ac:dyDescent="0.35">
      <c r="A52" s="377"/>
      <c r="B52" s="368"/>
      <c r="C52" s="24" t="s">
        <v>375</v>
      </c>
      <c r="D52" s="24" t="s">
        <v>257</v>
      </c>
      <c r="E52" s="358"/>
      <c r="F52" s="358"/>
      <c r="G52" s="358"/>
      <c r="H52" s="358"/>
      <c r="I52" s="358"/>
      <c r="J52" s="358"/>
      <c r="K52" s="296"/>
      <c r="L52" s="358"/>
      <c r="M52" s="391"/>
      <c r="N52" s="391"/>
      <c r="R52" s="12"/>
      <c r="S52" s="12"/>
      <c r="T52" s="12"/>
    </row>
    <row r="53" spans="1:22" ht="15" thickBot="1" x14ac:dyDescent="0.4">
      <c r="A53" s="378"/>
      <c r="B53" s="369"/>
      <c r="C53" s="19" t="s">
        <v>376</v>
      </c>
      <c r="D53" s="19" t="s">
        <v>257</v>
      </c>
      <c r="E53" s="330"/>
      <c r="F53" s="330"/>
      <c r="G53" s="330"/>
      <c r="H53" s="330"/>
      <c r="I53" s="330"/>
      <c r="J53" s="330"/>
      <c r="K53" s="380"/>
      <c r="L53" s="330"/>
      <c r="M53" s="392"/>
      <c r="N53" s="392"/>
      <c r="R53" s="12"/>
      <c r="S53" s="12"/>
      <c r="T53" s="12"/>
    </row>
    <row r="54" spans="1:22" ht="29.25" customHeight="1" x14ac:dyDescent="0.35">
      <c r="A54" s="376" t="s">
        <v>377</v>
      </c>
      <c r="B54" s="367" t="s">
        <v>126</v>
      </c>
      <c r="C54" s="95" t="s">
        <v>378</v>
      </c>
      <c r="D54" s="86" t="s">
        <v>253</v>
      </c>
      <c r="E54" s="370" t="s">
        <v>421</v>
      </c>
      <c r="F54" s="370" t="s">
        <v>444</v>
      </c>
      <c r="G54" s="370" t="s">
        <v>423</v>
      </c>
      <c r="H54" s="370" t="s">
        <v>631</v>
      </c>
      <c r="I54" s="370" t="s">
        <v>425</v>
      </c>
      <c r="J54" s="370" t="s">
        <v>159</v>
      </c>
      <c r="K54" s="379" t="s">
        <v>1333</v>
      </c>
      <c r="L54" s="370" t="s">
        <v>253</v>
      </c>
      <c r="M54" s="390"/>
      <c r="N54" s="39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253</v>
      </c>
      <c r="E55" s="358"/>
      <c r="F55" s="358"/>
      <c r="G55" s="358"/>
      <c r="H55" s="358"/>
      <c r="I55" s="358"/>
      <c r="J55" s="358"/>
      <c r="K55" s="296"/>
      <c r="L55" s="358"/>
      <c r="M55" s="391"/>
      <c r="N55" s="391"/>
      <c r="R55" s="12"/>
      <c r="S55" s="12"/>
      <c r="T55" s="12"/>
    </row>
    <row r="56" spans="1:22" ht="82" customHeight="1" thickBot="1" x14ac:dyDescent="0.4">
      <c r="A56" s="378"/>
      <c r="B56" s="369"/>
      <c r="C56" s="98" t="s">
        <v>380</v>
      </c>
      <c r="D56" s="19" t="s">
        <v>253</v>
      </c>
      <c r="E56" s="330"/>
      <c r="F56" s="330"/>
      <c r="G56" s="330"/>
      <c r="H56" s="330"/>
      <c r="I56" s="330"/>
      <c r="J56" s="330"/>
      <c r="K56" s="380"/>
      <c r="L56" s="330"/>
      <c r="M56" s="392"/>
      <c r="N56" s="392"/>
      <c r="R56" s="12"/>
      <c r="S56" s="12"/>
      <c r="T56" s="12"/>
    </row>
    <row r="57" spans="1:22" x14ac:dyDescent="0.35">
      <c r="A57" s="376" t="s">
        <v>381</v>
      </c>
      <c r="B57" s="367" t="s">
        <v>127</v>
      </c>
      <c r="C57" s="86" t="s">
        <v>382</v>
      </c>
      <c r="D57" s="86" t="s">
        <v>253</v>
      </c>
      <c r="E57" s="370" t="s">
        <v>421</v>
      </c>
      <c r="F57" s="370" t="s">
        <v>422</v>
      </c>
      <c r="G57" s="370" t="s">
        <v>423</v>
      </c>
      <c r="H57" s="370" t="s">
        <v>631</v>
      </c>
      <c r="I57" s="370" t="s">
        <v>439</v>
      </c>
      <c r="J57" s="370" t="s">
        <v>159</v>
      </c>
      <c r="K57" s="379" t="s">
        <v>1334</v>
      </c>
      <c r="L57" s="370" t="s">
        <v>253</v>
      </c>
      <c r="M57" s="390"/>
      <c r="N57" s="39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253</v>
      </c>
      <c r="E58" s="358"/>
      <c r="F58" s="358"/>
      <c r="G58" s="358"/>
      <c r="H58" s="358"/>
      <c r="I58" s="358"/>
      <c r="J58" s="358"/>
      <c r="K58" s="296"/>
      <c r="L58" s="358"/>
      <c r="M58" s="391"/>
      <c r="N58" s="391"/>
      <c r="R58" s="12"/>
      <c r="S58" s="12"/>
      <c r="T58" s="12"/>
    </row>
    <row r="59" spans="1:22" x14ac:dyDescent="0.35">
      <c r="A59" s="377"/>
      <c r="B59" s="368"/>
      <c r="C59" s="24" t="s">
        <v>384</v>
      </c>
      <c r="D59" s="24" t="s">
        <v>253</v>
      </c>
      <c r="E59" s="358"/>
      <c r="F59" s="358"/>
      <c r="G59" s="358"/>
      <c r="H59" s="358"/>
      <c r="I59" s="358"/>
      <c r="J59" s="358"/>
      <c r="K59" s="296"/>
      <c r="L59" s="358"/>
      <c r="M59" s="391"/>
      <c r="N59" s="391"/>
      <c r="R59" s="12"/>
      <c r="S59" s="12"/>
      <c r="T59" s="12"/>
    </row>
    <row r="60" spans="1:22" x14ac:dyDescent="0.35">
      <c r="A60" s="377"/>
      <c r="B60" s="368"/>
      <c r="C60" s="24" t="s">
        <v>385</v>
      </c>
      <c r="D60" s="24" t="s">
        <v>253</v>
      </c>
      <c r="E60" s="358"/>
      <c r="F60" s="358"/>
      <c r="G60" s="358"/>
      <c r="H60" s="358"/>
      <c r="I60" s="358"/>
      <c r="J60" s="358"/>
      <c r="K60" s="296"/>
      <c r="L60" s="358"/>
      <c r="M60" s="391"/>
      <c r="N60" s="391"/>
      <c r="R60" s="12"/>
      <c r="S60" s="12"/>
      <c r="T60" s="12"/>
    </row>
    <row r="61" spans="1:22" x14ac:dyDescent="0.35">
      <c r="A61" s="377"/>
      <c r="B61" s="368"/>
      <c r="C61" s="24" t="s">
        <v>386</v>
      </c>
      <c r="D61" s="24" t="s">
        <v>257</v>
      </c>
      <c r="E61" s="358"/>
      <c r="F61" s="358"/>
      <c r="G61" s="358"/>
      <c r="H61" s="358"/>
      <c r="I61" s="358"/>
      <c r="J61" s="358"/>
      <c r="K61" s="296"/>
      <c r="L61" s="358"/>
      <c r="M61" s="391"/>
      <c r="N61" s="391"/>
      <c r="R61" s="12"/>
      <c r="S61" s="12"/>
      <c r="T61" s="12"/>
    </row>
    <row r="62" spans="1:22" x14ac:dyDescent="0.35">
      <c r="A62" s="377"/>
      <c r="B62" s="368"/>
      <c r="C62" s="24" t="s">
        <v>387</v>
      </c>
      <c r="D62" s="24" t="s">
        <v>257</v>
      </c>
      <c r="E62" s="358"/>
      <c r="F62" s="358"/>
      <c r="G62" s="358"/>
      <c r="H62" s="358"/>
      <c r="I62" s="358"/>
      <c r="J62" s="358"/>
      <c r="K62" s="296"/>
      <c r="L62" s="358"/>
      <c r="M62" s="391"/>
      <c r="N62" s="391"/>
      <c r="R62" s="12"/>
      <c r="S62" s="12"/>
      <c r="T62" s="12"/>
    </row>
    <row r="63" spans="1:22" ht="29" x14ac:dyDescent="0.35">
      <c r="A63" s="377"/>
      <c r="B63" s="368"/>
      <c r="C63" s="24" t="s">
        <v>388</v>
      </c>
      <c r="D63" s="24" t="s">
        <v>257</v>
      </c>
      <c r="E63" s="358"/>
      <c r="F63" s="358"/>
      <c r="G63" s="358"/>
      <c r="H63" s="358"/>
      <c r="I63" s="358"/>
      <c r="J63" s="358"/>
      <c r="K63" s="296"/>
      <c r="L63" s="358"/>
      <c r="M63" s="391"/>
      <c r="N63" s="391"/>
      <c r="R63" s="12"/>
      <c r="S63" s="12"/>
      <c r="T63" s="12"/>
    </row>
    <row r="64" spans="1:22" ht="41.5" customHeight="1" thickBot="1" x14ac:dyDescent="0.4">
      <c r="A64" s="378"/>
      <c r="B64" s="369"/>
      <c r="C64" s="19" t="s">
        <v>389</v>
      </c>
      <c r="D64" s="19" t="s">
        <v>253</v>
      </c>
      <c r="E64" s="330"/>
      <c r="F64" s="330"/>
      <c r="G64" s="330"/>
      <c r="H64" s="330"/>
      <c r="I64" s="330"/>
      <c r="J64" s="330"/>
      <c r="K64" s="380"/>
      <c r="L64" s="330"/>
      <c r="M64" s="392"/>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R66" s="12"/>
      <c r="S66" s="12"/>
      <c r="T66" s="12"/>
    </row>
    <row r="67" spans="1:22" ht="29" x14ac:dyDescent="0.35">
      <c r="A67" s="377"/>
      <c r="B67" s="368"/>
      <c r="C67" s="83" t="s">
        <v>393</v>
      </c>
      <c r="D67" s="24" t="s">
        <v>257</v>
      </c>
      <c r="E67" s="358"/>
      <c r="F67" s="358"/>
      <c r="G67" s="358"/>
      <c r="H67" s="358"/>
      <c r="I67" s="358"/>
      <c r="J67" s="358"/>
      <c r="K67" s="296"/>
      <c r="L67" s="358"/>
      <c r="M67" s="391"/>
      <c r="N67" s="391"/>
      <c r="R67" s="12"/>
      <c r="S67" s="12"/>
      <c r="T67" s="12"/>
    </row>
    <row r="68" spans="1:22" x14ac:dyDescent="0.35">
      <c r="A68" s="377"/>
      <c r="B68" s="368"/>
      <c r="C68" s="83" t="s">
        <v>394</v>
      </c>
      <c r="D68" s="24" t="s">
        <v>257</v>
      </c>
      <c r="E68" s="358"/>
      <c r="F68" s="358"/>
      <c r="G68" s="358"/>
      <c r="H68" s="358"/>
      <c r="I68" s="358"/>
      <c r="J68" s="358"/>
      <c r="K68" s="296"/>
      <c r="L68" s="358"/>
      <c r="M68" s="391"/>
      <c r="N68" s="391"/>
      <c r="R68" s="12"/>
      <c r="S68" s="12"/>
      <c r="T68" s="12"/>
    </row>
    <row r="69" spans="1:22" x14ac:dyDescent="0.35">
      <c r="A69" s="377"/>
      <c r="B69" s="368"/>
      <c r="C69" s="83" t="s">
        <v>395</v>
      </c>
      <c r="D69" s="24" t="s">
        <v>257</v>
      </c>
      <c r="E69" s="358"/>
      <c r="F69" s="358"/>
      <c r="G69" s="358"/>
      <c r="H69" s="358"/>
      <c r="I69" s="358"/>
      <c r="J69" s="358"/>
      <c r="K69" s="296"/>
      <c r="L69" s="358"/>
      <c r="M69" s="391"/>
      <c r="N69" s="391"/>
      <c r="R69" s="12"/>
      <c r="S69" s="12"/>
      <c r="T69" s="12"/>
    </row>
    <row r="70" spans="1:22" x14ac:dyDescent="0.35">
      <c r="A70" s="377"/>
      <c r="B70" s="368"/>
      <c r="C70" s="83" t="s">
        <v>396</v>
      </c>
      <c r="D70" s="24" t="s">
        <v>257</v>
      </c>
      <c r="E70" s="358"/>
      <c r="F70" s="358"/>
      <c r="G70" s="358"/>
      <c r="H70" s="358"/>
      <c r="I70" s="358"/>
      <c r="J70" s="358"/>
      <c r="K70" s="296"/>
      <c r="L70" s="358"/>
      <c r="M70" s="391"/>
      <c r="N70" s="391"/>
      <c r="R70" s="12"/>
      <c r="S70" s="12"/>
      <c r="T70" s="12"/>
    </row>
    <row r="71" spans="1:22" ht="15" thickBot="1" x14ac:dyDescent="0.4">
      <c r="A71" s="378"/>
      <c r="B71" s="369"/>
      <c r="C71" s="100" t="s">
        <v>397</v>
      </c>
      <c r="D71" s="19" t="s">
        <v>257</v>
      </c>
      <c r="E71" s="330"/>
      <c r="F71" s="330"/>
      <c r="G71" s="330"/>
      <c r="H71" s="330"/>
      <c r="I71" s="330"/>
      <c r="J71" s="330"/>
      <c r="K71" s="380"/>
      <c r="L71" s="330"/>
      <c r="M71" s="392"/>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90"/>
      <c r="N72" s="39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R73" s="12"/>
      <c r="S73" s="12"/>
      <c r="T73" s="12"/>
    </row>
    <row r="74" spans="1:22" x14ac:dyDescent="0.35">
      <c r="A74" s="377"/>
      <c r="B74" s="368"/>
      <c r="C74" s="83" t="s">
        <v>401</v>
      </c>
      <c r="D74" s="24" t="s">
        <v>257</v>
      </c>
      <c r="E74" s="358"/>
      <c r="F74" s="358"/>
      <c r="G74" s="358"/>
      <c r="H74" s="358"/>
      <c r="I74" s="358"/>
      <c r="J74" s="358"/>
      <c r="K74" s="372"/>
      <c r="L74" s="358"/>
      <c r="M74" s="391"/>
      <c r="N74" s="391"/>
      <c r="R74" s="12"/>
      <c r="S74" s="12"/>
      <c r="T74" s="12"/>
    </row>
    <row r="75" spans="1:22" x14ac:dyDescent="0.35">
      <c r="A75" s="377"/>
      <c r="B75" s="368"/>
      <c r="C75" s="83" t="s">
        <v>402</v>
      </c>
      <c r="D75" s="24" t="s">
        <v>257</v>
      </c>
      <c r="E75" s="358"/>
      <c r="F75" s="358"/>
      <c r="G75" s="358"/>
      <c r="H75" s="358"/>
      <c r="I75" s="358"/>
      <c r="J75" s="358"/>
      <c r="K75" s="372"/>
      <c r="L75" s="358"/>
      <c r="M75" s="391"/>
      <c r="N75" s="391"/>
      <c r="R75" s="12"/>
      <c r="S75" s="12"/>
      <c r="T75" s="12"/>
    </row>
    <row r="76" spans="1:22" ht="15" thickBot="1" x14ac:dyDescent="0.4">
      <c r="A76" s="378"/>
      <c r="B76" s="369"/>
      <c r="C76" s="89" t="s">
        <v>403</v>
      </c>
      <c r="D76" s="19" t="s">
        <v>257</v>
      </c>
      <c r="E76" s="330"/>
      <c r="F76" s="330"/>
      <c r="G76" s="330"/>
      <c r="H76" s="330"/>
      <c r="I76" s="330"/>
      <c r="J76" s="330"/>
      <c r="K76" s="617"/>
      <c r="L76" s="330"/>
      <c r="M76" s="392"/>
      <c r="N76" s="392"/>
      <c r="R76" s="12"/>
      <c r="S76" s="12"/>
      <c r="T76" s="12"/>
    </row>
    <row r="77" spans="1:22" x14ac:dyDescent="0.35">
      <c r="A77" s="646" t="s">
        <v>404</v>
      </c>
      <c r="B77" s="367" t="s">
        <v>130</v>
      </c>
      <c r="C77" s="85" t="s">
        <v>405</v>
      </c>
      <c r="D77" s="79" t="s">
        <v>253</v>
      </c>
      <c r="E77" s="370" t="s">
        <v>435</v>
      </c>
      <c r="F77" s="370" t="s">
        <v>444</v>
      </c>
      <c r="G77" s="370" t="s">
        <v>423</v>
      </c>
      <c r="H77" s="370" t="s">
        <v>631</v>
      </c>
      <c r="I77" s="370" t="s">
        <v>439</v>
      </c>
      <c r="J77" s="370" t="s">
        <v>159</v>
      </c>
      <c r="K77" s="379" t="s">
        <v>1335</v>
      </c>
      <c r="L77" s="370" t="s">
        <v>257</v>
      </c>
      <c r="M77" s="390"/>
      <c r="N77" s="39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R78" s="12"/>
      <c r="S78" s="12"/>
      <c r="T78" s="12"/>
    </row>
    <row r="79" spans="1:22" x14ac:dyDescent="0.35">
      <c r="A79" s="648"/>
      <c r="B79" s="368"/>
      <c r="C79" s="83" t="s">
        <v>407</v>
      </c>
      <c r="D79" s="3" t="s">
        <v>257</v>
      </c>
      <c r="E79" s="358"/>
      <c r="F79" s="358"/>
      <c r="G79" s="358"/>
      <c r="H79" s="358"/>
      <c r="I79" s="358"/>
      <c r="J79" s="358"/>
      <c r="K79" s="296"/>
      <c r="L79" s="358"/>
      <c r="M79" s="391"/>
      <c r="N79" s="391"/>
      <c r="R79" s="12"/>
      <c r="S79" s="12"/>
      <c r="T79" s="12"/>
    </row>
    <row r="80" spans="1:22" x14ac:dyDescent="0.35">
      <c r="A80" s="648"/>
      <c r="B80" s="368"/>
      <c r="C80" s="84" t="s">
        <v>408</v>
      </c>
      <c r="D80" s="3" t="s">
        <v>253</v>
      </c>
      <c r="E80" s="358"/>
      <c r="F80" s="358"/>
      <c r="G80" s="358"/>
      <c r="H80" s="358"/>
      <c r="I80" s="358"/>
      <c r="J80" s="358"/>
      <c r="K80" s="296"/>
      <c r="L80" s="358"/>
      <c r="M80" s="391"/>
      <c r="N80" s="391"/>
      <c r="R80" s="12"/>
      <c r="S80" s="12"/>
      <c r="T80" s="12"/>
    </row>
    <row r="81" spans="1:22" ht="29" x14ac:dyDescent="0.35">
      <c r="A81" s="648"/>
      <c r="B81" s="368"/>
      <c r="C81" s="84" t="s">
        <v>409</v>
      </c>
      <c r="D81" s="3" t="s">
        <v>253</v>
      </c>
      <c r="E81" s="358"/>
      <c r="F81" s="358"/>
      <c r="G81" s="358"/>
      <c r="H81" s="358"/>
      <c r="I81" s="358"/>
      <c r="J81" s="358"/>
      <c r="K81" s="296"/>
      <c r="L81" s="358"/>
      <c r="M81" s="391"/>
      <c r="N81" s="391"/>
      <c r="R81" s="12"/>
      <c r="S81" s="12"/>
      <c r="T81" s="12"/>
    </row>
    <row r="82" spans="1:22" ht="29" x14ac:dyDescent="0.35">
      <c r="A82" s="648"/>
      <c r="B82" s="368"/>
      <c r="C82" s="84" t="s">
        <v>410</v>
      </c>
      <c r="D82" s="3" t="s">
        <v>253</v>
      </c>
      <c r="E82" s="358"/>
      <c r="F82" s="358"/>
      <c r="G82" s="358"/>
      <c r="H82" s="358"/>
      <c r="I82" s="358"/>
      <c r="J82" s="358"/>
      <c r="K82" s="296"/>
      <c r="L82" s="358"/>
      <c r="M82" s="391"/>
      <c r="N82" s="391"/>
      <c r="R82" s="12"/>
      <c r="S82" s="12"/>
      <c r="T82" s="12"/>
    </row>
    <row r="83" spans="1:22" ht="15" thickBot="1" x14ac:dyDescent="0.4">
      <c r="A83" s="647"/>
      <c r="B83" s="369"/>
      <c r="C83" s="98" t="s">
        <v>411</v>
      </c>
      <c r="D83" s="15" t="s">
        <v>257</v>
      </c>
      <c r="E83" s="330"/>
      <c r="F83" s="330"/>
      <c r="G83" s="330"/>
      <c r="H83" s="330"/>
      <c r="I83" s="330"/>
      <c r="J83" s="330"/>
      <c r="K83" s="380"/>
      <c r="L83" s="330"/>
      <c r="M83" s="392"/>
      <c r="N83" s="392"/>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R85" s="12"/>
      <c r="S85" s="12"/>
      <c r="T85" s="12"/>
    </row>
    <row r="86" spans="1:22" x14ac:dyDescent="0.35">
      <c r="A86" s="648"/>
      <c r="B86" s="368"/>
      <c r="C86" s="84" t="s">
        <v>415</v>
      </c>
      <c r="D86" s="3" t="s">
        <v>257</v>
      </c>
      <c r="E86" s="358"/>
      <c r="F86" s="358"/>
      <c r="G86" s="358"/>
      <c r="H86" s="358"/>
      <c r="I86" s="358"/>
      <c r="J86" s="358"/>
      <c r="K86" s="296"/>
      <c r="L86" s="358"/>
      <c r="M86" s="391"/>
      <c r="N86" s="391"/>
      <c r="R86" s="12"/>
      <c r="S86" s="12"/>
      <c r="T86" s="12"/>
    </row>
    <row r="87" spans="1:22" ht="15" thickBot="1" x14ac:dyDescent="0.4">
      <c r="A87" s="649"/>
      <c r="B87" s="369"/>
      <c r="C87" s="87" t="s">
        <v>416</v>
      </c>
      <c r="D87" s="81" t="s">
        <v>257</v>
      </c>
      <c r="E87" s="359"/>
      <c r="F87" s="359"/>
      <c r="G87" s="359"/>
      <c r="H87" s="359"/>
      <c r="I87" s="359"/>
      <c r="J87" s="359"/>
      <c r="K87" s="361"/>
      <c r="L87" s="359"/>
      <c r="M87" s="393"/>
      <c r="N87" s="393"/>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faHHAdfJDtty4vYBlkHzNTyXxeHBIRsS91Wfc1KFr9KygDKBbnGls9otw93QNB6vRSqPfNn3gBg8O/ijvM2H0w==" saltValue="ufuH1rYGyQ82vx12tlQV4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40" priority="8">
      <formula>$D50="No"</formula>
    </cfRule>
  </conditionalFormatting>
  <conditionalFormatting sqref="C8:D87">
    <cfRule type="expression" dxfId="339" priority="7">
      <formula>$D8="No"</formula>
    </cfRule>
  </conditionalFormatting>
  <conditionalFormatting sqref="J8 J18 J28 J49 J57 J65 J72 J77">
    <cfRule type="cellIs" dxfId="338" priority="40" operator="equal">
      <formula>"Significant Negative"</formula>
    </cfRule>
    <cfRule type="cellIs" dxfId="337" priority="41" operator="equal">
      <formula>"Minor Negative"</formula>
    </cfRule>
    <cfRule type="cellIs" dxfId="336" priority="42" operator="equal">
      <formula>"Uncertain"</formula>
    </cfRule>
    <cfRule type="cellIs" dxfId="335" priority="43" operator="equal">
      <formula>"Neutral"</formula>
    </cfRule>
    <cfRule type="cellIs" dxfId="334" priority="44" operator="equal">
      <formula>"Minor Positive"</formula>
    </cfRule>
    <cfRule type="cellIs" dxfId="333" priority="45" operator="equal">
      <formula>"Significant Positive"</formula>
    </cfRule>
  </conditionalFormatting>
  <conditionalFormatting sqref="J20">
    <cfRule type="cellIs" dxfId="332" priority="28" operator="equal">
      <formula>"Significant Negative"</formula>
    </cfRule>
    <cfRule type="cellIs" dxfId="331" priority="29" operator="equal">
      <formula>"Minor Negative"</formula>
    </cfRule>
    <cfRule type="cellIs" dxfId="330" priority="30" operator="equal">
      <formula>"Uncertain"</formula>
    </cfRule>
    <cfRule type="cellIs" dxfId="329" priority="31" operator="equal">
      <formula>"Neutral"</formula>
    </cfRule>
    <cfRule type="cellIs" dxfId="328" priority="32" operator="equal">
      <formula>"Minor Positive"</formula>
    </cfRule>
    <cfRule type="cellIs" dxfId="327" priority="33" operator="equal">
      <formula>"Significant Positive"</formula>
    </cfRule>
  </conditionalFormatting>
  <conditionalFormatting sqref="J36">
    <cfRule type="cellIs" dxfId="326" priority="22" operator="equal">
      <formula>"Significant Negative"</formula>
    </cfRule>
    <cfRule type="cellIs" dxfId="325" priority="23" operator="equal">
      <formula>"Minor Negative"</formula>
    </cfRule>
    <cfRule type="cellIs" dxfId="324" priority="24" operator="equal">
      <formula>"Uncertain"</formula>
    </cfRule>
    <cfRule type="cellIs" dxfId="323" priority="25" operator="equal">
      <formula>"Neutral"</formula>
    </cfRule>
    <cfRule type="cellIs" dxfId="322" priority="26" operator="equal">
      <formula>"Minor Positive"</formula>
    </cfRule>
    <cfRule type="cellIs" dxfId="321" priority="27" operator="equal">
      <formula>"Significant Positive"</formula>
    </cfRule>
  </conditionalFormatting>
  <conditionalFormatting sqref="J42">
    <cfRule type="cellIs" dxfId="320" priority="16" operator="equal">
      <formula>"Significant Negative"</formula>
    </cfRule>
    <cfRule type="cellIs" dxfId="319" priority="17" operator="equal">
      <formula>"Minor Negative"</formula>
    </cfRule>
    <cfRule type="cellIs" dxfId="318" priority="18" operator="equal">
      <formula>"Uncertain"</formula>
    </cfRule>
    <cfRule type="cellIs" dxfId="317" priority="19" operator="equal">
      <formula>"Neutral"</formula>
    </cfRule>
    <cfRule type="cellIs" dxfId="316" priority="20" operator="equal">
      <formula>"Minor Positive"</formula>
    </cfRule>
    <cfRule type="cellIs" dxfId="315" priority="21" operator="equal">
      <formula>"Significant Positive"</formula>
    </cfRule>
  </conditionalFormatting>
  <conditionalFormatting sqref="J47">
    <cfRule type="cellIs" dxfId="314" priority="34" operator="equal">
      <formula>"Significant Negative"</formula>
    </cfRule>
    <cfRule type="cellIs" dxfId="313" priority="35" operator="equal">
      <formula>"Minor Negative"</formula>
    </cfRule>
    <cfRule type="cellIs" dxfId="312" priority="36" operator="equal">
      <formula>"Uncertain"</formula>
    </cfRule>
    <cfRule type="cellIs" dxfId="311" priority="37" operator="equal">
      <formula>"Neutral"</formula>
    </cfRule>
    <cfRule type="cellIs" dxfId="310" priority="38" operator="equal">
      <formula>"Minor Positive"</formula>
    </cfRule>
    <cfRule type="cellIs" dxfId="309" priority="39" operator="equal">
      <formula>"Significant Positive"</formula>
    </cfRule>
  </conditionalFormatting>
  <conditionalFormatting sqref="J54">
    <cfRule type="cellIs" dxfId="308" priority="10" operator="equal">
      <formula>"Significant Negative"</formula>
    </cfRule>
    <cfRule type="cellIs" dxfId="307" priority="11" operator="equal">
      <formula>"Minor Negative"</formula>
    </cfRule>
    <cfRule type="cellIs" dxfId="306" priority="12" operator="equal">
      <formula>"Uncertain"</formula>
    </cfRule>
    <cfRule type="cellIs" dxfId="305" priority="13" operator="equal">
      <formula>"Neutral"</formula>
    </cfRule>
    <cfRule type="cellIs" dxfId="304" priority="14" operator="equal">
      <formula>"Minor Positive"</formula>
    </cfRule>
    <cfRule type="cellIs" dxfId="303" priority="15" operator="equal">
      <formula>"Significant Positive"</formula>
    </cfRule>
  </conditionalFormatting>
  <conditionalFormatting sqref="J84">
    <cfRule type="cellIs" dxfId="302" priority="1" operator="equal">
      <formula>"Significant Negative"</formula>
    </cfRule>
    <cfRule type="cellIs" dxfId="301" priority="2" operator="equal">
      <formula>"Minor Negative"</formula>
    </cfRule>
    <cfRule type="cellIs" dxfId="300" priority="3" operator="equal">
      <formula>"Uncertain"</formula>
    </cfRule>
    <cfRule type="cellIs" dxfId="299" priority="4" operator="equal">
      <formula>"Neutral"</formula>
    </cfRule>
    <cfRule type="cellIs" dxfId="298" priority="5" operator="equal">
      <formula>"Minor Positive"</formula>
    </cfRule>
    <cfRule type="cellIs" dxfId="297" priority="6" operator="equal">
      <formula>"Significant Positive"</formula>
    </cfRule>
  </conditionalFormatting>
  <pageMargins left="0.7" right="0.7" top="0.75" bottom="0.75" header="0.3" footer="0.3"/>
  <pageSetup orientation="portrait" horizontalDpi="4294967293" verticalDpi="4294967293"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715D-367D-4660-8525-A738EAEF05C5}">
  <sheetPr codeName="Sheet48">
    <tabColor theme="4" tint="0.79998168889431442"/>
  </sheetPr>
  <dimension ref="A1:V98"/>
  <sheetViews>
    <sheetView zoomScale="40" zoomScaleNormal="40" workbookViewId="0">
      <selection activeCell="C18" sqref="C18"/>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1336</v>
      </c>
      <c r="D1" s="321"/>
      <c r="E1" s="321"/>
      <c r="F1" s="322"/>
      <c r="G1" s="16"/>
      <c r="I1" s="7"/>
      <c r="J1" s="7"/>
      <c r="K1" s="7"/>
    </row>
    <row r="2" spans="1:22" x14ac:dyDescent="0.35">
      <c r="A2" s="74" t="s">
        <v>31</v>
      </c>
      <c r="B2" s="9"/>
      <c r="C2" s="323" t="s">
        <v>1337</v>
      </c>
      <c r="D2" s="323"/>
      <c r="E2" s="323"/>
      <c r="F2" s="324"/>
      <c r="I2" s="8"/>
      <c r="J2" s="8"/>
      <c r="K2" s="8"/>
    </row>
    <row r="3" spans="1:22" ht="40" customHeight="1" x14ac:dyDescent="0.35">
      <c r="A3" s="75" t="s">
        <v>32</v>
      </c>
      <c r="B3" s="4"/>
      <c r="C3" s="323" t="s">
        <v>1338</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1339</v>
      </c>
      <c r="L8" s="370"/>
      <c r="M8" s="374"/>
      <c r="N8" s="390"/>
      <c r="R8" s="12" t="str">
        <f>IF(OR(J8='Drop downs'!$G$7,J8='Drop downs'!$G$5), B8&amp;": "&amp;K8&amp;CHAR(10),"")</f>
        <v/>
      </c>
      <c r="S8" s="12" t="str">
        <f>IF(J8='Drop downs'!$G$2,B8&amp;": "&amp;K8&amp;""," ")</f>
        <v xml:space="preserve"> </v>
      </c>
      <c r="T8" s="12" t="str">
        <f>IF(Strategic_Policy_09!E8='Drop downs'!$B$6,Strategic_Policy_09!B8&amp;": "&amp;Strategic_Policy_09!K8&amp;"","")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82"/>
      <c r="B17" s="327"/>
      <c r="C17" s="88" t="s">
        <v>333</v>
      </c>
      <c r="D17" s="88" t="s">
        <v>257</v>
      </c>
      <c r="E17" s="521"/>
      <c r="F17" s="521"/>
      <c r="G17" s="521"/>
      <c r="H17" s="521"/>
      <c r="I17" s="521"/>
      <c r="J17" s="359"/>
      <c r="K17" s="361"/>
      <c r="L17" s="359"/>
      <c r="M17" s="363"/>
      <c r="N17" s="393"/>
      <c r="R17" s="12"/>
      <c r="S17" s="12"/>
      <c r="T17" s="12"/>
    </row>
    <row r="18" spans="1:22" ht="39" customHeight="1" x14ac:dyDescent="0.35">
      <c r="A18" s="655" t="s">
        <v>334</v>
      </c>
      <c r="B18" s="367" t="s">
        <v>119</v>
      </c>
      <c r="C18" s="92" t="s">
        <v>335</v>
      </c>
      <c r="D18" s="92" t="s">
        <v>257</v>
      </c>
      <c r="E18" s="332" t="s">
        <v>103</v>
      </c>
      <c r="F18" s="332" t="s">
        <v>103</v>
      </c>
      <c r="G18" s="332" t="s">
        <v>103</v>
      </c>
      <c r="H18" s="332" t="s">
        <v>103</v>
      </c>
      <c r="I18" s="332" t="s">
        <v>103</v>
      </c>
      <c r="J18" s="332" t="s">
        <v>161</v>
      </c>
      <c r="K18" s="360" t="s">
        <v>1339</v>
      </c>
      <c r="L18" s="332"/>
      <c r="M18" s="362"/>
      <c r="N18" s="394"/>
      <c r="R18" s="12" t="str">
        <f>IF(OR(J18='Drop downs'!$G$7,J18='Drop downs'!$G$5), B18&amp;": "&amp;K18&amp;CHAR(10),"")</f>
        <v/>
      </c>
      <c r="S18" s="12" t="str">
        <f>IF(J18='Drop downs'!$G$2,B18&amp;": "&amp;K18&amp;""," ")</f>
        <v xml:space="preserve"> </v>
      </c>
      <c r="T18" s="12" t="str">
        <f>IF(Strategic_Policy_09!E18='Drop downs'!$B$6,Strategic_Policy_09!B18&amp;": "&amp;Strategic_Policy_09!K18&amp;"","")</f>
        <v/>
      </c>
      <c r="U18" t="str">
        <f t="shared" ref="U18:U72" si="0">IF(M18&gt;0,B18&amp;":"&amp;M18&amp;"
","")</f>
        <v/>
      </c>
      <c r="V18" t="str">
        <f>IF(N18&gt;0,B18&amp;":"&amp;N18&amp;"
","")</f>
        <v/>
      </c>
    </row>
    <row r="19" spans="1:22" ht="50.25" customHeight="1" thickBot="1" x14ac:dyDescent="0.4">
      <c r="A19" s="649"/>
      <c r="B19" s="369"/>
      <c r="C19" s="88" t="s">
        <v>336</v>
      </c>
      <c r="D19" s="88" t="s">
        <v>257</v>
      </c>
      <c r="E19" s="359"/>
      <c r="F19" s="359"/>
      <c r="G19" s="359"/>
      <c r="H19" s="359"/>
      <c r="I19" s="359"/>
      <c r="J19" s="359"/>
      <c r="K19" s="361"/>
      <c r="L19" s="359"/>
      <c r="M19" s="363"/>
      <c r="N19" s="393"/>
      <c r="R19" s="12"/>
      <c r="S19" s="12"/>
      <c r="T19" s="12"/>
    </row>
    <row r="20" spans="1:22" ht="72.5" x14ac:dyDescent="0.35">
      <c r="A20" s="381" t="s">
        <v>337</v>
      </c>
      <c r="B20" s="367" t="s">
        <v>120</v>
      </c>
      <c r="C20" s="82" t="s">
        <v>338</v>
      </c>
      <c r="D20" s="82" t="s">
        <v>257</v>
      </c>
      <c r="E20" s="332" t="s">
        <v>103</v>
      </c>
      <c r="F20" s="332" t="s">
        <v>103</v>
      </c>
      <c r="G20" s="332" t="s">
        <v>103</v>
      </c>
      <c r="H20" s="332" t="s">
        <v>103</v>
      </c>
      <c r="I20" s="332" t="s">
        <v>103</v>
      </c>
      <c r="J20" s="332" t="s">
        <v>161</v>
      </c>
      <c r="K20" s="360" t="s">
        <v>1339</v>
      </c>
      <c r="L20" s="332"/>
      <c r="M20" s="362"/>
      <c r="N20" s="394"/>
      <c r="R20" s="12" t="str">
        <f>IF(OR(J20='Drop downs'!$G$7,J20='Drop downs'!$G$5), B20&amp;": "&amp;K20&amp;CHAR(10),"")</f>
        <v/>
      </c>
      <c r="S20" s="12" t="str">
        <f>IF(J20='Drop downs'!$G$2,B20&amp;": "&amp;K20&amp;""," ")</f>
        <v xml:space="preserve"> </v>
      </c>
      <c r="T20" s="12" t="str">
        <f>IF(Strategic_Policy_09!E20='Drop downs'!$B$6,Strategic_Policy_09!B20&amp;": "&amp;Strategic_Policy_09!K20&amp;"","")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82"/>
      <c r="B27" s="369"/>
      <c r="C27" s="80" t="s">
        <v>345</v>
      </c>
      <c r="D27" s="80" t="s">
        <v>257</v>
      </c>
      <c r="E27" s="359"/>
      <c r="F27" s="359"/>
      <c r="G27" s="359"/>
      <c r="H27" s="359"/>
      <c r="I27" s="359"/>
      <c r="J27" s="359"/>
      <c r="K27" s="361"/>
      <c r="L27" s="359"/>
      <c r="M27" s="363"/>
      <c r="N27" s="393"/>
      <c r="R27" s="12"/>
      <c r="S27" s="12"/>
      <c r="T27" s="12"/>
    </row>
    <row r="28" spans="1:22" ht="29" x14ac:dyDescent="0.35">
      <c r="A28" s="381" t="s">
        <v>346</v>
      </c>
      <c r="B28" s="367" t="s">
        <v>121</v>
      </c>
      <c r="C28" s="91" t="s">
        <v>347</v>
      </c>
      <c r="D28" s="82" t="s">
        <v>257</v>
      </c>
      <c r="E28" s="332" t="s">
        <v>103</v>
      </c>
      <c r="F28" s="332" t="s">
        <v>103</v>
      </c>
      <c r="G28" s="332" t="s">
        <v>103</v>
      </c>
      <c r="H28" s="332" t="s">
        <v>103</v>
      </c>
      <c r="I28" s="332" t="s">
        <v>103</v>
      </c>
      <c r="J28" s="332" t="s">
        <v>161</v>
      </c>
      <c r="K28" s="360" t="s">
        <v>1339</v>
      </c>
      <c r="L28" s="332"/>
      <c r="M28" s="362"/>
      <c r="N28" s="394"/>
      <c r="R28" s="12" t="str">
        <f>IF(OR(J28='Drop downs'!$G$7,J28='Drop downs'!$G$5), B28&amp;": "&amp;K28&amp;CHAR(10),"")</f>
        <v/>
      </c>
      <c r="S28" s="12" t="str">
        <f>IF(J28='Drop downs'!$G$2,B28&amp;": "&amp;K28&amp;""," ")</f>
        <v xml:space="preserve"> </v>
      </c>
      <c r="T28" s="12" t="str">
        <f>IF(Strategic_Policy_09!E28='Drop downs'!$B$6,Strategic_Policy_09!B28&amp;": "&amp;Strategic_Policy_09!K28&amp;"","")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80"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IF(Strategic_Policy_09!E36='Drop downs'!$B$6,Strategic_Policy_09!B36&amp;": "&amp;Strategic_Policy_09!K36&amp;"","")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IF(Strategic_Policy_09!E42='Drop downs'!$B$6,Strategic_Policy_09!B42&amp;": "&amp;Strategic_Policy_09!K42&amp;"","")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32" t="s">
        <v>438</v>
      </c>
      <c r="L47" s="332"/>
      <c r="M47" s="362"/>
      <c r="N47" s="394"/>
      <c r="R47" s="12" t="e">
        <f>IF(OR(#REF!='Drop downs'!$G$7,#REF!='Drop downs'!$G$5), B47&amp;": "&amp;#REF!&amp;CHAR(10),"")</f>
        <v>#REF!</v>
      </c>
      <c r="S47" s="12" t="e">
        <f>IF(#REF!='Drop downs'!$G$2,B47&amp;": "&amp;#REF!&amp;""," ")</f>
        <v>#REF!</v>
      </c>
      <c r="T47" s="12" t="e">
        <f>IF(Strategic_Policy_09!#REF!='Drop downs'!$B$6,Strategic_Policy_09!B47&amp;": "&amp;Strategic_Policy_09!#REF!&amp;"","")</f>
        <v>#REF!</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359"/>
      <c r="L48" s="359"/>
      <c r="M48" s="363"/>
      <c r="N48" s="393"/>
      <c r="R48" s="12" t="str">
        <f>IF(OR(J47='Drop downs'!$G$7,J47='Drop downs'!$G$5), B48&amp;": "&amp;K47&amp;CHAR(10),"")</f>
        <v/>
      </c>
      <c r="S48" s="12" t="str">
        <f>IF(J47='Drop downs'!$G$2,B48&amp;": "&amp;K47&amp;""," ")</f>
        <v xml:space="preserve"> </v>
      </c>
      <c r="T48" s="12" t="str">
        <f>IF(Strategic_Policy_09!E47='Drop downs'!$B$6,Strategic_Policy_09!B48&amp;": "&amp;Strategic_Policy_09!K47&amp;"","")</f>
        <v/>
      </c>
    </row>
    <row r="49" spans="1:22" ht="29" x14ac:dyDescent="0.35">
      <c r="A49" s="381" t="s">
        <v>371</v>
      </c>
      <c r="B49" s="367" t="s">
        <v>125</v>
      </c>
      <c r="C49" s="92" t="s">
        <v>372</v>
      </c>
      <c r="D49" s="92" t="s">
        <v>257</v>
      </c>
      <c r="E49" s="332" t="s">
        <v>103</v>
      </c>
      <c r="F49" s="332" t="s">
        <v>103</v>
      </c>
      <c r="G49" s="332" t="s">
        <v>103</v>
      </c>
      <c r="H49" s="332" t="s">
        <v>103</v>
      </c>
      <c r="I49" s="332" t="s">
        <v>103</v>
      </c>
      <c r="J49" s="332" t="s">
        <v>161</v>
      </c>
      <c r="K49" s="360" t="s">
        <v>438</v>
      </c>
      <c r="L49" s="332"/>
      <c r="M49" s="362"/>
      <c r="N49" s="394"/>
      <c r="R49" s="12" t="str">
        <f>IF(OR(J49='Drop downs'!$G$7,J49='Drop downs'!$G$5), B49&amp;": "&amp;K49&amp;CHAR(10),"")</f>
        <v/>
      </c>
      <c r="S49" s="12" t="str">
        <f>IF(J49='Drop downs'!$G$2,B49&amp;": "&amp;K49&amp;""," ")</f>
        <v xml:space="preserve"> </v>
      </c>
      <c r="T49" s="12" t="str">
        <f>IF(Strategic_Policy_09!E49='Drop downs'!$B$6,Strategic_Policy_09!B49&amp;": "&amp;Strategic_Policy_09!K49&amp;"","")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82"/>
      <c r="B53" s="369"/>
      <c r="C53" s="88" t="s">
        <v>376</v>
      </c>
      <c r="D53" s="88" t="s">
        <v>257</v>
      </c>
      <c r="E53" s="359"/>
      <c r="F53" s="359"/>
      <c r="G53" s="359"/>
      <c r="H53" s="359"/>
      <c r="I53" s="359"/>
      <c r="J53" s="359"/>
      <c r="K53" s="361"/>
      <c r="L53" s="359"/>
      <c r="M53" s="363"/>
      <c r="N53" s="393"/>
      <c r="R53" s="12"/>
      <c r="S53" s="12"/>
      <c r="T53" s="12"/>
    </row>
    <row r="54" spans="1:22" ht="29.25" customHeight="1" x14ac:dyDescent="0.35">
      <c r="A54" s="381" t="s">
        <v>377</v>
      </c>
      <c r="B54" s="367" t="s">
        <v>126</v>
      </c>
      <c r="C54" s="96" t="s">
        <v>378</v>
      </c>
      <c r="D54" s="92" t="s">
        <v>257</v>
      </c>
      <c r="E54" s="332" t="s">
        <v>103</v>
      </c>
      <c r="F54" s="332" t="s">
        <v>103</v>
      </c>
      <c r="G54" s="332" t="s">
        <v>103</v>
      </c>
      <c r="H54" s="332" t="s">
        <v>103</v>
      </c>
      <c r="I54" s="332" t="s">
        <v>103</v>
      </c>
      <c r="J54" s="332" t="s">
        <v>161</v>
      </c>
      <c r="K54" s="360" t="s">
        <v>438</v>
      </c>
      <c r="L54" s="332"/>
      <c r="M54" s="362"/>
      <c r="N54" s="394"/>
      <c r="R54" s="12" t="str">
        <f>IF(OR(J54='Drop downs'!$G$7,J54='Drop downs'!$G$5), B54&amp;": "&amp;K54&amp;CHAR(10),"")</f>
        <v/>
      </c>
      <c r="S54" s="12" t="str">
        <f>IF(J54='Drop downs'!$G$2,B54&amp;": "&amp;K54&amp;""," ")</f>
        <v xml:space="preserve"> </v>
      </c>
      <c r="T54" s="12" t="str">
        <f>IF(Strategic_Policy_09!E54='Drop downs'!$B$6,Strategic_Policy_09!B54&amp;": "&amp;Strategic_Policy_09!K54&amp;"","")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82"/>
      <c r="B56" s="369"/>
      <c r="C56" s="90" t="s">
        <v>380</v>
      </c>
      <c r="D56" s="88" t="s">
        <v>257</v>
      </c>
      <c r="E56" s="359"/>
      <c r="F56" s="359"/>
      <c r="G56" s="359"/>
      <c r="H56" s="359"/>
      <c r="I56" s="359"/>
      <c r="J56" s="359"/>
      <c r="K56" s="361"/>
      <c r="L56" s="359"/>
      <c r="M56" s="363"/>
      <c r="N56" s="393"/>
      <c r="R56" s="12"/>
      <c r="S56" s="12"/>
      <c r="T56" s="12"/>
    </row>
    <row r="57" spans="1:22" x14ac:dyDescent="0.35">
      <c r="A57" s="381" t="s">
        <v>381</v>
      </c>
      <c r="B57" s="367" t="s">
        <v>127</v>
      </c>
      <c r="C57" s="92" t="s">
        <v>382</v>
      </c>
      <c r="D57" s="92" t="s">
        <v>257</v>
      </c>
      <c r="E57" s="332" t="s">
        <v>103</v>
      </c>
      <c r="F57" s="332" t="s">
        <v>103</v>
      </c>
      <c r="G57" s="332" t="s">
        <v>103</v>
      </c>
      <c r="H57" s="332" t="s">
        <v>103</v>
      </c>
      <c r="I57" s="332" t="s">
        <v>103</v>
      </c>
      <c r="J57" s="332" t="s">
        <v>161</v>
      </c>
      <c r="K57" s="360" t="s">
        <v>438</v>
      </c>
      <c r="L57" s="332"/>
      <c r="M57" s="362"/>
      <c r="N57" s="394"/>
      <c r="R57" s="12" t="str">
        <f>IF(OR(J57='Drop downs'!$G$7,J57='Drop downs'!$G$5), B57&amp;": "&amp;K57&amp;CHAR(10),"")</f>
        <v/>
      </c>
      <c r="S57" s="12" t="str">
        <f>IF(J57='Drop downs'!$G$2,B57&amp;": "&amp;K57&amp;""," ")</f>
        <v xml:space="preserve"> </v>
      </c>
      <c r="T57" s="12" t="str">
        <f>IF(Strategic_Policy_09!E57='Drop downs'!$B$6,Strategic_Policy_09!B57&amp;": "&amp;Strategic_Policy_09!K57&amp;"","")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82"/>
      <c r="B64" s="369"/>
      <c r="C64" s="88" t="s">
        <v>389</v>
      </c>
      <c r="D64" s="88" t="s">
        <v>257</v>
      </c>
      <c r="E64" s="359"/>
      <c r="F64" s="359"/>
      <c r="G64" s="359"/>
      <c r="H64" s="359"/>
      <c r="I64" s="359"/>
      <c r="J64" s="359"/>
      <c r="K64" s="361"/>
      <c r="L64" s="359"/>
      <c r="M64" s="363"/>
      <c r="N64" s="393"/>
      <c r="R64" s="12"/>
      <c r="S64" s="12"/>
      <c r="T64" s="12"/>
    </row>
    <row r="65" spans="1:22" x14ac:dyDescent="0.35">
      <c r="A65" s="381" t="s">
        <v>390</v>
      </c>
      <c r="B65" s="367" t="s">
        <v>128</v>
      </c>
      <c r="C65" s="91" t="s">
        <v>391</v>
      </c>
      <c r="D65" s="92" t="s">
        <v>257</v>
      </c>
      <c r="E65" s="332" t="s">
        <v>103</v>
      </c>
      <c r="F65" s="332" t="s">
        <v>103</v>
      </c>
      <c r="G65" s="332" t="s">
        <v>103</v>
      </c>
      <c r="H65" s="332" t="s">
        <v>103</v>
      </c>
      <c r="I65" s="332" t="s">
        <v>103</v>
      </c>
      <c r="J65" s="332" t="s">
        <v>161</v>
      </c>
      <c r="K65" s="360" t="s">
        <v>438</v>
      </c>
      <c r="L65" s="332"/>
      <c r="M65" s="362"/>
      <c r="N65" s="394"/>
      <c r="R65" s="12" t="str">
        <f>IF(OR(J65='Drop downs'!$G$7,J65='Drop downs'!$G$5), B65&amp;": "&amp;K65&amp;CHAR(10),"")</f>
        <v/>
      </c>
      <c r="S65" s="12" t="str">
        <f>IF(J65='Drop downs'!$G$2,B65&amp;": "&amp;K65&amp;""," ")</f>
        <v xml:space="preserve"> </v>
      </c>
      <c r="T65" s="12" t="str">
        <f>IF(Strategic_Policy_09!E65='Drop downs'!$B$6,Strategic_Policy_09!B65&amp;": "&amp;Strategic_Policy_09!K65&amp;"","")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82"/>
      <c r="B71" s="369"/>
      <c r="C71" s="93" t="s">
        <v>397</v>
      </c>
      <c r="D71" s="88" t="s">
        <v>257</v>
      </c>
      <c r="E71" s="359"/>
      <c r="F71" s="359"/>
      <c r="G71" s="359"/>
      <c r="H71" s="359"/>
      <c r="I71" s="359"/>
      <c r="J71" s="359"/>
      <c r="K71" s="361"/>
      <c r="L71" s="359"/>
      <c r="M71" s="363"/>
      <c r="N71" s="393"/>
      <c r="R71" s="12"/>
      <c r="S71" s="12"/>
      <c r="T71" s="12"/>
    </row>
    <row r="72" spans="1:22" ht="70" customHeight="1" x14ac:dyDescent="0.35">
      <c r="A72" s="381" t="s">
        <v>398</v>
      </c>
      <c r="B72" s="367" t="s">
        <v>129</v>
      </c>
      <c r="C72" s="91" t="s">
        <v>399</v>
      </c>
      <c r="D72" s="92" t="s">
        <v>253</v>
      </c>
      <c r="E72" s="332" t="s">
        <v>421</v>
      </c>
      <c r="F72" s="332" t="s">
        <v>444</v>
      </c>
      <c r="G72" s="332" t="s">
        <v>510</v>
      </c>
      <c r="H72" s="332" t="s">
        <v>631</v>
      </c>
      <c r="I72" s="332" t="s">
        <v>425</v>
      </c>
      <c r="J72" s="332" t="s">
        <v>159</v>
      </c>
      <c r="K72" s="360" t="s">
        <v>1340</v>
      </c>
      <c r="L72" s="332"/>
      <c r="M72" s="362"/>
      <c r="N72" s="394"/>
      <c r="R72" s="12" t="str">
        <f>IF(OR(J73='Drop downs'!$G$7,J73='Drop downs'!$G$5), B72&amp;": "&amp;K73&amp;CHAR(10),"")</f>
        <v/>
      </c>
      <c r="S72" s="12" t="str">
        <f>IF(J73='Drop downs'!$G$2,B72&amp;": "&amp;K73&amp;""," ")</f>
        <v xml:space="preserve"> </v>
      </c>
      <c r="T72" s="12" t="str">
        <f>IF(Strategic_Policy_09!E73='Drop downs'!$B$6,Strategic_Policy_09!B72&amp;": "&amp;Strategic_Policy_09!K73&amp;"","")</f>
        <v xml:space="preserve">IIA12: </v>
      </c>
      <c r="U72" t="str">
        <f t="shared" si="0"/>
        <v/>
      </c>
      <c r="V72" t="str">
        <f>IF(N72&gt;0,B72&amp;":"&amp;N72&amp;"
","")</f>
        <v/>
      </c>
    </row>
    <row r="73" spans="1:22" ht="29.15" customHeight="1" x14ac:dyDescent="0.35">
      <c r="A73" s="377"/>
      <c r="B73" s="368"/>
      <c r="C73" s="83" t="s">
        <v>400</v>
      </c>
      <c r="D73" s="24" t="s">
        <v>257</v>
      </c>
      <c r="E73" s="358"/>
      <c r="F73" s="358"/>
      <c r="G73" s="358"/>
      <c r="H73" s="358"/>
      <c r="I73" s="358"/>
      <c r="J73" s="358"/>
      <c r="K73" s="296"/>
      <c r="L73" s="358"/>
      <c r="M73" s="293"/>
      <c r="N73" s="391"/>
      <c r="R73" s="12"/>
      <c r="S73" s="12"/>
      <c r="T73" s="12"/>
    </row>
    <row r="74" spans="1:22" x14ac:dyDescent="0.35">
      <c r="A74" s="377"/>
      <c r="B74" s="368"/>
      <c r="C74" s="83" t="s">
        <v>401</v>
      </c>
      <c r="D74" s="24" t="s">
        <v>257</v>
      </c>
      <c r="E74" s="358"/>
      <c r="F74" s="358"/>
      <c r="G74" s="358"/>
      <c r="H74" s="358"/>
      <c r="I74" s="358"/>
      <c r="J74" s="358"/>
      <c r="K74" s="296"/>
      <c r="L74" s="358"/>
      <c r="M74" s="293"/>
      <c r="N74" s="391"/>
      <c r="R74" s="12"/>
      <c r="S74" s="12"/>
      <c r="T74" s="12"/>
    </row>
    <row r="75" spans="1:22" x14ac:dyDescent="0.35">
      <c r="A75" s="377"/>
      <c r="B75" s="368"/>
      <c r="C75" s="83" t="s">
        <v>402</v>
      </c>
      <c r="D75" s="24" t="s">
        <v>257</v>
      </c>
      <c r="E75" s="358"/>
      <c r="F75" s="358"/>
      <c r="G75" s="358"/>
      <c r="H75" s="358"/>
      <c r="I75" s="358"/>
      <c r="J75" s="358"/>
      <c r="K75" s="296"/>
      <c r="L75" s="358"/>
      <c r="M75" s="293"/>
      <c r="N75" s="391"/>
      <c r="R75" s="12"/>
      <c r="S75" s="12"/>
      <c r="T75" s="12"/>
    </row>
    <row r="76" spans="1:22" ht="15" thickBot="1" x14ac:dyDescent="0.4">
      <c r="A76" s="378"/>
      <c r="B76" s="369"/>
      <c r="C76" s="89" t="s">
        <v>403</v>
      </c>
      <c r="D76" s="19" t="s">
        <v>257</v>
      </c>
      <c r="E76" s="330"/>
      <c r="F76" s="330"/>
      <c r="G76" s="330"/>
      <c r="H76" s="330"/>
      <c r="I76" s="330"/>
      <c r="J76" s="330"/>
      <c r="K76" s="380"/>
      <c r="L76" s="330"/>
      <c r="M76" s="375"/>
      <c r="N76" s="392"/>
      <c r="R76" s="12"/>
      <c r="S76" s="12"/>
      <c r="T76" s="12"/>
    </row>
    <row r="77" spans="1:22" x14ac:dyDescent="0.35">
      <c r="A77" s="646" t="s">
        <v>404</v>
      </c>
      <c r="B77" s="367" t="s">
        <v>130</v>
      </c>
      <c r="C77" s="85" t="s">
        <v>405</v>
      </c>
      <c r="D77" s="79" t="s">
        <v>257</v>
      </c>
      <c r="E77" s="370" t="s">
        <v>103</v>
      </c>
      <c r="F77" s="370" t="s">
        <v>103</v>
      </c>
      <c r="G77" s="370" t="s">
        <v>103</v>
      </c>
      <c r="H77" s="370" t="s">
        <v>103</v>
      </c>
      <c r="I77" s="370" t="s">
        <v>103</v>
      </c>
      <c r="J77" s="370" t="s">
        <v>161</v>
      </c>
      <c r="K77" s="379" t="s">
        <v>438</v>
      </c>
      <c r="L77" s="370"/>
      <c r="M77" s="374"/>
      <c r="N77" s="390"/>
      <c r="R77" s="12" t="str">
        <f>IF(OR(J77='Drop downs'!$G$7,J77='Drop downs'!$G$5), B77&amp;": "&amp;K77&amp;CHAR(10),"")</f>
        <v/>
      </c>
      <c r="S77" s="12" t="str">
        <f>IF(J77='Drop downs'!$G$2,B77&amp;": "&amp;K77&amp;""," ")</f>
        <v xml:space="preserve"> </v>
      </c>
      <c r="T77" s="12" t="str">
        <f>IF(Strategic_Policy_09!E77='Drop downs'!$B$6,Strategic_Policy_09!B77&amp;": "&amp;Strategic_Policy_09!K77&amp;"","")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293"/>
      <c r="N78" s="391"/>
      <c r="R78" s="12"/>
      <c r="S78" s="12"/>
      <c r="T78" s="12"/>
    </row>
    <row r="79" spans="1:22" x14ac:dyDescent="0.35">
      <c r="A79" s="648"/>
      <c r="B79" s="368"/>
      <c r="C79" s="83" t="s">
        <v>407</v>
      </c>
      <c r="D79" s="3" t="s">
        <v>257</v>
      </c>
      <c r="E79" s="358"/>
      <c r="F79" s="358"/>
      <c r="G79" s="358"/>
      <c r="H79" s="358"/>
      <c r="I79" s="358"/>
      <c r="J79" s="358"/>
      <c r="K79" s="296"/>
      <c r="L79" s="358"/>
      <c r="M79" s="293"/>
      <c r="N79" s="391"/>
      <c r="R79" s="12"/>
      <c r="S79" s="12"/>
      <c r="T79" s="12"/>
    </row>
    <row r="80" spans="1:22" x14ac:dyDescent="0.35">
      <c r="A80" s="648"/>
      <c r="B80" s="368"/>
      <c r="C80" s="84" t="s">
        <v>408</v>
      </c>
      <c r="D80" s="3" t="s">
        <v>257</v>
      </c>
      <c r="E80" s="358"/>
      <c r="F80" s="358"/>
      <c r="G80" s="358"/>
      <c r="H80" s="358"/>
      <c r="I80" s="358"/>
      <c r="J80" s="358"/>
      <c r="K80" s="296"/>
      <c r="L80" s="358"/>
      <c r="M80" s="293"/>
      <c r="N80" s="391"/>
      <c r="R80" s="12"/>
      <c r="S80" s="12"/>
      <c r="T80" s="12"/>
    </row>
    <row r="81" spans="1:22" ht="29" x14ac:dyDescent="0.35">
      <c r="A81" s="648"/>
      <c r="B81" s="368"/>
      <c r="C81" s="84" t="s">
        <v>409</v>
      </c>
      <c r="D81" s="3" t="s">
        <v>257</v>
      </c>
      <c r="E81" s="358"/>
      <c r="F81" s="358"/>
      <c r="G81" s="358"/>
      <c r="H81" s="358"/>
      <c r="I81" s="358"/>
      <c r="J81" s="358"/>
      <c r="K81" s="296"/>
      <c r="L81" s="358"/>
      <c r="M81" s="293"/>
      <c r="N81" s="391"/>
      <c r="R81" s="12"/>
      <c r="S81" s="12"/>
      <c r="T81" s="12"/>
    </row>
    <row r="82" spans="1:22" ht="29" x14ac:dyDescent="0.35">
      <c r="A82" s="648"/>
      <c r="B82" s="368"/>
      <c r="C82" s="84" t="s">
        <v>410</v>
      </c>
      <c r="D82" s="3" t="s">
        <v>257</v>
      </c>
      <c r="E82" s="358"/>
      <c r="F82" s="358"/>
      <c r="G82" s="358"/>
      <c r="H82" s="358"/>
      <c r="I82" s="358"/>
      <c r="J82" s="358"/>
      <c r="K82" s="296"/>
      <c r="L82" s="358"/>
      <c r="M82" s="293"/>
      <c r="N82" s="391"/>
      <c r="R82" s="12"/>
      <c r="S82" s="12"/>
      <c r="T82" s="12"/>
    </row>
    <row r="83" spans="1:22" ht="15" thickBot="1" x14ac:dyDescent="0.4">
      <c r="A83" s="647"/>
      <c r="B83" s="369"/>
      <c r="C83" s="98" t="s">
        <v>411</v>
      </c>
      <c r="D83" s="15" t="s">
        <v>257</v>
      </c>
      <c r="E83" s="330"/>
      <c r="F83" s="330"/>
      <c r="G83" s="330"/>
      <c r="H83" s="330"/>
      <c r="I83" s="330"/>
      <c r="J83" s="330"/>
      <c r="K83" s="380"/>
      <c r="L83" s="330"/>
      <c r="M83" s="375"/>
      <c r="N83" s="392"/>
      <c r="R83" s="12"/>
      <c r="S83" s="12"/>
      <c r="T83" s="12"/>
    </row>
    <row r="84" spans="1:22" ht="275.5" customHeight="1" x14ac:dyDescent="0.35">
      <c r="A84" s="646" t="s">
        <v>412</v>
      </c>
      <c r="B84" s="367" t="s">
        <v>131</v>
      </c>
      <c r="C84" s="99" t="s">
        <v>413</v>
      </c>
      <c r="D84" s="79" t="s">
        <v>253</v>
      </c>
      <c r="E84" s="370" t="s">
        <v>421</v>
      </c>
      <c r="F84" s="370" t="s">
        <v>422</v>
      </c>
      <c r="G84" s="370" t="s">
        <v>510</v>
      </c>
      <c r="H84" s="370" t="s">
        <v>631</v>
      </c>
      <c r="I84" s="370" t="s">
        <v>425</v>
      </c>
      <c r="J84" s="370" t="s">
        <v>156</v>
      </c>
      <c r="K84" s="379" t="s">
        <v>1341</v>
      </c>
      <c r="L84" s="370"/>
      <c r="M84" s="374"/>
      <c r="N84" s="390"/>
      <c r="R84" s="12" t="str">
        <f>IF(OR(J84='Drop downs'!$G$7,J84='Drop downs'!$G$5), B84&amp;": "&amp;K84&amp;CHAR(10),"")</f>
        <v/>
      </c>
      <c r="S84" s="12" t="str">
        <f>IF(J84='Drop downs'!$G$2,B84&amp;": "&amp;K84&amp;""," ")</f>
        <v>IIA14: The policy provides support for this IIA objective as it highlights that waste creation in the Borough should be minimised, and waste self-sufficiency promoted in line with London Plan Policy SI8. The policy also requires new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v>
      </c>
      <c r="T84" s="12" t="str">
        <f>IF(Strategic_Policy_09!E84='Drop downs'!$B$6,Strategic_Policy_09!B84&amp;": "&amp;Strategic_Policy_09!K84&amp;"","")</f>
        <v/>
      </c>
      <c r="U84" t="str">
        <f t="shared" si="1"/>
        <v/>
      </c>
      <c r="V84" t="str">
        <f>IF(N84&gt;0,B84&amp;":"&amp;N84&amp;"
","")</f>
        <v/>
      </c>
    </row>
    <row r="85" spans="1:22" x14ac:dyDescent="0.35">
      <c r="A85" s="648"/>
      <c r="B85" s="368"/>
      <c r="C85" s="84" t="s">
        <v>414</v>
      </c>
      <c r="D85" s="3" t="s">
        <v>253</v>
      </c>
      <c r="E85" s="358"/>
      <c r="F85" s="358"/>
      <c r="G85" s="358"/>
      <c r="H85" s="358"/>
      <c r="I85" s="358"/>
      <c r="J85" s="358"/>
      <c r="K85" s="296"/>
      <c r="L85" s="358"/>
      <c r="M85" s="293"/>
      <c r="N85" s="391"/>
      <c r="R85" s="12"/>
      <c r="S85" s="12"/>
      <c r="T85" s="12"/>
    </row>
    <row r="86" spans="1:22" x14ac:dyDescent="0.35">
      <c r="A86" s="648"/>
      <c r="B86" s="368"/>
      <c r="C86" s="84" t="s">
        <v>415</v>
      </c>
      <c r="D86" s="3" t="s">
        <v>253</v>
      </c>
      <c r="E86" s="358"/>
      <c r="F86" s="358"/>
      <c r="G86" s="358"/>
      <c r="H86" s="358"/>
      <c r="I86" s="358"/>
      <c r="J86" s="358"/>
      <c r="K86" s="296"/>
      <c r="L86" s="358"/>
      <c r="M86" s="293"/>
      <c r="N86" s="391"/>
      <c r="R86" s="12"/>
      <c r="S86" s="12"/>
      <c r="T86" s="12"/>
    </row>
    <row r="87" spans="1:22" ht="15" thickBot="1" x14ac:dyDescent="0.4">
      <c r="A87" s="649"/>
      <c r="B87" s="369"/>
      <c r="C87" s="87" t="s">
        <v>416</v>
      </c>
      <c r="D87" s="81" t="s">
        <v>253</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e">
        <f>R8&amp;R18&amp;R20&amp;R28&amp;R36&amp;R42&amp;R47&amp;R48&amp;R49&amp;R54&amp;R57&amp;R65&amp;R72&amp;R77&amp;R84&amp;R87</f>
        <v>#REF!</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e">
        <f>S8&amp;S18&amp;S20&amp;S28&amp;S36&amp;S42&amp;S47&amp;S48&amp;S49&amp;S54&amp;S57&amp;S65&amp;S72&amp;S77&amp;S84&amp;S87</f>
        <v>#REF!</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xqonyZ+TSmZESjOX9cN9R52mXlJOQHAoYORScn3h2d7vaA4zgI2eIZTY6N8fGzdm2ifo6rS7VSrPltlevFwemA==" saltValue="0uJFVK5a0Xn1CWghImRWjw==" spinCount="100000" sheet="1" objects="1" scenarios="1"/>
  <autoFilter ref="A7:M87" xr:uid="{D2C47CAF-421C-4D58-AA7A-22430CCF83D7}"/>
  <mergeCells count="184">
    <mergeCell ref="A93:N93"/>
    <mergeCell ref="A94:N94"/>
    <mergeCell ref="A95:N95"/>
    <mergeCell ref="A96:N96"/>
    <mergeCell ref="A97:N97"/>
    <mergeCell ref="A98:N98"/>
    <mergeCell ref="N57:N64"/>
    <mergeCell ref="N65:N71"/>
    <mergeCell ref="N72:N76"/>
    <mergeCell ref="N77:N83"/>
    <mergeCell ref="N84:N87"/>
    <mergeCell ref="A89:N89"/>
    <mergeCell ref="A90:N90"/>
    <mergeCell ref="A91:N91"/>
    <mergeCell ref="A92:N92"/>
    <mergeCell ref="G84:G87"/>
    <mergeCell ref="H84:H87"/>
    <mergeCell ref="I84:I87"/>
    <mergeCell ref="J84:J87"/>
    <mergeCell ref="L65:L71"/>
    <mergeCell ref="M65:M71"/>
    <mergeCell ref="L72:L76"/>
    <mergeCell ref="M72:M76"/>
    <mergeCell ref="I77:I83"/>
    <mergeCell ref="N18:N19"/>
    <mergeCell ref="N20:N27"/>
    <mergeCell ref="N28:N35"/>
    <mergeCell ref="N36:N41"/>
    <mergeCell ref="N42:N46"/>
    <mergeCell ref="N47:N48"/>
    <mergeCell ref="N49:N53"/>
    <mergeCell ref="N54:N56"/>
    <mergeCell ref="K8:K17"/>
    <mergeCell ref="L8:L17"/>
    <mergeCell ref="M8:M17"/>
    <mergeCell ref="K28:K35"/>
    <mergeCell ref="L28:L35"/>
    <mergeCell ref="K18:K19"/>
    <mergeCell ref="L18:L19"/>
    <mergeCell ref="M18:M19"/>
    <mergeCell ref="M54:M56"/>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J18:J19"/>
    <mergeCell ref="B18:B19"/>
    <mergeCell ref="B20:B27"/>
    <mergeCell ref="G42:G46"/>
    <mergeCell ref="H42:H46"/>
    <mergeCell ref="I42:I46"/>
    <mergeCell ref="J42:J46"/>
    <mergeCell ref="K42:K46"/>
    <mergeCell ref="L42:L46"/>
    <mergeCell ref="M28:M35"/>
    <mergeCell ref="M36:M41"/>
    <mergeCell ref="B28:B35"/>
    <mergeCell ref="B36:B41"/>
    <mergeCell ref="B42:B46"/>
    <mergeCell ref="F42:F46"/>
    <mergeCell ref="J28:J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L54:L56"/>
    <mergeCell ref="M42:M46"/>
    <mergeCell ref="A47:A48"/>
    <mergeCell ref="A49:A53"/>
    <mergeCell ref="E49:E53"/>
    <mergeCell ref="F49:F53"/>
    <mergeCell ref="G49:G53"/>
    <mergeCell ref="H49:H53"/>
    <mergeCell ref="I49:I53"/>
    <mergeCell ref="J49:J53"/>
    <mergeCell ref="K49:K53"/>
    <mergeCell ref="L49:L53"/>
    <mergeCell ref="M49:M53"/>
    <mergeCell ref="K47:K48"/>
    <mergeCell ref="L47:L48"/>
    <mergeCell ref="M47:M48"/>
    <mergeCell ref="E47:E48"/>
    <mergeCell ref="F47:F48"/>
    <mergeCell ref="G47:G48"/>
    <mergeCell ref="H47:H48"/>
    <mergeCell ref="I47:I48"/>
    <mergeCell ref="J47:J48"/>
    <mergeCell ref="A42:A46"/>
    <mergeCell ref="E42:E46"/>
    <mergeCell ref="K54:K56"/>
    <mergeCell ref="E72:E76"/>
    <mergeCell ref="F72:F76"/>
    <mergeCell ref="G72:G76"/>
    <mergeCell ref="H72:H76"/>
    <mergeCell ref="I72:I76"/>
    <mergeCell ref="J72:J76"/>
    <mergeCell ref="I65:I71"/>
    <mergeCell ref="J65:J71"/>
    <mergeCell ref="K65:K71"/>
    <mergeCell ref="B47:B48"/>
    <mergeCell ref="B49:B53"/>
    <mergeCell ref="B54:B56"/>
    <mergeCell ref="B57:B64"/>
    <mergeCell ref="B65:B71"/>
    <mergeCell ref="B72:B76"/>
    <mergeCell ref="F54:F56"/>
    <mergeCell ref="A57:A64"/>
    <mergeCell ref="M57:M64"/>
    <mergeCell ref="A65:A71"/>
    <mergeCell ref="E65:E71"/>
    <mergeCell ref="F65:F71"/>
    <mergeCell ref="G65:G71"/>
    <mergeCell ref="H65:H71"/>
    <mergeCell ref="K72:K76"/>
    <mergeCell ref="A54:A56"/>
    <mergeCell ref="E54:E56"/>
    <mergeCell ref="G54:G56"/>
    <mergeCell ref="H54:H56"/>
    <mergeCell ref="I54:I56"/>
    <mergeCell ref="J54:J56"/>
    <mergeCell ref="E57:E64"/>
    <mergeCell ref="F57:F64"/>
    <mergeCell ref="G57:G64"/>
    <mergeCell ref="H57:H64"/>
    <mergeCell ref="A72:A76"/>
    <mergeCell ref="I57:I64"/>
    <mergeCell ref="J57:J64"/>
    <mergeCell ref="K57:K64"/>
    <mergeCell ref="L57:L64"/>
    <mergeCell ref="J77:J83"/>
    <mergeCell ref="K77:K83"/>
    <mergeCell ref="L77:L83"/>
    <mergeCell ref="M77:M83"/>
    <mergeCell ref="A84:A87"/>
    <mergeCell ref="A77:A83"/>
    <mergeCell ref="E77:E83"/>
    <mergeCell ref="F77:F83"/>
    <mergeCell ref="G77:G83"/>
    <mergeCell ref="H77:H83"/>
    <mergeCell ref="K84:K87"/>
    <mergeCell ref="L84:L87"/>
    <mergeCell ref="M84:M87"/>
    <mergeCell ref="E84:E87"/>
    <mergeCell ref="F84:F87"/>
    <mergeCell ref="B77:B83"/>
    <mergeCell ref="B84:B87"/>
  </mergeCells>
  <conditionalFormatting sqref="C50:C53">
    <cfRule type="expression" dxfId="296" priority="8">
      <formula>$D50="No"</formula>
    </cfRule>
  </conditionalFormatting>
  <conditionalFormatting sqref="C8:D87">
    <cfRule type="expression" dxfId="295" priority="1">
      <formula>$D8="No"</formula>
    </cfRule>
  </conditionalFormatting>
  <conditionalFormatting sqref="J8 J18 J28 J47 J49 J57 J65 J72 J77 J84">
    <cfRule type="cellIs" dxfId="294" priority="46" operator="equal">
      <formula>"Significant Negative"</formula>
    </cfRule>
    <cfRule type="cellIs" dxfId="293" priority="47" operator="equal">
      <formula>"Minor Negative"</formula>
    </cfRule>
    <cfRule type="cellIs" dxfId="292" priority="48" operator="equal">
      <formula>"Uncertain"</formula>
    </cfRule>
    <cfRule type="cellIs" dxfId="291" priority="49" operator="equal">
      <formula>"Neutral"</formula>
    </cfRule>
    <cfRule type="cellIs" dxfId="290" priority="50" operator="equal">
      <formula>"Minor Positive"</formula>
    </cfRule>
    <cfRule type="cellIs" dxfId="289" priority="51" operator="equal">
      <formula>"Significant Positive"</formula>
    </cfRule>
  </conditionalFormatting>
  <conditionalFormatting sqref="J20">
    <cfRule type="cellIs" dxfId="288" priority="34" operator="equal">
      <formula>"Significant Negative"</formula>
    </cfRule>
    <cfRule type="cellIs" dxfId="287" priority="35" operator="equal">
      <formula>"Minor Negative"</formula>
    </cfRule>
    <cfRule type="cellIs" dxfId="286" priority="36" operator="equal">
      <formula>"Uncertain"</formula>
    </cfRule>
    <cfRule type="cellIs" dxfId="285" priority="37" operator="equal">
      <formula>"Neutral"</formula>
    </cfRule>
    <cfRule type="cellIs" dxfId="284" priority="38" operator="equal">
      <formula>"Minor Positive"</formula>
    </cfRule>
    <cfRule type="cellIs" dxfId="283" priority="39" operator="equal">
      <formula>"Significant Positive"</formula>
    </cfRule>
  </conditionalFormatting>
  <conditionalFormatting sqref="J36">
    <cfRule type="cellIs" dxfId="282" priority="22" operator="equal">
      <formula>"Significant Negative"</formula>
    </cfRule>
    <cfRule type="cellIs" dxfId="281" priority="23" operator="equal">
      <formula>"Minor Negative"</formula>
    </cfRule>
    <cfRule type="cellIs" dxfId="280" priority="24" operator="equal">
      <formula>"Uncertain"</formula>
    </cfRule>
    <cfRule type="cellIs" dxfId="279" priority="25" operator="equal">
      <formula>"Neutral"</formula>
    </cfRule>
    <cfRule type="cellIs" dxfId="278" priority="26" operator="equal">
      <formula>"Minor Positive"</formula>
    </cfRule>
    <cfRule type="cellIs" dxfId="277" priority="27" operator="equal">
      <formula>"Significant Positive"</formula>
    </cfRule>
  </conditionalFormatting>
  <conditionalFormatting sqref="J42">
    <cfRule type="cellIs" dxfId="276" priority="16" operator="equal">
      <formula>"Significant Negative"</formula>
    </cfRule>
    <cfRule type="cellIs" dxfId="275" priority="17" operator="equal">
      <formula>"Minor Negative"</formula>
    </cfRule>
    <cfRule type="cellIs" dxfId="274" priority="18" operator="equal">
      <formula>"Uncertain"</formula>
    </cfRule>
    <cfRule type="cellIs" dxfId="273" priority="19" operator="equal">
      <formula>"Neutral"</formula>
    </cfRule>
    <cfRule type="cellIs" dxfId="272" priority="20" operator="equal">
      <formula>"Minor Positive"</formula>
    </cfRule>
    <cfRule type="cellIs" dxfId="271" priority="21" operator="equal">
      <formula>"Significant Positive"</formula>
    </cfRule>
  </conditionalFormatting>
  <conditionalFormatting sqref="J54">
    <cfRule type="cellIs" dxfId="270" priority="10" operator="equal">
      <formula>"Significant Negative"</formula>
    </cfRule>
    <cfRule type="cellIs" dxfId="269" priority="11" operator="equal">
      <formula>"Minor Negative"</formula>
    </cfRule>
    <cfRule type="cellIs" dxfId="268" priority="12" operator="equal">
      <formula>"Uncertain"</formula>
    </cfRule>
    <cfRule type="cellIs" dxfId="267" priority="13" operator="equal">
      <formula>"Neutral"</formula>
    </cfRule>
    <cfRule type="cellIs" dxfId="266" priority="14" operator="equal">
      <formula>"Minor Positive"</formula>
    </cfRule>
    <cfRule type="cellIs" dxfId="265"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223B5A-CBF3-4EEA-A8E5-08775B4C11B5}">
          <x14:formula1>
            <xm:f>'Drop downs'!$G$2:$G$7</xm:f>
          </x14:formula1>
          <xm:sqref>J8 J18 J20 J28 J36 J42 J54 J57 J65 J84 J77 J49 J47 J72</xm:sqref>
        </x14:dataValidation>
        <x14:dataValidation type="list" allowBlank="1" showInputMessage="1" showErrorMessage="1" xr:uid="{9E0ADA91-C4A6-4D28-B5D8-2A65F0565B62}">
          <x14:formula1>
            <xm:f>'Drop downs'!$F$2:$F$6</xm:f>
          </x14:formula1>
          <xm:sqref>I8 I18 I20 I28 I36 I42 I54 I57 I65 I84 I77 I49 I47 I72</xm:sqref>
        </x14:dataValidation>
        <x14:dataValidation type="list" allowBlank="1" showInputMessage="1" showErrorMessage="1" xr:uid="{692E189C-CC74-4555-8C58-28AC26D54725}">
          <x14:formula1>
            <xm:f>'Drop downs'!$E$2:$E$6</xm:f>
          </x14:formula1>
          <xm:sqref>H8 H18 H20 H28 H36 H42 H54 H57 H65 H84 H77 H49 H47 H72</xm:sqref>
        </x14:dataValidation>
        <x14:dataValidation type="list" allowBlank="1" showInputMessage="1" showErrorMessage="1" xr:uid="{AE8C6FBD-3E0A-43B5-B389-B23BAC5CA86C}">
          <x14:formula1>
            <xm:f>'Drop downs'!$D$2:$D$7</xm:f>
          </x14:formula1>
          <xm:sqref>G8 G18 G20 G28 G36 G42 G54 G57 G65 G84 G77 G49 G47 G72</xm:sqref>
        </x14:dataValidation>
        <x14:dataValidation type="list" allowBlank="1" showInputMessage="1" showErrorMessage="1" xr:uid="{D1E1D7DD-8BFB-462E-9EF1-32054A9148CE}">
          <x14:formula1>
            <xm:f>'Drop downs'!$C$2:$C$5</xm:f>
          </x14:formula1>
          <xm:sqref>F8 F18 F20 F28 F36 F42 F54 F57 F65 F84 F77 F49 F47 F72</xm:sqref>
        </x14:dataValidation>
        <x14:dataValidation type="list" allowBlank="1" showInputMessage="1" showErrorMessage="1" xr:uid="{3D0BA407-1C29-4381-AAD1-3398043EB7B9}">
          <x14:formula1>
            <xm:f>'Drop downs'!$B$2:$B$4</xm:f>
          </x14:formula1>
          <xm:sqref>E8 E18 E20 E28 E36 E42 E54 E57 E65 E84 E77 E49 E47 E72</xm:sqref>
        </x14:dataValidation>
        <x14:dataValidation type="list" allowBlank="1" showInputMessage="1" showErrorMessage="1" xr:uid="{9CC3B13A-A065-472E-9648-A171289B3F31}">
          <x14:formula1>
            <xm:f>'Drop downs'!$J$2:$J$3</xm:f>
          </x14:formula1>
          <xm:sqref>L8 L18 L20 L28 L36 L42 L49 L54 L57 L65 L72 L77 L47 L84</xm:sqref>
        </x14:dataValidation>
        <x14:dataValidation type="list" allowBlank="1" showInputMessage="1" showErrorMessage="1" xr:uid="{A1C6F267-3098-4DD5-BDAF-9EDFFEE331BA}">
          <x14:formula1>
            <xm:f>'Drop downs'!$A$2:$A$3</xm:f>
          </x14:formula1>
          <xm:sqref>D8:D87</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469A-5BAF-4789-A38D-D85428834FA4}">
  <sheetPr codeName="Sheet45">
    <tabColor theme="4" tint="0.79998168889431442"/>
  </sheetPr>
  <dimension ref="A1:V98"/>
  <sheetViews>
    <sheetView topLeftCell="A58" zoomScale="40" zoomScaleNormal="40" workbookViewId="0">
      <selection activeCell="C18" sqref="C18"/>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1342</v>
      </c>
      <c r="D1" s="321"/>
      <c r="E1" s="321"/>
      <c r="F1" s="322"/>
      <c r="G1" s="16"/>
      <c r="I1" s="7"/>
      <c r="J1" s="7"/>
      <c r="K1" s="7"/>
    </row>
    <row r="2" spans="1:22" x14ac:dyDescent="0.35">
      <c r="A2" s="74" t="s">
        <v>31</v>
      </c>
      <c r="B2" s="9"/>
      <c r="C2" s="323" t="s">
        <v>1337</v>
      </c>
      <c r="D2" s="323"/>
      <c r="E2" s="323"/>
      <c r="F2" s="324"/>
      <c r="I2" s="8"/>
      <c r="J2" s="8"/>
      <c r="K2" s="8"/>
    </row>
    <row r="3" spans="1:22" ht="43.5" customHeight="1" x14ac:dyDescent="0.35">
      <c r="A3" s="75" t="s">
        <v>32</v>
      </c>
      <c r="B3" s="4"/>
      <c r="C3" s="323" t="s">
        <v>1343</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1339</v>
      </c>
      <c r="L8" s="370"/>
      <c r="M8" s="374"/>
      <c r="N8" s="390"/>
      <c r="R8" s="12" t="str">
        <f>IF(OR(J8='Drop downs'!$G$7,J8='Drop downs'!$G$5), B8&amp;": "&amp;K8&amp;CHAR(10),"")</f>
        <v/>
      </c>
      <c r="S8" s="12" t="str">
        <f>IF(J8='Drop downs'!$G$2,B8&amp;": "&amp;K8&amp;""," ")</f>
        <v xml:space="preserve"> </v>
      </c>
      <c r="T8" s="12" t="str">
        <f>IF(CE1_Reducing_and_Managing_Waste!E8='Drop downs'!$B$6,CE1_Reducing_and_Managing_Waste!B8&amp;": "&amp;CE1_Reducing_and_Managing_Waste!K8&amp;"","")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1339</v>
      </c>
      <c r="L18" s="370"/>
      <c r="M18" s="374"/>
      <c r="N18" s="390"/>
      <c r="R18" s="12" t="str">
        <f>IF(OR(J18='Drop downs'!$G$7,J18='Drop downs'!$G$5), B18&amp;": "&amp;K18&amp;CHAR(10),"")</f>
        <v/>
      </c>
      <c r="S18" s="12" t="str">
        <f>IF(J18='Drop downs'!$G$2,B18&amp;": "&amp;K18&amp;""," ")</f>
        <v xml:space="preserve"> </v>
      </c>
      <c r="T18" s="12" t="str">
        <f>IF(CE1_Reducing_and_Managing_Waste!E18='Drop downs'!$B$6,CE1_Reducing_and_Managing_Waste!B18&amp;": "&amp;CE1_Reducing_and_Managing_Waste!K18&amp;"","")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1339</v>
      </c>
      <c r="L20" s="370"/>
      <c r="M20" s="374"/>
      <c r="N20" s="390"/>
      <c r="R20" s="12" t="str">
        <f>IF(OR(J20='Drop downs'!$G$7,J20='Drop downs'!$G$5), B20&amp;": "&amp;K20&amp;CHAR(10),"")</f>
        <v/>
      </c>
      <c r="S20" s="12" t="str">
        <f>IF(J20='Drop downs'!$G$2,B20&amp;": "&amp;K20&amp;""," ")</f>
        <v xml:space="preserve"> </v>
      </c>
      <c r="T20" s="12" t="str">
        <f>IF(CE1_Reducing_and_Managing_Waste!E20='Drop downs'!$B$6,CE1_Reducing_and_Managing_Waste!B20&amp;": "&amp;CE1_Reducing_and_Managing_Waste!K20&amp;"","")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78"/>
      <c r="B27" s="369"/>
      <c r="C27" s="15" t="s">
        <v>345</v>
      </c>
      <c r="D27" s="15"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1339</v>
      </c>
      <c r="L28" s="370"/>
      <c r="M28" s="374"/>
      <c r="N28" s="390"/>
      <c r="R28" s="12" t="str">
        <f>IF(OR(J28='Drop downs'!$G$7,J28='Drop downs'!$G$5), B28&amp;": "&amp;K28&amp;CHAR(10),"")</f>
        <v/>
      </c>
      <c r="S28" s="12" t="str">
        <f>IF(J28='Drop downs'!$G$2,B28&amp;": "&amp;K28&amp;""," ")</f>
        <v xml:space="preserve"> </v>
      </c>
      <c r="T28" s="12" t="str">
        <f>IF(CE1_Reducing_and_Managing_Waste!E28='Drop downs'!$B$6,CE1_Reducing_and_Managing_Waste!B28&amp;": "&amp;CE1_Reducing_and_Managing_Waste!K28&amp;"","")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9"/>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IF(CE1_Reducing_and_Managing_Waste!E36='Drop downs'!$B$6,CE1_Reducing_and_Managing_Waste!B36&amp;": "&amp;CE1_Reducing_and_Managing_Waste!K36&amp;"","")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15"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438</v>
      </c>
      <c r="L42" s="370"/>
      <c r="M42" s="374"/>
      <c r="N42" s="390"/>
      <c r="R42" s="12" t="str">
        <f>IF(OR(J42='Drop downs'!$G$7,J42='Drop downs'!$G$5), B42&amp;": "&amp;K42&amp;CHAR(10),"")</f>
        <v/>
      </c>
      <c r="S42" s="12" t="str">
        <f>IF(J42='Drop downs'!$G$2,B42&amp;": "&amp;K42&amp;""," ")</f>
        <v xml:space="preserve"> </v>
      </c>
      <c r="T42" s="12" t="str">
        <f>IF(CE1_Reducing_and_Managing_Waste!E42='Drop downs'!$B$6,CE1_Reducing_and_Managing_Waste!B42&amp;": "&amp;CE1_Reducing_and_Managing_Waste!K42&amp;"","")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78"/>
      <c r="B46" s="369"/>
      <c r="C46" s="15" t="s">
        <v>367</v>
      </c>
      <c r="D46" s="15" t="s">
        <v>257</v>
      </c>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253</v>
      </c>
      <c r="E47" s="370" t="s">
        <v>421</v>
      </c>
      <c r="F47" s="370" t="s">
        <v>444</v>
      </c>
      <c r="G47" s="370" t="s">
        <v>510</v>
      </c>
      <c r="H47" s="370" t="s">
        <v>631</v>
      </c>
      <c r="I47" s="370" t="s">
        <v>439</v>
      </c>
      <c r="J47" s="370" t="s">
        <v>159</v>
      </c>
      <c r="K47" s="379" t="s">
        <v>1344</v>
      </c>
      <c r="L47" s="370"/>
      <c r="M47" s="374"/>
      <c r="N47" s="390"/>
      <c r="R47" s="12" t="str">
        <f>IF(OR(J47='Drop downs'!$G$7,J47='Drop downs'!$G$5), B47&amp;": "&amp;K47&amp;CHAR(10),"")</f>
        <v/>
      </c>
      <c r="S47" s="12" t="str">
        <f>IF(J47='Drop downs'!$G$2,B47&amp;": "&amp;K47&amp;""," ")</f>
        <v xml:space="preserve"> </v>
      </c>
      <c r="T47" s="12" t="str">
        <f>IF(CE1_Reducing_and_Managing_Waste!E47='Drop downs'!$B$6,CE1_Reducing_and_Managing_Waste!B47&amp;": "&amp;CE1_Reducing_and_Managing_Waste!K47&amp;"","")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IF(CE1_Reducing_and_Managing_Waste!E48='Drop downs'!$B$6,CE1_Reducing_and_Managing_Waste!B48&amp;": "&amp;CE1_Reducing_and_Managing_Waste!K48&amp;"","")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IF(CE1_Reducing_and_Managing_Waste!E49='Drop downs'!$B$6,CE1_Reducing_and_Managing_Waste!B49&amp;": "&amp;CE1_Reducing_and_Managing_Waste!K49&amp;"","")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IF(CE1_Reducing_and_Managing_Waste!E54='Drop downs'!$B$6,CE1_Reducing_and_Managing_Waste!B54&amp;": "&amp;CE1_Reducing_and_Managing_Waste!K54&amp;"","")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IF(CE1_Reducing_and_Managing_Waste!E57='Drop downs'!$B$6,CE1_Reducing_and_Managing_Waste!B57&amp;": "&amp;CE1_Reducing_and_Managing_Waste!K57&amp;"","")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19"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IF(CE1_Reducing_and_Managing_Waste!E65='Drop downs'!$B$6,CE1_Reducing_and_Managing_Waste!B65&amp;": "&amp;CE1_Reducing_and_Managing_Waste!K65&amp;"","")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438</v>
      </c>
      <c r="L72" s="370"/>
      <c r="M72" s="374"/>
      <c r="N72" s="390"/>
      <c r="R72" s="12" t="str">
        <f>IF(OR(J72='Drop downs'!$G$7,J72='Drop downs'!$G$5), B72&amp;": "&amp;K72&amp;CHAR(10),"")</f>
        <v/>
      </c>
      <c r="S72" s="12" t="str">
        <f>IF(J72='Drop downs'!$G$2,B72&amp;": "&amp;K72&amp;""," ")</f>
        <v xml:space="preserve"> </v>
      </c>
      <c r="T72" s="12" t="str">
        <f>IF(CE1_Reducing_and_Managing_Waste!E72='Drop downs'!$B$6,CE1_Reducing_and_Managing_Waste!B72&amp;": "&amp;CE1_Reducing_and_Managing_Waste!K72&amp;"","")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19" t="s">
        <v>257</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438</v>
      </c>
      <c r="L77" s="370"/>
      <c r="M77" s="374"/>
      <c r="N77" s="390"/>
      <c r="R77" s="12" t="str">
        <f>IF(OR(J77='Drop downs'!$G$7,J77='Drop downs'!$G$5), B77&amp;": "&amp;K77&amp;CHAR(10),"")</f>
        <v/>
      </c>
      <c r="S77" s="12" t="str">
        <f>IF(J77='Drop downs'!$G$2,B77&amp;": "&amp;K77&amp;""," ")</f>
        <v xml:space="preserve"> </v>
      </c>
      <c r="T77" s="12" t="str">
        <f>IF(CE1_Reducing_and_Managing_Waste!E77='Drop downs'!$B$6,CE1_Reducing_and_Managing_Waste!B77&amp;": "&amp;CE1_Reducing_and_Managing_Waste!K77&amp;"","")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9"/>
      <c r="C83" s="98" t="s">
        <v>411</v>
      </c>
      <c r="D83" s="15" t="s">
        <v>257</v>
      </c>
      <c r="E83" s="330"/>
      <c r="F83" s="330"/>
      <c r="G83" s="330"/>
      <c r="H83" s="330"/>
      <c r="I83" s="330"/>
      <c r="J83" s="330"/>
      <c r="K83" s="380"/>
      <c r="L83" s="330"/>
      <c r="M83" s="375"/>
      <c r="N83" s="392"/>
      <c r="R83" s="12"/>
      <c r="S83" s="12"/>
      <c r="T83" s="12"/>
    </row>
    <row r="84" spans="1:22" ht="174" customHeight="1" x14ac:dyDescent="0.35">
      <c r="A84" s="383" t="s">
        <v>412</v>
      </c>
      <c r="B84" s="367" t="s">
        <v>131</v>
      </c>
      <c r="C84" s="99" t="s">
        <v>413</v>
      </c>
      <c r="D84" s="79" t="s">
        <v>253</v>
      </c>
      <c r="E84" s="370" t="s">
        <v>421</v>
      </c>
      <c r="F84" s="370" t="s">
        <v>422</v>
      </c>
      <c r="G84" s="370" t="s">
        <v>510</v>
      </c>
      <c r="H84" s="370" t="s">
        <v>631</v>
      </c>
      <c r="I84" s="370" t="s">
        <v>425</v>
      </c>
      <c r="J84" s="370" t="s">
        <v>156</v>
      </c>
      <c r="K84" s="379" t="s">
        <v>1345</v>
      </c>
      <c r="L84" s="370"/>
      <c r="M84" s="374"/>
      <c r="N84" s="390"/>
      <c r="R84" s="12" t="str">
        <f>IF(OR(J84='Drop downs'!$G$7,J84='Drop downs'!$G$5), B84&amp;": "&amp;K84&amp;CHAR(10),"")</f>
        <v/>
      </c>
      <c r="S84" s="12" t="str">
        <f>IF(J84='Drop downs'!$G$2,B84&amp;": "&amp;K84&amp;""," ")</f>
        <v>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v>
      </c>
      <c r="T84" s="12" t="str">
        <f>IF(CE1_Reducing_and_Managing_Waste!E84='Drop downs'!$B$6,CE1_Reducing_and_Managing_Waste!B84&amp;": "&amp;CE1_Reducing_and_Managing_Waste!K84&amp;"","")</f>
        <v/>
      </c>
      <c r="U84" t="str">
        <f t="shared" si="1"/>
        <v/>
      </c>
      <c r="V84" t="str">
        <f>IF(N84&gt;0,B84&amp;":"&amp;N84&amp;"
","")</f>
        <v/>
      </c>
    </row>
    <row r="85" spans="1:22" x14ac:dyDescent="0.35">
      <c r="A85" s="365"/>
      <c r="B85" s="368"/>
      <c r="C85" s="84" t="s">
        <v>414</v>
      </c>
      <c r="D85" s="3" t="s">
        <v>253</v>
      </c>
      <c r="E85" s="358"/>
      <c r="F85" s="358"/>
      <c r="G85" s="358"/>
      <c r="H85" s="358"/>
      <c r="I85" s="358"/>
      <c r="J85" s="358"/>
      <c r="K85" s="296"/>
      <c r="L85" s="358"/>
      <c r="M85" s="293"/>
      <c r="N85" s="391"/>
      <c r="R85" s="12"/>
      <c r="S85" s="12"/>
      <c r="T85" s="12"/>
    </row>
    <row r="86" spans="1:22" x14ac:dyDescent="0.35">
      <c r="A86" s="365"/>
      <c r="B86" s="368"/>
      <c r="C86" s="84" t="s">
        <v>415</v>
      </c>
      <c r="D86" s="3" t="s">
        <v>253</v>
      </c>
      <c r="E86" s="358"/>
      <c r="F86" s="358"/>
      <c r="G86" s="358"/>
      <c r="H86" s="358"/>
      <c r="I86" s="358"/>
      <c r="J86" s="358"/>
      <c r="K86" s="296"/>
      <c r="L86" s="358"/>
      <c r="M86" s="293"/>
      <c r="N86" s="391"/>
      <c r="R86" s="12"/>
      <c r="S86" s="12"/>
      <c r="T86" s="12"/>
    </row>
    <row r="87" spans="1:22" ht="48" customHeight="1" thickBot="1" x14ac:dyDescent="0.4">
      <c r="A87" s="366"/>
      <c r="B87" s="369"/>
      <c r="C87" s="87" t="s">
        <v>416</v>
      </c>
      <c r="D87" s="81"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BvXyM8gtd/d9JYdyMWf2iWfDpu9rlFXKcKus5wv0f1p998/l+uUgysAOTrqZjZxpLdOhE5J4jkuuh3eElRnTVg==" saltValue="ouMyZQY3VGddgoEjTjbqI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A72:A76"/>
    <mergeCell ref="A77:A83"/>
    <mergeCell ref="A84:A87"/>
    <mergeCell ref="G72:G76"/>
    <mergeCell ref="H72:H76"/>
    <mergeCell ref="F77:F83"/>
    <mergeCell ref="G77:G83"/>
    <mergeCell ref="H77:H83"/>
    <mergeCell ref="G65:G71"/>
    <mergeCell ref="N18:N19"/>
    <mergeCell ref="N20:N27"/>
    <mergeCell ref="N28:N35"/>
    <mergeCell ref="N36:N41"/>
    <mergeCell ref="N42:N46"/>
    <mergeCell ref="N47:N48"/>
    <mergeCell ref="N49:N53"/>
    <mergeCell ref="N54:N56"/>
    <mergeCell ref="N57:N64"/>
    <mergeCell ref="A36:A41"/>
    <mergeCell ref="A42:A46"/>
    <mergeCell ref="A47:A48"/>
    <mergeCell ref="A49:A53"/>
    <mergeCell ref="A54:A56"/>
    <mergeCell ref="A57:A64"/>
    <mergeCell ref="H8:H17"/>
    <mergeCell ref="I8:I17"/>
    <mergeCell ref="J8:J17"/>
    <mergeCell ref="A18:A19"/>
    <mergeCell ref="A20:A27"/>
    <mergeCell ref="A28:A35"/>
    <mergeCell ref="E47:E48"/>
    <mergeCell ref="B18:B19"/>
    <mergeCell ref="B20:B27"/>
    <mergeCell ref="B28:B35"/>
    <mergeCell ref="B36:B41"/>
    <mergeCell ref="B42:B46"/>
    <mergeCell ref="B47:B48"/>
    <mergeCell ref="B49:B53"/>
    <mergeCell ref="B54:B56"/>
    <mergeCell ref="B57:B64"/>
    <mergeCell ref="F47:F48"/>
    <mergeCell ref="E42:E46"/>
    <mergeCell ref="C1:F1"/>
    <mergeCell ref="C2:F2"/>
    <mergeCell ref="C4:F4"/>
    <mergeCell ref="A6:C6"/>
    <mergeCell ref="A8:A17"/>
    <mergeCell ref="B8:B17"/>
    <mergeCell ref="E8:E17"/>
    <mergeCell ref="F8:F17"/>
    <mergeCell ref="G8:G17"/>
    <mergeCell ref="C3:F3"/>
    <mergeCell ref="E6:N6"/>
    <mergeCell ref="N8:N17"/>
    <mergeCell ref="E49:E53"/>
    <mergeCell ref="F49:F53"/>
    <mergeCell ref="G49:G53"/>
    <mergeCell ref="H49:H53"/>
    <mergeCell ref="I49:I53"/>
    <mergeCell ref="J49:J53"/>
    <mergeCell ref="K49:K53"/>
    <mergeCell ref="L49:L53"/>
    <mergeCell ref="M49:M53"/>
    <mergeCell ref="E54:E56"/>
    <mergeCell ref="F54:F56"/>
    <mergeCell ref="G54:G56"/>
    <mergeCell ref="E65:E71"/>
    <mergeCell ref="M84:M87"/>
    <mergeCell ref="B65:B71"/>
    <mergeCell ref="B72:B76"/>
    <mergeCell ref="B77:B83"/>
    <mergeCell ref="B84:B87"/>
    <mergeCell ref="F65:F71"/>
    <mergeCell ref="E57:E64"/>
    <mergeCell ref="L65:L71"/>
    <mergeCell ref="M65:M71"/>
    <mergeCell ref="E72:E76"/>
    <mergeCell ref="E77:E83"/>
    <mergeCell ref="E84:E87"/>
    <mergeCell ref="F84:F87"/>
    <mergeCell ref="G84:G87"/>
    <mergeCell ref="H84:H87"/>
    <mergeCell ref="I84:I87"/>
    <mergeCell ref="J84:J87"/>
    <mergeCell ref="K84:K87"/>
    <mergeCell ref="L84:L87"/>
    <mergeCell ref="F72:F76"/>
    <mergeCell ref="L28:L35"/>
    <mergeCell ref="K8:K17"/>
    <mergeCell ref="L8:L17"/>
    <mergeCell ref="M8:M17"/>
    <mergeCell ref="E18:E19"/>
    <mergeCell ref="F18:F19"/>
    <mergeCell ref="G18:G19"/>
    <mergeCell ref="H18:H19"/>
    <mergeCell ref="I18:I19"/>
    <mergeCell ref="J18:J19"/>
    <mergeCell ref="K18:K19"/>
    <mergeCell ref="L18:L19"/>
    <mergeCell ref="M18:M19"/>
    <mergeCell ref="M28:M35"/>
    <mergeCell ref="M20:M27"/>
    <mergeCell ref="K36:K41"/>
    <mergeCell ref="L36:L41"/>
    <mergeCell ref="M36:M41"/>
    <mergeCell ref="E20:E27"/>
    <mergeCell ref="F20:F27"/>
    <mergeCell ref="G20:G27"/>
    <mergeCell ref="H20:H27"/>
    <mergeCell ref="I20:I27"/>
    <mergeCell ref="J20:J27"/>
    <mergeCell ref="K20:K27"/>
    <mergeCell ref="E36:E41"/>
    <mergeCell ref="F36:F41"/>
    <mergeCell ref="G36:G41"/>
    <mergeCell ref="H36:H41"/>
    <mergeCell ref="I36:I41"/>
    <mergeCell ref="J36:J41"/>
    <mergeCell ref="E28:E35"/>
    <mergeCell ref="F28:F35"/>
    <mergeCell ref="G28:G35"/>
    <mergeCell ref="H28:H35"/>
    <mergeCell ref="I28:I35"/>
    <mergeCell ref="J28:J35"/>
    <mergeCell ref="L20:L27"/>
    <mergeCell ref="K28:K35"/>
    <mergeCell ref="K42:K46"/>
    <mergeCell ref="L42:L46"/>
    <mergeCell ref="M42:M46"/>
    <mergeCell ref="H54:H56"/>
    <mergeCell ref="I54:I56"/>
    <mergeCell ref="J54:J56"/>
    <mergeCell ref="K54:K56"/>
    <mergeCell ref="L54:L56"/>
    <mergeCell ref="M54:M56"/>
    <mergeCell ref="H47:H48"/>
    <mergeCell ref="I47:I48"/>
    <mergeCell ref="J47:J48"/>
    <mergeCell ref="K47:K48"/>
    <mergeCell ref="L47:L48"/>
    <mergeCell ref="M47:M48"/>
    <mergeCell ref="F57:F64"/>
    <mergeCell ref="G57:G64"/>
    <mergeCell ref="H57:H64"/>
    <mergeCell ref="I57:I64"/>
    <mergeCell ref="J57:J64"/>
    <mergeCell ref="G42:G46"/>
    <mergeCell ref="H42:H46"/>
    <mergeCell ref="I42:I46"/>
    <mergeCell ref="J42:J46"/>
    <mergeCell ref="G47:G48"/>
    <mergeCell ref="F42:F46"/>
    <mergeCell ref="H65:H71"/>
    <mergeCell ref="I65:I71"/>
    <mergeCell ref="J65:J71"/>
    <mergeCell ref="K65:K71"/>
    <mergeCell ref="K57:K64"/>
    <mergeCell ref="L57:L64"/>
    <mergeCell ref="M57:M64"/>
    <mergeCell ref="M72:M76"/>
    <mergeCell ref="M77:M83"/>
    <mergeCell ref="I72:I76"/>
    <mergeCell ref="J72:J76"/>
    <mergeCell ref="I77:I83"/>
    <mergeCell ref="K72:K76"/>
    <mergeCell ref="L72:L76"/>
    <mergeCell ref="K77:K83"/>
    <mergeCell ref="J77:J83"/>
    <mergeCell ref="L77:L83"/>
  </mergeCells>
  <conditionalFormatting sqref="C50:C53">
    <cfRule type="expression" dxfId="264" priority="8">
      <formula>$D50="No"</formula>
    </cfRule>
  </conditionalFormatting>
  <conditionalFormatting sqref="C8:D87">
    <cfRule type="expression" dxfId="263" priority="1">
      <formula>$D8="No"</formula>
    </cfRule>
  </conditionalFormatting>
  <conditionalFormatting sqref="J8 J18 J28 J49 J57 J65 J72 J77 J84">
    <cfRule type="cellIs" dxfId="262" priority="46" operator="equal">
      <formula>"Significant Negative"</formula>
    </cfRule>
    <cfRule type="cellIs" dxfId="261" priority="47" operator="equal">
      <formula>"Minor Negative"</formula>
    </cfRule>
    <cfRule type="cellIs" dxfId="260" priority="48" operator="equal">
      <formula>"Uncertain"</formula>
    </cfRule>
    <cfRule type="cellIs" dxfId="259" priority="49" operator="equal">
      <formula>"Neutral"</formula>
    </cfRule>
    <cfRule type="cellIs" dxfId="258" priority="50" operator="equal">
      <formula>"Minor Positive"</formula>
    </cfRule>
    <cfRule type="cellIs" dxfId="257" priority="51" operator="equal">
      <formula>"Significant Positive"</formula>
    </cfRule>
  </conditionalFormatting>
  <conditionalFormatting sqref="J20">
    <cfRule type="cellIs" dxfId="256" priority="34" operator="equal">
      <formula>"Significant Negative"</formula>
    </cfRule>
    <cfRule type="cellIs" dxfId="255" priority="35" operator="equal">
      <formula>"Minor Negative"</formula>
    </cfRule>
    <cfRule type="cellIs" dxfId="254" priority="36" operator="equal">
      <formula>"Uncertain"</formula>
    </cfRule>
    <cfRule type="cellIs" dxfId="253" priority="37" operator="equal">
      <formula>"Neutral"</formula>
    </cfRule>
    <cfRule type="cellIs" dxfId="252" priority="38" operator="equal">
      <formula>"Minor Positive"</formula>
    </cfRule>
    <cfRule type="cellIs" dxfId="251" priority="39" operator="equal">
      <formula>"Significant Positive"</formula>
    </cfRule>
  </conditionalFormatting>
  <conditionalFormatting sqref="J36">
    <cfRule type="cellIs" dxfId="250" priority="22" operator="equal">
      <formula>"Significant Negative"</formula>
    </cfRule>
    <cfRule type="cellIs" dxfId="249" priority="23" operator="equal">
      <formula>"Minor Negative"</formula>
    </cfRule>
    <cfRule type="cellIs" dxfId="248" priority="24" operator="equal">
      <formula>"Uncertain"</formula>
    </cfRule>
    <cfRule type="cellIs" dxfId="247" priority="25" operator="equal">
      <formula>"Neutral"</formula>
    </cfRule>
    <cfRule type="cellIs" dxfId="246" priority="26" operator="equal">
      <formula>"Minor Positive"</formula>
    </cfRule>
    <cfRule type="cellIs" dxfId="245" priority="27" operator="equal">
      <formula>"Significant Positive"</formula>
    </cfRule>
  </conditionalFormatting>
  <conditionalFormatting sqref="J42">
    <cfRule type="cellIs" dxfId="244" priority="16" operator="equal">
      <formula>"Significant Negative"</formula>
    </cfRule>
    <cfRule type="cellIs" dxfId="243" priority="17" operator="equal">
      <formula>"Minor Negative"</formula>
    </cfRule>
    <cfRule type="cellIs" dxfId="242" priority="18" operator="equal">
      <formula>"Uncertain"</formula>
    </cfRule>
    <cfRule type="cellIs" dxfId="241" priority="19" operator="equal">
      <formula>"Neutral"</formula>
    </cfRule>
    <cfRule type="cellIs" dxfId="240" priority="20" operator="equal">
      <formula>"Minor Positive"</formula>
    </cfRule>
    <cfRule type="cellIs" dxfId="239" priority="21" operator="equal">
      <formula>"Significant Positive"</formula>
    </cfRule>
  </conditionalFormatting>
  <conditionalFormatting sqref="J47">
    <cfRule type="cellIs" dxfId="238" priority="40" operator="equal">
      <formula>"Significant Negative"</formula>
    </cfRule>
    <cfRule type="cellIs" dxfId="237" priority="41" operator="equal">
      <formula>"Minor Negative"</formula>
    </cfRule>
    <cfRule type="cellIs" dxfId="236" priority="42" operator="equal">
      <formula>"Uncertain"</formula>
    </cfRule>
    <cfRule type="cellIs" dxfId="235" priority="43" operator="equal">
      <formula>"Neutral"</formula>
    </cfRule>
    <cfRule type="cellIs" dxfId="234" priority="44" operator="equal">
      <formula>"Minor Positive"</formula>
    </cfRule>
    <cfRule type="cellIs" dxfId="233" priority="45" operator="equal">
      <formula>"Significant Positive"</formula>
    </cfRule>
  </conditionalFormatting>
  <conditionalFormatting sqref="J54">
    <cfRule type="cellIs" dxfId="232" priority="10" operator="equal">
      <formula>"Significant Negative"</formula>
    </cfRule>
    <cfRule type="cellIs" dxfId="231" priority="11" operator="equal">
      <formula>"Minor Negative"</formula>
    </cfRule>
    <cfRule type="cellIs" dxfId="230" priority="12" operator="equal">
      <formula>"Uncertain"</formula>
    </cfRule>
    <cfRule type="cellIs" dxfId="229" priority="13" operator="equal">
      <formula>"Neutral"</formula>
    </cfRule>
    <cfRule type="cellIs" dxfId="228" priority="14" operator="equal">
      <formula>"Minor Positive"</formula>
    </cfRule>
    <cfRule type="cellIs" dxfId="227"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A380627-5ADE-4EE6-9612-A67774A4DF9D}">
          <x14:formula1>
            <xm:f>'Drop downs'!$A$2:$A$3</xm:f>
          </x14:formula1>
          <xm:sqref>D8:D87</xm:sqref>
        </x14:dataValidation>
        <x14:dataValidation type="list" allowBlank="1" showInputMessage="1" showErrorMessage="1" xr:uid="{F9840F99-4CD5-4FD2-BE94-04A0B1BEE69A}">
          <x14:formula1>
            <xm:f>'Drop downs'!$J$2:$J$3</xm:f>
          </x14:formula1>
          <xm:sqref>L8 L18 L20 L28 L36 L42 L49 L54 L57 L65 L72 L77 L47 L84</xm:sqref>
        </x14:dataValidation>
        <x14:dataValidation type="list" allowBlank="1" showInputMessage="1" showErrorMessage="1" xr:uid="{CC824775-2937-4CB4-A763-E5477E4C233F}">
          <x14:formula1>
            <xm:f>'Drop downs'!$B$2:$B$4</xm:f>
          </x14:formula1>
          <xm:sqref>E8 E18 E20 E28 E36 E42 E49 E54 E57 E65 E72 E77 E47 E84</xm:sqref>
        </x14:dataValidation>
        <x14:dataValidation type="list" allowBlank="1" showInputMessage="1" showErrorMessage="1" xr:uid="{E6E747C2-EE18-45F2-B34B-A68AA523FF91}">
          <x14:formula1>
            <xm:f>'Drop downs'!$C$2:$C$5</xm:f>
          </x14:formula1>
          <xm:sqref>F8 F18 F20 F28 F36 F42 F49 F54 F57 F65 F72 F77 F47 F84</xm:sqref>
        </x14:dataValidation>
        <x14:dataValidation type="list" allowBlank="1" showInputMessage="1" showErrorMessage="1" xr:uid="{6C4F1A9E-91E8-4F6F-9CD7-0E354B9F3E57}">
          <x14:formula1>
            <xm:f>'Drop downs'!$D$2:$D$7</xm:f>
          </x14:formula1>
          <xm:sqref>G8 G18 G20 G28 G36 G42 G49 G54 G57 G65 G72 G77 G47 G84</xm:sqref>
        </x14:dataValidation>
        <x14:dataValidation type="list" allowBlank="1" showInputMessage="1" showErrorMessage="1" xr:uid="{F8DFA761-DF94-472B-A194-0538EC7FA74C}">
          <x14:formula1>
            <xm:f>'Drop downs'!$E$2:$E$6</xm:f>
          </x14:formula1>
          <xm:sqref>H8 H18 H20 H28 H36 H42 H49 H54 H57 H65 H72 H77 H47 H84</xm:sqref>
        </x14:dataValidation>
        <x14:dataValidation type="list" allowBlank="1" showInputMessage="1" showErrorMessage="1" xr:uid="{AE715F04-9A33-4E3B-9C1A-37546CCA7A1C}">
          <x14:formula1>
            <xm:f>'Drop downs'!$F$2:$F$6</xm:f>
          </x14:formula1>
          <xm:sqref>I8 I18 I20 I28 I36 I42 I49 I54 I57 I65 I72 I77 I47 I84</xm:sqref>
        </x14:dataValidation>
        <x14:dataValidation type="list" allowBlank="1" showInputMessage="1" showErrorMessage="1" xr:uid="{F6C4F31A-D5F2-4BCF-8261-773BC927F4C6}">
          <x14:formula1>
            <xm:f>'Drop downs'!$G$2:$G$7</xm:f>
          </x14:formula1>
          <xm:sqref>J8 J18 J20 J28 J36 J42 J49 J54 J57 J65 J72 J77 J47 J84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ACE6-09AB-464A-9600-DC9814D6CC28}">
  <sheetPr codeName="Sheet89"/>
  <dimension ref="A1:V98"/>
  <sheetViews>
    <sheetView zoomScale="85" zoomScaleNormal="85"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417</v>
      </c>
      <c r="D1" s="323"/>
      <c r="E1" s="323"/>
      <c r="F1" s="324"/>
      <c r="G1" s="16"/>
      <c r="I1" s="7"/>
      <c r="J1" s="7"/>
      <c r="K1" s="7"/>
    </row>
    <row r="2" spans="1:22" x14ac:dyDescent="0.35">
      <c r="A2" s="74" t="s">
        <v>31</v>
      </c>
      <c r="B2" s="9"/>
      <c r="C2" s="323" t="s">
        <v>418</v>
      </c>
      <c r="D2" s="323"/>
      <c r="E2" s="323"/>
      <c r="F2" s="324"/>
      <c r="I2" s="8"/>
      <c r="J2" s="8"/>
      <c r="K2" s="8"/>
    </row>
    <row r="3" spans="1:22" x14ac:dyDescent="0.35">
      <c r="A3" s="75" t="s">
        <v>32</v>
      </c>
      <c r="B3" s="4"/>
      <c r="C3" s="323" t="s">
        <v>419</v>
      </c>
      <c r="D3" s="323"/>
      <c r="E3" s="323"/>
      <c r="F3" s="324"/>
      <c r="I3" s="8"/>
      <c r="J3" s="8"/>
      <c r="K3" s="8"/>
    </row>
    <row r="4" spans="1:22" ht="17.25" customHeight="1" x14ac:dyDescent="0.35">
      <c r="A4" s="75" t="s">
        <v>33</v>
      </c>
      <c r="B4" s="17"/>
      <c r="C4" s="289" t="s">
        <v>420</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323</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423</v>
      </c>
      <c r="H8" s="385" t="s">
        <v>424</v>
      </c>
      <c r="I8" s="385" t="s">
        <v>425</v>
      </c>
      <c r="J8" s="370" t="s">
        <v>156</v>
      </c>
      <c r="K8" s="379" t="s">
        <v>426</v>
      </c>
      <c r="L8" s="370" t="s">
        <v>253</v>
      </c>
      <c r="M8" s="374"/>
      <c r="N8" s="390"/>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IF(Spatial_Strategy!E8='Drop downs'!$B$6,Spatial_Strategy!B8&amp;": "&amp;Spatial_Strategy!K8&amp;"","")</f>
        <v/>
      </c>
      <c r="U8" t="str">
        <f>IF(M8&gt;0,B8&amp;":"&amp;M8&amp;"
","")</f>
        <v/>
      </c>
      <c r="V8" t="str">
        <f>IF(N8&gt;0,B8&amp;":"&amp;N8&amp;"
","")</f>
        <v/>
      </c>
    </row>
    <row r="9" spans="1:22" ht="27.75" customHeight="1" x14ac:dyDescent="0.35">
      <c r="A9" s="377"/>
      <c r="B9" s="388"/>
      <c r="C9" s="24" t="s">
        <v>325</v>
      </c>
      <c r="D9" s="24" t="s">
        <v>253</v>
      </c>
      <c r="E9" s="386"/>
      <c r="F9" s="386"/>
      <c r="G9" s="386"/>
      <c r="H9" s="386"/>
      <c r="I9" s="386"/>
      <c r="J9" s="358"/>
      <c r="K9" s="296"/>
      <c r="L9" s="358"/>
      <c r="M9" s="293"/>
      <c r="N9" s="391"/>
      <c r="R9" s="12"/>
      <c r="S9" s="12"/>
      <c r="T9" s="12"/>
    </row>
    <row r="10" spans="1:22" ht="24" customHeight="1" x14ac:dyDescent="0.35">
      <c r="A10" s="377"/>
      <c r="B10" s="388"/>
      <c r="C10" s="24" t="s">
        <v>326</v>
      </c>
      <c r="D10" s="24" t="s">
        <v>257</v>
      </c>
      <c r="E10" s="386"/>
      <c r="F10" s="386"/>
      <c r="G10" s="386"/>
      <c r="H10" s="386"/>
      <c r="I10" s="386"/>
      <c r="J10" s="358"/>
      <c r="K10" s="296"/>
      <c r="L10" s="358"/>
      <c r="M10" s="293"/>
      <c r="N10" s="391"/>
      <c r="R10" s="12"/>
      <c r="S10" s="12"/>
      <c r="T10" s="12"/>
    </row>
    <row r="11" spans="1:22" ht="36" customHeight="1" x14ac:dyDescent="0.35">
      <c r="A11" s="377"/>
      <c r="B11" s="388"/>
      <c r="C11" s="24" t="s">
        <v>327</v>
      </c>
      <c r="D11" s="24" t="s">
        <v>253</v>
      </c>
      <c r="E11" s="386"/>
      <c r="F11" s="386"/>
      <c r="G11" s="386"/>
      <c r="H11" s="386"/>
      <c r="I11" s="386"/>
      <c r="J11" s="358"/>
      <c r="K11" s="296"/>
      <c r="L11" s="358"/>
      <c r="M11" s="293"/>
      <c r="N11" s="391"/>
      <c r="R11" s="12"/>
      <c r="S11" s="12"/>
      <c r="T11" s="12"/>
    </row>
    <row r="12" spans="1:22" ht="27.75" customHeight="1" x14ac:dyDescent="0.35">
      <c r="A12" s="377"/>
      <c r="B12" s="388"/>
      <c r="C12" s="24" t="s">
        <v>328</v>
      </c>
      <c r="D12" s="24" t="s">
        <v>253</v>
      </c>
      <c r="E12" s="386"/>
      <c r="F12" s="386"/>
      <c r="G12" s="386"/>
      <c r="H12" s="386"/>
      <c r="I12" s="386"/>
      <c r="J12" s="358"/>
      <c r="K12" s="296"/>
      <c r="L12" s="358"/>
      <c r="M12" s="293"/>
      <c r="N12" s="391"/>
      <c r="R12" s="12"/>
      <c r="S12" s="12"/>
      <c r="T12" s="12"/>
    </row>
    <row r="13" spans="1:22" ht="22.5" customHeight="1" x14ac:dyDescent="0.35">
      <c r="A13" s="377"/>
      <c r="B13" s="388"/>
      <c r="C13" s="24" t="s">
        <v>329</v>
      </c>
      <c r="D13" s="24" t="s">
        <v>253</v>
      </c>
      <c r="E13" s="386"/>
      <c r="F13" s="386"/>
      <c r="G13" s="386"/>
      <c r="H13" s="386"/>
      <c r="I13" s="386"/>
      <c r="J13" s="358"/>
      <c r="K13" s="296"/>
      <c r="L13" s="358"/>
      <c r="M13" s="293"/>
      <c r="N13" s="391"/>
      <c r="R13" s="12"/>
      <c r="S13" s="12"/>
      <c r="T13" s="12"/>
    </row>
    <row r="14" spans="1:22" ht="14.5" customHeight="1"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253</v>
      </c>
      <c r="E15" s="386"/>
      <c r="F15" s="386"/>
      <c r="G15" s="386"/>
      <c r="H15" s="386"/>
      <c r="I15" s="386"/>
      <c r="J15" s="358"/>
      <c r="K15" s="296"/>
      <c r="L15" s="358"/>
      <c r="M15" s="293"/>
      <c r="N15" s="391"/>
      <c r="R15" s="12"/>
      <c r="S15" s="12"/>
      <c r="T15" s="12"/>
    </row>
    <row r="16" spans="1:22" ht="26.25" customHeight="1" x14ac:dyDescent="0.35">
      <c r="A16" s="377"/>
      <c r="B16" s="388"/>
      <c r="C16" s="24" t="s">
        <v>332</v>
      </c>
      <c r="D16" s="24" t="s">
        <v>253</v>
      </c>
      <c r="E16" s="386"/>
      <c r="F16" s="386"/>
      <c r="G16" s="386"/>
      <c r="H16" s="386"/>
      <c r="I16" s="386"/>
      <c r="J16" s="358"/>
      <c r="K16" s="296"/>
      <c r="L16" s="358"/>
      <c r="M16" s="293"/>
      <c r="N16" s="391"/>
      <c r="R16" s="12"/>
      <c r="S16" s="12"/>
      <c r="T16" s="12"/>
    </row>
    <row r="17" spans="1:22" ht="28.5"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427</v>
      </c>
      <c r="H18" s="370" t="s">
        <v>424</v>
      </c>
      <c r="I18" s="370" t="s">
        <v>425</v>
      </c>
      <c r="J18" s="370" t="s">
        <v>159</v>
      </c>
      <c r="K18" s="379" t="s">
        <v>428</v>
      </c>
      <c r="L18" s="370" t="s">
        <v>253</v>
      </c>
      <c r="M18" s="374"/>
      <c r="N18" s="390"/>
      <c r="R18" s="12" t="str">
        <f>IF(OR(J18='Drop downs'!$G$7,J18='Drop downs'!$G$5), B18&amp;": "&amp;K18&amp;CHAR(10),"")</f>
        <v/>
      </c>
      <c r="S18" s="12" t="str">
        <f>IF(J18='Drop downs'!$G$2,B18&amp;": "&amp;K18&amp;""," ")</f>
        <v xml:space="preserve"> </v>
      </c>
      <c r="T18" s="12" t="str">
        <f>IF(Spatial_Strategy!E18='Drop downs'!$B$6,Spatial_Strategy!B18&amp;": "&amp;Spatial_Strategy!K18&amp;"","")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253</v>
      </c>
      <c r="E20" s="370" t="s">
        <v>421</v>
      </c>
      <c r="F20" s="370" t="s">
        <v>422</v>
      </c>
      <c r="G20" s="370" t="s">
        <v>423</v>
      </c>
      <c r="H20" s="370" t="s">
        <v>424</v>
      </c>
      <c r="I20" s="370" t="s">
        <v>425</v>
      </c>
      <c r="J20" s="370" t="s">
        <v>159</v>
      </c>
      <c r="K20" s="379" t="s">
        <v>429</v>
      </c>
      <c r="L20" s="370" t="s">
        <v>253</v>
      </c>
      <c r="M20" s="374"/>
      <c r="N20" s="390"/>
      <c r="R20" s="12" t="str">
        <f>IF(OR(J20='Drop downs'!$G$7,J20='Drop downs'!$G$5), B20&amp;": "&amp;K20&amp;CHAR(10),"")</f>
        <v/>
      </c>
      <c r="S20" s="12" t="str">
        <f>IF(J20='Drop downs'!$G$2,B20&amp;": "&amp;K20&amp;""," ")</f>
        <v xml:space="preserve"> </v>
      </c>
      <c r="T20" s="12" t="str">
        <f>IF(Spatial_Strategy!E20='Drop downs'!$B$6,Spatial_Strategy!B20&amp;": "&amp;Spatial_Strategy!K20&amp;"","")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253</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24"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423</v>
      </c>
      <c r="H28" s="370" t="s">
        <v>424</v>
      </c>
      <c r="I28" s="370" t="s">
        <v>425</v>
      </c>
      <c r="J28" s="370" t="s">
        <v>159</v>
      </c>
      <c r="K28" s="379" t="s">
        <v>430</v>
      </c>
      <c r="L28" s="370" t="s">
        <v>253</v>
      </c>
      <c r="M28" s="374"/>
      <c r="N28" s="390"/>
      <c r="R28" s="12" t="str">
        <f>IF(OR(J28='Drop downs'!$G$7,J28='Drop downs'!$G$5), B28&amp;": "&amp;K28&amp;CHAR(10),"")</f>
        <v/>
      </c>
      <c r="S28" s="12" t="str">
        <f>IF(J28='Drop downs'!$G$2,B28&amp;": "&amp;K28&amp;""," ")</f>
        <v xml:space="preserve"> </v>
      </c>
      <c r="T28" s="12" t="str">
        <f>IF(Spatial_Strategy!E28='Drop downs'!$B$6,Spatial_Strategy!B28&amp;": "&amp;Spatial_Strategy!K28&amp;"","")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253</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421</v>
      </c>
      <c r="F36" s="332" t="s">
        <v>422</v>
      </c>
      <c r="G36" s="332" t="s">
        <v>423</v>
      </c>
      <c r="H36" s="332" t="s">
        <v>424</v>
      </c>
      <c r="I36" s="332" t="s">
        <v>431</v>
      </c>
      <c r="J36" s="332" t="s">
        <v>156</v>
      </c>
      <c r="K36" s="360" t="s">
        <v>432</v>
      </c>
      <c r="L36" s="332" t="s">
        <v>253</v>
      </c>
      <c r="M36" s="362"/>
      <c r="N36" s="394"/>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'Metroland' areas will be safeguarded for family housing. Therefore, a potential significant positive effect is recorded.</v>
      </c>
      <c r="T36" s="12" t="str">
        <f>IF(Spatial_Strategy!E36='Drop downs'!$B$6,Spatial_Strategy!B36&amp;": "&amp;Spatial_Strategy!K36&amp;"","")</f>
        <v/>
      </c>
      <c r="U36" t="str">
        <f t="shared" si="0"/>
        <v/>
      </c>
      <c r="V36" t="str">
        <f>IF(N36&gt;0,B36&amp;":"&amp;N36&amp;"
","")</f>
        <v/>
      </c>
    </row>
    <row r="37" spans="1:22" ht="29" x14ac:dyDescent="0.35">
      <c r="A37" s="377"/>
      <c r="B37" s="368"/>
      <c r="C37" s="3" t="s">
        <v>357</v>
      </c>
      <c r="D37" s="3" t="s">
        <v>253</v>
      </c>
      <c r="E37" s="358"/>
      <c r="F37" s="358"/>
      <c r="G37" s="358"/>
      <c r="H37" s="358"/>
      <c r="I37" s="358"/>
      <c r="J37" s="358"/>
      <c r="K37" s="296"/>
      <c r="L37" s="358"/>
      <c r="M37" s="293"/>
      <c r="N37" s="391"/>
      <c r="R37" s="12"/>
      <c r="S37" s="12"/>
      <c r="T37" s="12"/>
    </row>
    <row r="38" spans="1:22" x14ac:dyDescent="0.35">
      <c r="A38" s="377"/>
      <c r="B38" s="368"/>
      <c r="C38" s="3" t="s">
        <v>358</v>
      </c>
      <c r="D38" s="3" t="s">
        <v>253</v>
      </c>
      <c r="E38" s="358"/>
      <c r="F38" s="358"/>
      <c r="G38" s="358"/>
      <c r="H38" s="358"/>
      <c r="I38" s="358"/>
      <c r="J38" s="358"/>
      <c r="K38" s="296"/>
      <c r="L38" s="358"/>
      <c r="M38" s="293"/>
      <c r="N38" s="391"/>
      <c r="R38" s="12"/>
      <c r="S38" s="12"/>
      <c r="T38" s="12"/>
    </row>
    <row r="39" spans="1:22" ht="29" x14ac:dyDescent="0.35">
      <c r="A39" s="377"/>
      <c r="B39" s="368"/>
      <c r="C39" s="3" t="s">
        <v>359</v>
      </c>
      <c r="D39" s="3" t="s">
        <v>253</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422</v>
      </c>
      <c r="G42" s="332" t="s">
        <v>423</v>
      </c>
      <c r="H42" s="332" t="s">
        <v>433</v>
      </c>
      <c r="I42" s="332" t="s">
        <v>425</v>
      </c>
      <c r="J42" s="332" t="s">
        <v>156</v>
      </c>
      <c r="K42" s="360" t="s">
        <v>434</v>
      </c>
      <c r="L42" s="332" t="s">
        <v>253</v>
      </c>
      <c r="M42" s="362"/>
      <c r="N42" s="394"/>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IF(Spatial_Strategy!E42='Drop downs'!$B$6,Spatial_Strategy!B42&amp;": "&amp;Spatial_Strategy!K42&amp;"","")</f>
        <v/>
      </c>
      <c r="U42" t="str">
        <f t="shared" si="0"/>
        <v/>
      </c>
      <c r="V42" t="str">
        <f>IF(N42&gt;0,B42&amp;":"&amp;N42&amp;"
","")</f>
        <v/>
      </c>
    </row>
    <row r="43" spans="1:22" ht="30" customHeight="1" x14ac:dyDescent="0.35">
      <c r="A43" s="377"/>
      <c r="B43" s="368"/>
      <c r="C43" s="3" t="s">
        <v>364</v>
      </c>
      <c r="D43" s="3" t="s">
        <v>253</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x14ac:dyDescent="0.35">
      <c r="A45" s="377"/>
      <c r="B45" s="368"/>
      <c r="C45" s="3" t="s">
        <v>366</v>
      </c>
      <c r="D45" s="3" t="s">
        <v>253</v>
      </c>
      <c r="E45" s="358"/>
      <c r="F45" s="358"/>
      <c r="G45" s="358"/>
      <c r="H45" s="358"/>
      <c r="I45" s="358"/>
      <c r="J45" s="358"/>
      <c r="K45" s="296"/>
      <c r="L45" s="358"/>
      <c r="M45" s="293"/>
      <c r="N45" s="391"/>
      <c r="R45" s="12"/>
      <c r="S45" s="12"/>
      <c r="T45" s="12"/>
    </row>
    <row r="46" spans="1:22" ht="29.5" thickBot="1" x14ac:dyDescent="0.4">
      <c r="A46" s="382"/>
      <c r="B46" s="369"/>
      <c r="C46" s="80" t="s">
        <v>367</v>
      </c>
      <c r="D46" s="80" t="s">
        <v>253</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435</v>
      </c>
      <c r="F47" s="332" t="s">
        <v>422</v>
      </c>
      <c r="G47" s="332" t="s">
        <v>423</v>
      </c>
      <c r="H47" s="332" t="s">
        <v>424</v>
      </c>
      <c r="I47" s="332" t="s">
        <v>425</v>
      </c>
      <c r="J47" s="332" t="s">
        <v>159</v>
      </c>
      <c r="K47" s="360" t="s">
        <v>436</v>
      </c>
      <c r="L47" s="332" t="s">
        <v>253</v>
      </c>
      <c r="M47" s="362"/>
      <c r="N47" s="394"/>
      <c r="R47" s="12" t="str">
        <f>IF(OR(J47='Drop downs'!$G$7,J47='Drop downs'!$G$5), B47&amp;": "&amp;K47&amp;CHAR(10),"")</f>
        <v/>
      </c>
      <c r="S47" s="12" t="str">
        <f>IF(J47='Drop downs'!$G$2,B47&amp;": "&amp;K47&amp;""," ")</f>
        <v xml:space="preserve"> </v>
      </c>
      <c r="T47" s="12" t="str">
        <f>IF(Spatial_Strategy!E47='Drop downs'!$B$6,Spatial_Strategy!B47&amp;": "&amp;Spatial_Strategy!K47&amp;"","")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IF(Spatial_Strategy!E48='Drop downs'!$B$6,Spatial_Strategy!B48&amp;": "&amp;Spatial_Strategy!K48&amp;"","")</f>
        <v xml:space="preserve">: </v>
      </c>
    </row>
    <row r="49" spans="1:22" ht="29" x14ac:dyDescent="0.35">
      <c r="A49" s="376" t="s">
        <v>371</v>
      </c>
      <c r="B49" s="367" t="s">
        <v>125</v>
      </c>
      <c r="C49" s="86" t="s">
        <v>372</v>
      </c>
      <c r="D49" s="86" t="s">
        <v>257</v>
      </c>
      <c r="E49" s="370" t="s">
        <v>421</v>
      </c>
      <c r="F49" s="370" t="s">
        <v>422</v>
      </c>
      <c r="G49" s="370" t="s">
        <v>423</v>
      </c>
      <c r="H49" s="370" t="s">
        <v>424</v>
      </c>
      <c r="I49" s="370" t="s">
        <v>425</v>
      </c>
      <c r="J49" s="370" t="s">
        <v>159</v>
      </c>
      <c r="K49" s="379" t="s">
        <v>437</v>
      </c>
      <c r="L49" s="370" t="s">
        <v>253</v>
      </c>
      <c r="M49" s="374"/>
      <c r="N49" s="390"/>
      <c r="R49" s="12" t="str">
        <f>IF(OR(J49='Drop downs'!$G$7,J49='Drop downs'!$G$5), B49&amp;": "&amp;K49&amp;CHAR(10),"")</f>
        <v/>
      </c>
      <c r="S49" s="12" t="str">
        <f>IF(J49='Drop downs'!$G$2,B49&amp;": "&amp;K49&amp;""," ")</f>
        <v xml:space="preserve"> </v>
      </c>
      <c r="T49" s="12" t="str">
        <f>IF(Spatial_Strategy!E49='Drop downs'!$B$6,Spatial_Strategy!B49&amp;": "&amp;Spatial_Strategy!K49&amp;"","")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253</v>
      </c>
      <c r="E51" s="358"/>
      <c r="F51" s="358"/>
      <c r="G51" s="358"/>
      <c r="H51" s="358"/>
      <c r="I51" s="358"/>
      <c r="J51" s="358"/>
      <c r="K51" s="296"/>
      <c r="L51" s="358"/>
      <c r="M51" s="293"/>
      <c r="N51" s="391"/>
      <c r="R51" s="12"/>
      <c r="S51" s="12"/>
      <c r="T51" s="12"/>
    </row>
    <row r="52" spans="1:22" x14ac:dyDescent="0.35">
      <c r="A52" s="377"/>
      <c r="B52" s="368"/>
      <c r="C52" s="24" t="s">
        <v>375</v>
      </c>
      <c r="D52" s="24" t="s">
        <v>253</v>
      </c>
      <c r="E52" s="358"/>
      <c r="F52" s="358"/>
      <c r="G52" s="358"/>
      <c r="H52" s="358"/>
      <c r="I52" s="358"/>
      <c r="J52" s="358"/>
      <c r="K52" s="296"/>
      <c r="L52" s="358"/>
      <c r="M52" s="293"/>
      <c r="N52" s="391"/>
      <c r="R52" s="12"/>
      <c r="S52" s="12"/>
      <c r="T52" s="12"/>
    </row>
    <row r="53" spans="1:22" ht="15" thickBot="1" x14ac:dyDescent="0.4">
      <c r="A53" s="378"/>
      <c r="B53" s="369"/>
      <c r="C53" s="19" t="s">
        <v>376</v>
      </c>
      <c r="D53" s="19" t="s">
        <v>253</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t="s">
        <v>257</v>
      </c>
      <c r="M54" s="374"/>
      <c r="N54" s="390"/>
      <c r="R54" s="12" t="str">
        <f>IF(OR(J54='Drop downs'!$G$7,J54='Drop downs'!$G$5), B54&amp;": "&amp;K54&amp;CHAR(10),"")</f>
        <v/>
      </c>
      <c r="S54" s="12" t="str">
        <f>IF(J54='Drop downs'!$G$2,B54&amp;": "&amp;K54&amp;""," ")</f>
        <v xml:space="preserve"> </v>
      </c>
      <c r="T54" s="12" t="str">
        <f>IF(Spatial_Strategy!E54='Drop downs'!$B$6,Spatial_Strategy!B54&amp;": "&amp;Spatial_Strategy!K54&amp;"","")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422</v>
      </c>
      <c r="G57" s="404" t="s">
        <v>423</v>
      </c>
      <c r="H57" s="404" t="s">
        <v>424</v>
      </c>
      <c r="I57" s="370" t="s">
        <v>439</v>
      </c>
      <c r="J57" s="370" t="s">
        <v>159</v>
      </c>
      <c r="K57" s="379" t="s">
        <v>440</v>
      </c>
      <c r="L57" s="370" t="s">
        <v>253</v>
      </c>
      <c r="M57" s="374"/>
      <c r="N57" s="390"/>
      <c r="R57" s="12" t="str">
        <f>IF(OR(J57='Drop downs'!$G$7,J57='Drop downs'!$G$5), B57&amp;": "&amp;K57&amp;CHAR(10),"")</f>
        <v/>
      </c>
      <c r="S57" s="12" t="str">
        <f>IF(J57='Drop downs'!$G$2,B57&amp;": "&amp;K57&amp;""," ")</f>
        <v xml:space="preserve"> </v>
      </c>
      <c r="T57" s="12" t="str">
        <f>IF(Spatial_Strategy!E57='Drop downs'!$B$6,Spatial_Strategy!B57&amp;": "&amp;Spatial_Strategy!K57&amp;"","")</f>
        <v/>
      </c>
      <c r="U57" t="str">
        <f t="shared" si="0"/>
        <v/>
      </c>
      <c r="V57" t="str">
        <f>IF(N57&gt;0,B57&amp;":"&amp;N57&amp;"
","")</f>
        <v/>
      </c>
    </row>
    <row r="58" spans="1:22" x14ac:dyDescent="0.35">
      <c r="A58" s="377"/>
      <c r="B58" s="368"/>
      <c r="C58" s="24" t="s">
        <v>383</v>
      </c>
      <c r="D58" s="24" t="s">
        <v>253</v>
      </c>
      <c r="E58" s="358"/>
      <c r="F58" s="358"/>
      <c r="G58" s="331"/>
      <c r="H58" s="331"/>
      <c r="I58" s="358"/>
      <c r="J58" s="358"/>
      <c r="K58" s="296"/>
      <c r="L58" s="358"/>
      <c r="M58" s="293"/>
      <c r="N58" s="391"/>
      <c r="R58" s="12"/>
      <c r="S58" s="12"/>
      <c r="T58" s="12"/>
    </row>
    <row r="59" spans="1:22" x14ac:dyDescent="0.35">
      <c r="A59" s="377"/>
      <c r="B59" s="368"/>
      <c r="C59" s="24" t="s">
        <v>384</v>
      </c>
      <c r="D59" s="24" t="s">
        <v>253</v>
      </c>
      <c r="E59" s="358"/>
      <c r="F59" s="358"/>
      <c r="G59" s="331"/>
      <c r="H59" s="331"/>
      <c r="I59" s="358"/>
      <c r="J59" s="358"/>
      <c r="K59" s="296"/>
      <c r="L59" s="358"/>
      <c r="M59" s="293"/>
      <c r="N59" s="391"/>
      <c r="R59" s="12"/>
      <c r="S59" s="12"/>
      <c r="T59" s="12"/>
    </row>
    <row r="60" spans="1:22" x14ac:dyDescent="0.35">
      <c r="A60" s="377"/>
      <c r="B60" s="368"/>
      <c r="C60" s="24" t="s">
        <v>385</v>
      </c>
      <c r="D60" s="24" t="s">
        <v>253</v>
      </c>
      <c r="E60" s="358"/>
      <c r="F60" s="358"/>
      <c r="G60" s="331"/>
      <c r="H60" s="331"/>
      <c r="I60" s="358"/>
      <c r="J60" s="358"/>
      <c r="K60" s="296"/>
      <c r="L60" s="358"/>
      <c r="M60" s="293"/>
      <c r="N60" s="391"/>
      <c r="R60" s="12"/>
      <c r="S60" s="12"/>
      <c r="T60" s="12"/>
    </row>
    <row r="61" spans="1:22" x14ac:dyDescent="0.35">
      <c r="A61" s="377"/>
      <c r="B61" s="368"/>
      <c r="C61" s="24" t="s">
        <v>386</v>
      </c>
      <c r="D61" s="24" t="s">
        <v>257</v>
      </c>
      <c r="E61" s="358"/>
      <c r="F61" s="358"/>
      <c r="G61" s="331"/>
      <c r="H61" s="331"/>
      <c r="I61" s="358"/>
      <c r="J61" s="358"/>
      <c r="K61" s="296"/>
      <c r="L61" s="358"/>
      <c r="M61" s="293"/>
      <c r="N61" s="391"/>
      <c r="R61" s="12"/>
      <c r="S61" s="12"/>
      <c r="T61" s="12"/>
    </row>
    <row r="62" spans="1:22" x14ac:dyDescent="0.35">
      <c r="A62" s="377"/>
      <c r="B62" s="368"/>
      <c r="C62" s="24" t="s">
        <v>387</v>
      </c>
      <c r="D62" s="24" t="s">
        <v>253</v>
      </c>
      <c r="E62" s="358"/>
      <c r="F62" s="358"/>
      <c r="G62" s="331"/>
      <c r="H62" s="331"/>
      <c r="I62" s="358"/>
      <c r="J62" s="358"/>
      <c r="K62" s="296"/>
      <c r="L62" s="358"/>
      <c r="M62" s="293"/>
      <c r="N62" s="391"/>
      <c r="R62" s="12"/>
      <c r="S62" s="12"/>
      <c r="T62" s="12"/>
    </row>
    <row r="63" spans="1:22" ht="29" x14ac:dyDescent="0.35">
      <c r="A63" s="377"/>
      <c r="B63" s="368"/>
      <c r="C63" s="24" t="s">
        <v>388</v>
      </c>
      <c r="D63" s="24" t="s">
        <v>253</v>
      </c>
      <c r="E63" s="358"/>
      <c r="F63" s="358"/>
      <c r="G63" s="331"/>
      <c r="H63" s="331"/>
      <c r="I63" s="358"/>
      <c r="J63" s="358"/>
      <c r="K63" s="296"/>
      <c r="L63" s="358"/>
      <c r="M63" s="293"/>
      <c r="N63" s="391"/>
      <c r="R63" s="12"/>
      <c r="S63" s="12"/>
      <c r="T63" s="12"/>
    </row>
    <row r="64" spans="1:22" ht="15" thickBot="1" x14ac:dyDescent="0.4">
      <c r="A64" s="378"/>
      <c r="B64" s="369"/>
      <c r="C64" s="19" t="s">
        <v>389</v>
      </c>
      <c r="D64" s="19" t="s">
        <v>257</v>
      </c>
      <c r="E64" s="330"/>
      <c r="F64" s="330"/>
      <c r="G64" s="405"/>
      <c r="H64" s="405"/>
      <c r="I64" s="330"/>
      <c r="J64" s="330"/>
      <c r="K64" s="380"/>
      <c r="L64" s="330"/>
      <c r="M64" s="375"/>
      <c r="N64" s="392"/>
      <c r="R64" s="12"/>
      <c r="S64" s="12"/>
      <c r="T64" s="12"/>
    </row>
    <row r="65" spans="1:22" x14ac:dyDescent="0.35">
      <c r="A65" s="376" t="s">
        <v>390</v>
      </c>
      <c r="B65" s="367" t="s">
        <v>128</v>
      </c>
      <c r="C65" s="85" t="s">
        <v>391</v>
      </c>
      <c r="D65" s="86" t="s">
        <v>253</v>
      </c>
      <c r="E65" s="370" t="s">
        <v>421</v>
      </c>
      <c r="F65" s="370" t="s">
        <v>422</v>
      </c>
      <c r="G65" s="370" t="s">
        <v>423</v>
      </c>
      <c r="H65" s="370" t="s">
        <v>424</v>
      </c>
      <c r="I65" s="370" t="s">
        <v>439</v>
      </c>
      <c r="J65" s="370" t="s">
        <v>159</v>
      </c>
      <c r="K65" s="379" t="s">
        <v>441</v>
      </c>
      <c r="L65" s="370" t="s">
        <v>253</v>
      </c>
      <c r="M65" s="374"/>
      <c r="N65" s="390"/>
      <c r="R65" s="12" t="str">
        <f>IF(OR(J65='Drop downs'!$G$7,J65='Drop downs'!$G$5), B65&amp;": "&amp;K65&amp;CHAR(10),"")</f>
        <v/>
      </c>
      <c r="S65" s="12" t="str">
        <f>IF(J65='Drop downs'!$G$2,B65&amp;": "&amp;K65&amp;""," ")</f>
        <v xml:space="preserve"> </v>
      </c>
      <c r="T65" s="12" t="str">
        <f>IF(Spatial_Strategy!E65='Drop downs'!$B$6,Spatial_Strategy!B65&amp;": "&amp;Spatial_Strategy!K65&amp;"","")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253</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423</v>
      </c>
      <c r="H72" s="370" t="s">
        <v>424</v>
      </c>
      <c r="I72" s="370" t="s">
        <v>425</v>
      </c>
      <c r="J72" s="370" t="s">
        <v>159</v>
      </c>
      <c r="K72" s="371" t="s">
        <v>442</v>
      </c>
      <c r="L72" s="370" t="s">
        <v>253</v>
      </c>
      <c r="M72" s="374"/>
      <c r="N72" s="409" t="s">
        <v>443</v>
      </c>
      <c r="R72" s="12" t="str">
        <f>IF(OR(J72='Drop downs'!$G$7,J72='Drop downs'!$G$5), B72&amp;": "&amp;K72&amp;CHAR(10),"")</f>
        <v/>
      </c>
      <c r="S72" s="12" t="str">
        <f>IF(J72='Drop downs'!$G$2,B72&amp;": "&amp;K72&amp;""," ")</f>
        <v xml:space="preserve"> </v>
      </c>
      <c r="T72" s="12" t="str">
        <f>IF(Spatial_Strategy!E72='Drop downs'!$B$6,Spatial_Strategy!B72&amp;": "&amp;Spatial_Strategy!K72&amp;"","")</f>
        <v/>
      </c>
      <c r="U72" t="str">
        <f t="shared" si="0"/>
        <v/>
      </c>
      <c r="V72" t="str">
        <f>IF(N72&gt;0,B72&amp;":"&amp;N72&amp;"
","")</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row>
    <row r="73" spans="1:22" x14ac:dyDescent="0.35">
      <c r="A73" s="377"/>
      <c r="B73" s="368"/>
      <c r="C73" s="83" t="s">
        <v>400</v>
      </c>
      <c r="D73" s="24" t="s">
        <v>253</v>
      </c>
      <c r="E73" s="358"/>
      <c r="F73" s="358"/>
      <c r="G73" s="358"/>
      <c r="H73" s="358"/>
      <c r="I73" s="358"/>
      <c r="J73" s="358"/>
      <c r="K73" s="372"/>
      <c r="L73" s="358"/>
      <c r="M73" s="293"/>
      <c r="N73" s="410"/>
      <c r="R73" s="12"/>
      <c r="S73" s="12"/>
      <c r="T73" s="12"/>
    </row>
    <row r="74" spans="1:22" x14ac:dyDescent="0.35">
      <c r="A74" s="377"/>
      <c r="B74" s="368"/>
      <c r="C74" s="83" t="s">
        <v>401</v>
      </c>
      <c r="D74" s="24" t="s">
        <v>253</v>
      </c>
      <c r="E74" s="358"/>
      <c r="F74" s="358"/>
      <c r="G74" s="358"/>
      <c r="H74" s="358"/>
      <c r="I74" s="358"/>
      <c r="J74" s="358"/>
      <c r="K74" s="372"/>
      <c r="L74" s="358"/>
      <c r="M74" s="293"/>
      <c r="N74" s="410"/>
      <c r="R74" s="12"/>
      <c r="S74" s="12"/>
      <c r="T74" s="12"/>
    </row>
    <row r="75" spans="1:22" x14ac:dyDescent="0.35">
      <c r="A75" s="377"/>
      <c r="B75" s="368"/>
      <c r="C75" s="83" t="s">
        <v>402</v>
      </c>
      <c r="D75" s="24" t="s">
        <v>257</v>
      </c>
      <c r="E75" s="358"/>
      <c r="F75" s="358"/>
      <c r="G75" s="358"/>
      <c r="H75" s="358"/>
      <c r="I75" s="358"/>
      <c r="J75" s="358"/>
      <c r="K75" s="372"/>
      <c r="L75" s="358"/>
      <c r="M75" s="293"/>
      <c r="N75" s="410"/>
      <c r="R75" s="12"/>
      <c r="S75" s="12"/>
      <c r="T75" s="12"/>
    </row>
    <row r="76" spans="1:22" ht="79.5" customHeight="1" thickBot="1" x14ac:dyDescent="0.4">
      <c r="A76" s="382"/>
      <c r="B76" s="369"/>
      <c r="C76" s="87" t="s">
        <v>403</v>
      </c>
      <c r="D76" s="24" t="s">
        <v>257</v>
      </c>
      <c r="E76" s="359"/>
      <c r="F76" s="359"/>
      <c r="G76" s="359"/>
      <c r="H76" s="359"/>
      <c r="I76" s="359"/>
      <c r="J76" s="359"/>
      <c r="K76" s="373"/>
      <c r="L76" s="359"/>
      <c r="M76" s="363"/>
      <c r="N76" s="411"/>
      <c r="R76" s="12"/>
      <c r="S76" s="12"/>
      <c r="T76" s="12"/>
    </row>
    <row r="77" spans="1:22" x14ac:dyDescent="0.35">
      <c r="A77" s="364" t="s">
        <v>404</v>
      </c>
      <c r="B77" s="367" t="s">
        <v>130</v>
      </c>
      <c r="C77" s="91" t="s">
        <v>405</v>
      </c>
      <c r="D77" s="82" t="s">
        <v>253</v>
      </c>
      <c r="E77" s="332" t="s">
        <v>421</v>
      </c>
      <c r="F77" s="332" t="s">
        <v>444</v>
      </c>
      <c r="G77" s="332" t="s">
        <v>423</v>
      </c>
      <c r="H77" s="332" t="s">
        <v>424</v>
      </c>
      <c r="I77" s="332" t="s">
        <v>425</v>
      </c>
      <c r="J77" s="332" t="s">
        <v>159</v>
      </c>
      <c r="K77" s="360" t="s">
        <v>445</v>
      </c>
      <c r="L77" s="332" t="s">
        <v>253</v>
      </c>
      <c r="M77" s="362"/>
      <c r="N77" s="394"/>
      <c r="R77" s="12" t="str">
        <f>IF(OR(J77='Drop downs'!$G$7,J77='Drop downs'!$G$5), B77&amp;": "&amp;K77&amp;CHAR(10),"")</f>
        <v/>
      </c>
      <c r="S77" s="12" t="str">
        <f>IF(J77='Drop downs'!$G$2,B77&amp;": "&amp;K77&amp;""," ")</f>
        <v xml:space="preserve"> </v>
      </c>
      <c r="T77" s="12" t="str">
        <f>IF(Spatial_Strategy!E77='Drop downs'!$B$6,Spatial_Strategy!B77&amp;": "&amp;Spatial_Strategy!K77&amp;"","")</f>
        <v/>
      </c>
      <c r="U77" t="str">
        <f t="shared" ref="U77:U84" si="1">IF(M77&gt;0,B77&amp;":"&amp;M77&amp;"
","")</f>
        <v/>
      </c>
      <c r="V77" t="str">
        <f>IF(N77&gt;0,B77&amp;":"&amp;N77&amp;"
","")</f>
        <v/>
      </c>
    </row>
    <row r="78" spans="1:22" x14ac:dyDescent="0.35">
      <c r="A78" s="365"/>
      <c r="B78" s="368"/>
      <c r="C78" s="83" t="s">
        <v>406</v>
      </c>
      <c r="D78" s="3" t="s">
        <v>253</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404" t="s">
        <v>103</v>
      </c>
      <c r="J84" s="332" t="s">
        <v>161</v>
      </c>
      <c r="K84" s="360" t="s">
        <v>438</v>
      </c>
      <c r="L84" s="332" t="s">
        <v>257</v>
      </c>
      <c r="M84" s="362"/>
      <c r="N84" s="394"/>
      <c r="R84" s="12" t="str">
        <f>IF(OR(J84='Drop downs'!$G$7,J84='Drop downs'!$G$5), B84&amp;": "&amp;K84&amp;CHAR(10),"")</f>
        <v/>
      </c>
      <c r="S84" s="12" t="str">
        <f>IF(J84='Drop downs'!$G$2,B84&amp;": "&amp;K84&amp;""," ")</f>
        <v xml:space="preserve"> </v>
      </c>
      <c r="T84" s="12" t="str">
        <f>IF(Spatial_Strategy!E84='Drop downs'!$B$6,Spatial_Strategy!B84&amp;": "&amp;Spatial_Strategy!K84&amp;"","")</f>
        <v/>
      </c>
      <c r="U84" t="str">
        <f t="shared" si="1"/>
        <v/>
      </c>
      <c r="V84" t="str">
        <f>IF(N84&gt;0,B84&amp;":"&amp;N84&amp;"
","")</f>
        <v/>
      </c>
    </row>
    <row r="85" spans="1:22" x14ac:dyDescent="0.35">
      <c r="A85" s="365"/>
      <c r="B85" s="368"/>
      <c r="C85" s="84" t="s">
        <v>414</v>
      </c>
      <c r="D85" s="3" t="s">
        <v>257</v>
      </c>
      <c r="E85" s="358"/>
      <c r="F85" s="358"/>
      <c r="G85" s="358"/>
      <c r="H85" s="358"/>
      <c r="I85" s="331"/>
      <c r="J85" s="358"/>
      <c r="K85" s="296"/>
      <c r="L85" s="358"/>
      <c r="M85" s="293"/>
      <c r="N85" s="391"/>
      <c r="R85" s="12"/>
      <c r="S85" s="12"/>
      <c r="T85" s="12"/>
    </row>
    <row r="86" spans="1:22" x14ac:dyDescent="0.35">
      <c r="A86" s="365"/>
      <c r="B86" s="368"/>
      <c r="C86" s="84" t="s">
        <v>415</v>
      </c>
      <c r="D86" s="3" t="s">
        <v>257</v>
      </c>
      <c r="E86" s="358"/>
      <c r="F86" s="358"/>
      <c r="G86" s="358"/>
      <c r="H86" s="358"/>
      <c r="I86" s="331"/>
      <c r="J86" s="358"/>
      <c r="K86" s="296"/>
      <c r="L86" s="358"/>
      <c r="M86" s="293"/>
      <c r="N86" s="391"/>
      <c r="R86" s="12"/>
      <c r="S86" s="12"/>
      <c r="T86" s="12"/>
    </row>
    <row r="87" spans="1:22" ht="15" thickBot="1" x14ac:dyDescent="0.4">
      <c r="A87" s="366"/>
      <c r="B87" s="369"/>
      <c r="C87" s="87" t="s">
        <v>416</v>
      </c>
      <c r="D87" s="80" t="s">
        <v>257</v>
      </c>
      <c r="E87" s="359"/>
      <c r="F87" s="359"/>
      <c r="G87" s="359"/>
      <c r="H87" s="359"/>
      <c r="I87" s="405"/>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108.75" customHeight="1" x14ac:dyDescent="0.35">
      <c r="A92" s="398"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c r="B98" s="402"/>
      <c r="C98" s="402"/>
      <c r="D98" s="402"/>
      <c r="E98" s="402"/>
      <c r="F98" s="402"/>
      <c r="G98" s="402"/>
      <c r="H98" s="402"/>
      <c r="I98" s="402"/>
      <c r="J98" s="402"/>
      <c r="K98" s="402"/>
      <c r="L98" s="402"/>
      <c r="M98" s="402"/>
      <c r="N98" s="403"/>
    </row>
  </sheetData>
  <sheetProtection algorithmName="SHA-512" hashValue="NPgYjeFwKsr7JV06NRLAgsqAvCoSjD4XrDDnVkWF3M/gRuJtSvX/gj7vndFUHO8QMtuvLVYbnAO5uiYlEaoKhA==" saltValue="JMWsJgUZd35kDL7uZ/Fiq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5158" priority="2">
      <formula>$D50="No"</formula>
    </cfRule>
  </conditionalFormatting>
  <conditionalFormatting sqref="C8:D87">
    <cfRule type="expression" dxfId="5157" priority="1">
      <formula>$D8="No"</formula>
    </cfRule>
  </conditionalFormatting>
  <conditionalFormatting sqref="J8 J18 J28 J49 J57 J65 J72 J77 J84">
    <cfRule type="cellIs" dxfId="5156" priority="34" operator="equal">
      <formula>"Significant Negative"</formula>
    </cfRule>
    <cfRule type="cellIs" dxfId="5155" priority="35" operator="equal">
      <formula>"Minor Negative"</formula>
    </cfRule>
    <cfRule type="cellIs" dxfId="5154" priority="36" operator="equal">
      <formula>"Uncertain"</formula>
    </cfRule>
    <cfRule type="cellIs" dxfId="5153" priority="37" operator="equal">
      <formula>"Neutral"</formula>
    </cfRule>
    <cfRule type="cellIs" dxfId="5152" priority="38" operator="equal">
      <formula>"Minor Positive"</formula>
    </cfRule>
    <cfRule type="cellIs" dxfId="5151" priority="39" operator="equal">
      <formula>"Significant Positive"</formula>
    </cfRule>
  </conditionalFormatting>
  <conditionalFormatting sqref="J20">
    <cfRule type="cellIs" dxfId="5150" priority="22" operator="equal">
      <formula>"Significant Negative"</formula>
    </cfRule>
    <cfRule type="cellIs" dxfId="5149" priority="23" operator="equal">
      <formula>"Minor Negative"</formula>
    </cfRule>
    <cfRule type="cellIs" dxfId="5148" priority="24" operator="equal">
      <formula>"Uncertain"</formula>
    </cfRule>
    <cfRule type="cellIs" dxfId="5147" priority="25" operator="equal">
      <formula>"Neutral"</formula>
    </cfRule>
    <cfRule type="cellIs" dxfId="5146" priority="26" operator="equal">
      <formula>"Minor Positive"</formula>
    </cfRule>
    <cfRule type="cellIs" dxfId="5145" priority="27" operator="equal">
      <formula>"Significant Positive"</formula>
    </cfRule>
  </conditionalFormatting>
  <conditionalFormatting sqref="J36">
    <cfRule type="cellIs" dxfId="5144" priority="16" operator="equal">
      <formula>"Significant Negative"</formula>
    </cfRule>
    <cfRule type="cellIs" dxfId="5143" priority="17" operator="equal">
      <formula>"Minor Negative"</formula>
    </cfRule>
    <cfRule type="cellIs" dxfId="5142" priority="18" operator="equal">
      <formula>"Uncertain"</formula>
    </cfRule>
    <cfRule type="cellIs" dxfId="5141" priority="19" operator="equal">
      <formula>"Neutral"</formula>
    </cfRule>
    <cfRule type="cellIs" dxfId="5140" priority="20" operator="equal">
      <formula>"Minor Positive"</formula>
    </cfRule>
    <cfRule type="cellIs" dxfId="5139" priority="21" operator="equal">
      <formula>"Significant Positive"</formula>
    </cfRule>
  </conditionalFormatting>
  <conditionalFormatting sqref="J42">
    <cfRule type="cellIs" dxfId="5138" priority="10" operator="equal">
      <formula>"Significant Negative"</formula>
    </cfRule>
    <cfRule type="cellIs" dxfId="5137" priority="11" operator="equal">
      <formula>"Minor Negative"</formula>
    </cfRule>
    <cfRule type="cellIs" dxfId="5136" priority="12" operator="equal">
      <formula>"Uncertain"</formula>
    </cfRule>
    <cfRule type="cellIs" dxfId="5135" priority="13" operator="equal">
      <formula>"Neutral"</formula>
    </cfRule>
    <cfRule type="cellIs" dxfId="5134" priority="14" operator="equal">
      <formula>"Minor Positive"</formula>
    </cfRule>
    <cfRule type="cellIs" dxfId="5133" priority="15" operator="equal">
      <formula>"Significant Positive"</formula>
    </cfRule>
  </conditionalFormatting>
  <conditionalFormatting sqref="J47">
    <cfRule type="cellIs" dxfId="5132" priority="28" operator="equal">
      <formula>"Significant Negative"</formula>
    </cfRule>
    <cfRule type="cellIs" dxfId="5131" priority="29" operator="equal">
      <formula>"Minor Negative"</formula>
    </cfRule>
    <cfRule type="cellIs" dxfId="5130" priority="30" operator="equal">
      <formula>"Uncertain"</formula>
    </cfRule>
    <cfRule type="cellIs" dxfId="5129" priority="31" operator="equal">
      <formula>"Neutral"</formula>
    </cfRule>
    <cfRule type="cellIs" dxfId="5128" priority="32" operator="equal">
      <formula>"Minor Positive"</formula>
    </cfRule>
    <cfRule type="cellIs" dxfId="5127" priority="33" operator="equal">
      <formula>"Significant Positive"</formula>
    </cfRule>
  </conditionalFormatting>
  <conditionalFormatting sqref="J54">
    <cfRule type="cellIs" dxfId="5126" priority="4" operator="equal">
      <formula>"Significant Negative"</formula>
    </cfRule>
    <cfRule type="cellIs" dxfId="5125" priority="5" operator="equal">
      <formula>"Minor Negative"</formula>
    </cfRule>
    <cfRule type="cellIs" dxfId="5124" priority="6" operator="equal">
      <formula>"Uncertain"</formula>
    </cfRule>
    <cfRule type="cellIs" dxfId="5123" priority="7" operator="equal">
      <formula>"Neutral"</formula>
    </cfRule>
    <cfRule type="cellIs" dxfId="5122" priority="8" operator="equal">
      <formula>"Minor Positive"</formula>
    </cfRule>
    <cfRule type="cellIs" dxfId="5121"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167B222-9152-49F8-BDC7-54DE0A89E935}">
          <x14:formula1>
            <xm:f>'Drop downs'!$G$2:$G$7</xm:f>
          </x14:formula1>
          <xm:sqref>J8 J18 J20 J28 J36 J42 J84 J54 J57 J65 J72 J77 J47 J49</xm:sqref>
        </x14:dataValidation>
        <x14:dataValidation type="list" allowBlank="1" showInputMessage="1" showErrorMessage="1" xr:uid="{BA9C4366-DD9C-4F0F-8EDA-F2C71769C256}">
          <x14:formula1>
            <xm:f>'Drop downs'!$F$2:$F$6</xm:f>
          </x14:formula1>
          <xm:sqref>I8 I18 I20 I28 I36 I42 I84 I54 I57 I65 I72 I77 I47 I49</xm:sqref>
        </x14:dataValidation>
        <x14:dataValidation type="list" allowBlank="1" showInputMessage="1" showErrorMessage="1" xr:uid="{68E7C075-CFC8-4F56-9F78-7E487C951964}">
          <x14:formula1>
            <xm:f>'Drop downs'!$E$2:$E$6</xm:f>
          </x14:formula1>
          <xm:sqref>H8 H18 H20 H28 H36 H42 H84 H54 H57 H65 H72 H77 H47 H49</xm:sqref>
        </x14:dataValidation>
        <x14:dataValidation type="list" allowBlank="1" showInputMessage="1" showErrorMessage="1" xr:uid="{18C3A967-C594-4C36-925A-40E8D7494854}">
          <x14:formula1>
            <xm:f>'Drop downs'!$D$2:$D$7</xm:f>
          </x14:formula1>
          <xm:sqref>G8 G18 G20 G28 G36 G42 G84 G54 G57 G65 G72 G77 G47 G49</xm:sqref>
        </x14:dataValidation>
        <x14:dataValidation type="list" allowBlank="1" showInputMessage="1" showErrorMessage="1" xr:uid="{952B872B-5366-4245-B320-2B860224A2EC}">
          <x14:formula1>
            <xm:f>'Drop downs'!$C$2:$C$5</xm:f>
          </x14:formula1>
          <xm:sqref>F8 F18 F20 F28 F36 F42 F84 F54 F57 F65 F72 F77 F47 F49</xm:sqref>
        </x14:dataValidation>
        <x14:dataValidation type="list" allowBlank="1" showInputMessage="1" showErrorMessage="1" xr:uid="{34EEC769-FFAB-4969-85F3-00CE4C6BD1B8}">
          <x14:formula1>
            <xm:f>'Drop downs'!$B$2:$B$4</xm:f>
          </x14:formula1>
          <xm:sqref>E8 E18 E20 E28 E36 E42 E84 E54 E57 E65 E72 E77 E47 E49</xm:sqref>
        </x14:dataValidation>
        <x14:dataValidation type="list" allowBlank="1" showInputMessage="1" showErrorMessage="1" xr:uid="{8B129527-E57D-4C30-918C-F988C9499CCF}">
          <x14:formula1>
            <xm:f>'Drop downs'!$J$2:$J$3</xm:f>
          </x14:formula1>
          <xm:sqref>L8 L18 L20 L28 L36 L42 L84 L54 L57 L65 L72 L77 L47 L49</xm:sqref>
        </x14:dataValidation>
        <x14:dataValidation type="list" allowBlank="1" showInputMessage="1" showErrorMessage="1" xr:uid="{6F8854D6-990D-4926-9978-BA5AE33729A1}">
          <x14:formula1>
            <xm:f>'Drop downs'!$A$2:$A$3</xm:f>
          </x14:formula1>
          <xm:sqref>D8:D87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D940-83CA-4E17-9145-3622B50638AA}">
  <sheetPr codeName="Sheet49">
    <tabColor theme="4" tint="0.79998168889431442"/>
  </sheetPr>
  <dimension ref="A1:V98"/>
  <sheetViews>
    <sheetView topLeftCell="A70"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1346</v>
      </c>
      <c r="D1" s="321"/>
      <c r="E1" s="321"/>
      <c r="F1" s="322"/>
      <c r="G1" s="16"/>
      <c r="I1" s="7"/>
      <c r="J1" s="7"/>
      <c r="K1" s="7"/>
    </row>
    <row r="2" spans="1:22" x14ac:dyDescent="0.35">
      <c r="A2" s="74" t="s">
        <v>31</v>
      </c>
      <c r="B2" s="9"/>
      <c r="C2" s="323" t="s">
        <v>1337</v>
      </c>
      <c r="D2" s="323"/>
      <c r="E2" s="323"/>
      <c r="F2" s="324"/>
      <c r="I2" s="8"/>
      <c r="J2" s="8"/>
      <c r="K2" s="8"/>
    </row>
    <row r="3" spans="1:22" ht="58" customHeight="1" x14ac:dyDescent="0.35">
      <c r="A3" s="75" t="s">
        <v>32</v>
      </c>
      <c r="B3" s="4"/>
      <c r="C3" s="323" t="s">
        <v>1347</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1339</v>
      </c>
      <c r="L8" s="370"/>
      <c r="M8" s="374"/>
      <c r="N8" s="390"/>
      <c r="R8" s="12" t="str">
        <f>IF(OR(J8='Drop downs'!$G$7,J8='Drop downs'!$G$5), B8&amp;": "&amp;K8&amp;CHAR(10),"")</f>
        <v/>
      </c>
      <c r="S8" s="12" t="str">
        <f>IF(J8='Drop downs'!$G$2,B8&amp;": "&amp;K8&amp;""," ")</f>
        <v xml:space="preserve"> </v>
      </c>
      <c r="T8" s="12" t="str">
        <f>IF(CE2_Circular_Economy!E8='Drop downs'!$B$6,CE2_Circular_Economy!B8&amp;": "&amp;CE2_Circular_Economy!K8&amp;"","")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1339</v>
      </c>
      <c r="L18" s="370"/>
      <c r="M18" s="374"/>
      <c r="N18" s="390"/>
      <c r="R18" s="12" t="str">
        <f>IF(OR(J18='Drop downs'!$G$7,J18='Drop downs'!$G$5), B18&amp;": "&amp;K18&amp;CHAR(10),"")</f>
        <v/>
      </c>
      <c r="S18" s="12" t="str">
        <f>IF(J18='Drop downs'!$G$2,B18&amp;": "&amp;K18&amp;""," ")</f>
        <v xml:space="preserve"> </v>
      </c>
      <c r="T18" s="12" t="str">
        <f>IF(CE2_Circular_Economy!E18='Drop downs'!$B$6,CE2_Circular_Economy!B18&amp;": "&amp;CE2_Circular_Economy!K18&amp;"","")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1339</v>
      </c>
      <c r="L20" s="370"/>
      <c r="M20" s="374"/>
      <c r="N20" s="390"/>
      <c r="R20" s="12" t="str">
        <f>IF(OR(J20='Drop downs'!$G$7,J20='Drop downs'!$G$5), B20&amp;": "&amp;K20&amp;CHAR(10),"")</f>
        <v/>
      </c>
      <c r="S20" s="12" t="str">
        <f>IF(J20='Drop downs'!$G$2,B20&amp;": "&amp;K20&amp;""," ")</f>
        <v xml:space="preserve"> </v>
      </c>
      <c r="T20" s="12" t="str">
        <f>IF(CE2_Circular_Economy!E20='Drop downs'!$B$6,CE2_Circular_Economy!B20&amp;": "&amp;CE2_Circular_Economy!K20&amp;"","")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78"/>
      <c r="B27" s="369"/>
      <c r="C27" s="15" t="s">
        <v>345</v>
      </c>
      <c r="D27" s="15"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1339</v>
      </c>
      <c r="L28" s="370"/>
      <c r="M28" s="374"/>
      <c r="N28" s="390"/>
      <c r="R28" s="12" t="str">
        <f>IF(OR(J28='Drop downs'!$G$7,J28='Drop downs'!$G$5), B28&amp;": "&amp;K28&amp;CHAR(10),"")</f>
        <v/>
      </c>
      <c r="S28" s="12" t="str">
        <f>IF(J28='Drop downs'!$G$2,B28&amp;": "&amp;K28&amp;""," ")</f>
        <v xml:space="preserve"> </v>
      </c>
      <c r="T28" s="12" t="str">
        <f>IF(CE2_Circular_Economy!E28='Drop downs'!$B$6,CE2_Circular_Economy!B28&amp;": "&amp;CE2_Circular_Economy!K28&amp;"","")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9"/>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IF(CE2_Circular_Economy!E36='Drop downs'!$B$6,CE2_Circular_Economy!B36&amp;": "&amp;CE2_Circular_Economy!K36&amp;"","")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15"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438</v>
      </c>
      <c r="L42" s="370"/>
      <c r="M42" s="374"/>
      <c r="N42" s="390"/>
      <c r="R42" s="12" t="str">
        <f>IF(OR(J42='Drop downs'!$G$7,J42='Drop downs'!$G$5), B42&amp;": "&amp;K42&amp;CHAR(10),"")</f>
        <v/>
      </c>
      <c r="S42" s="12" t="str">
        <f>IF(J42='Drop downs'!$G$2,B42&amp;": "&amp;K42&amp;""," ")</f>
        <v xml:space="preserve"> </v>
      </c>
      <c r="T42" s="12" t="str">
        <f>IF(CE2_Circular_Economy!E42='Drop downs'!$B$6,CE2_Circular_Economy!B42&amp;": "&amp;CE2_Circular_Economy!K42&amp;"","")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78"/>
      <c r="B46" s="369"/>
      <c r="C46" s="15" t="s">
        <v>367</v>
      </c>
      <c r="D46" s="15" t="s">
        <v>257</v>
      </c>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257</v>
      </c>
      <c r="E47" s="370" t="s">
        <v>103</v>
      </c>
      <c r="F47" s="370" t="s">
        <v>103</v>
      </c>
      <c r="G47" s="370" t="s">
        <v>103</v>
      </c>
      <c r="H47" s="370" t="s">
        <v>103</v>
      </c>
      <c r="I47" s="370" t="s">
        <v>103</v>
      </c>
      <c r="J47" s="370" t="s">
        <v>161</v>
      </c>
      <c r="K47" s="379" t="s">
        <v>438</v>
      </c>
      <c r="L47" s="370"/>
      <c r="M47" s="374"/>
      <c r="N47" s="390"/>
      <c r="R47" s="12" t="str">
        <f>IF(OR(J47='Drop downs'!$G$7,J47='Drop downs'!$G$5), B47&amp;": "&amp;K47&amp;CHAR(10),"")</f>
        <v/>
      </c>
      <c r="S47" s="12" t="str">
        <f>IF(J47='Drop downs'!$G$2,B47&amp;": "&amp;K47&amp;""," ")</f>
        <v xml:space="preserve"> </v>
      </c>
      <c r="T47" s="12" t="str">
        <f>IF(CE2_Circular_Economy!E47='Drop downs'!$B$6,CE2_Circular_Economy!B47&amp;": "&amp;CE2_Circular_Economy!K47&amp;"","")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IF(CE2_Circular_Economy!E48='Drop downs'!$B$6,CE2_Circular_Economy!B48&amp;": "&amp;CE2_Circular_Economy!K48&amp;"","")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IF(CE2_Circular_Economy!E49='Drop downs'!$B$6,CE2_Circular_Economy!B49&amp;": "&amp;CE2_Circular_Economy!K49&amp;"","")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IF(CE2_Circular_Economy!E54='Drop downs'!$B$6,CE2_Circular_Economy!B54&amp;": "&amp;CE2_Circular_Economy!K54&amp;"","")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IF(CE2_Circular_Economy!E57='Drop downs'!$B$6,CE2_Circular_Economy!B57&amp;": "&amp;CE2_Circular_Economy!K57&amp;"","")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19"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IF(CE2_Circular_Economy!E65='Drop downs'!$B$6,CE2_Circular_Economy!B65&amp;": "&amp;CE2_Circular_Economy!K65&amp;"","")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438</v>
      </c>
      <c r="L72" s="370"/>
      <c r="M72" s="374"/>
      <c r="N72" s="390"/>
      <c r="R72" s="12" t="str">
        <f>IF(OR(J72='Drop downs'!$G$7,J72='Drop downs'!$G$5), B72&amp;": "&amp;K72&amp;CHAR(10),"")</f>
        <v/>
      </c>
      <c r="S72" s="12" t="str">
        <f>IF(J72='Drop downs'!$G$2,B72&amp;": "&amp;K72&amp;""," ")</f>
        <v xml:space="preserve"> </v>
      </c>
      <c r="T72" s="12" t="str">
        <f>IF(CE2_Circular_Economy!E72='Drop downs'!$B$6,CE2_Circular_Economy!B72&amp;": "&amp;CE2_Circular_Economy!K72&amp;"","")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19" t="s">
        <v>257</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438</v>
      </c>
      <c r="L77" s="370"/>
      <c r="M77" s="374"/>
      <c r="N77" s="390"/>
      <c r="R77" s="12" t="str">
        <f>IF(OR(J77='Drop downs'!$G$7,J77='Drop downs'!$G$5), B77&amp;": "&amp;K77&amp;CHAR(10),"")</f>
        <v/>
      </c>
      <c r="S77" s="12" t="str">
        <f>IF(J77='Drop downs'!$G$2,B77&amp;": "&amp;K77&amp;""," ")</f>
        <v xml:space="preserve"> </v>
      </c>
      <c r="T77" s="12" t="str">
        <f>IF(CE2_Circular_Economy!E77='Drop downs'!$B$6,CE2_Circular_Economy!B77&amp;": "&amp;CE2_Circular_Economy!K77&amp;"","")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9"/>
      <c r="C83" s="98" t="s">
        <v>411</v>
      </c>
      <c r="D83" s="15" t="s">
        <v>257</v>
      </c>
      <c r="E83" s="330"/>
      <c r="F83" s="330"/>
      <c r="G83" s="330"/>
      <c r="H83" s="330"/>
      <c r="I83" s="330"/>
      <c r="J83" s="330"/>
      <c r="K83" s="380"/>
      <c r="L83" s="330"/>
      <c r="M83" s="375"/>
      <c r="N83" s="392"/>
      <c r="R83" s="12"/>
      <c r="S83" s="12"/>
      <c r="T83" s="12"/>
    </row>
    <row r="84" spans="1:22" ht="130.5" customHeight="1" x14ac:dyDescent="0.35">
      <c r="A84" s="383" t="s">
        <v>412</v>
      </c>
      <c r="B84" s="367" t="s">
        <v>131</v>
      </c>
      <c r="C84" s="99" t="s">
        <v>413</v>
      </c>
      <c r="D84" s="79" t="s">
        <v>257</v>
      </c>
      <c r="E84" s="370" t="s">
        <v>421</v>
      </c>
      <c r="F84" s="370" t="s">
        <v>422</v>
      </c>
      <c r="G84" s="370" t="s">
        <v>510</v>
      </c>
      <c r="H84" s="370" t="s">
        <v>631</v>
      </c>
      <c r="I84" s="370" t="s">
        <v>425</v>
      </c>
      <c r="J84" s="370" t="s">
        <v>156</v>
      </c>
      <c r="K84" s="379" t="s">
        <v>1348</v>
      </c>
      <c r="L84" s="379"/>
      <c r="M84" s="544"/>
      <c r="N84" s="409"/>
      <c r="R84" s="12" t="str">
        <f>IF(OR(J84='Drop downs'!$G$7,J84='Drop downs'!$G$5), B84&amp;": "&amp;#REF!&amp;CHAR(10),"")</f>
        <v/>
      </c>
      <c r="S84" s="12" t="e">
        <f>IF(J84='Drop downs'!$G$2,B84&amp;": "&amp;#REF!&amp;""," ")</f>
        <v>#REF!</v>
      </c>
      <c r="T84" s="12" t="str">
        <f>IF(CE2_Circular_Economy!E84='Drop downs'!$B$6,CE2_Circular_Economy!B84&amp;": "&amp;CE2_Circular_Economy!#REF!&amp;"","")</f>
        <v/>
      </c>
      <c r="U84" t="str">
        <f t="shared" si="1"/>
        <v/>
      </c>
      <c r="V84" t="str">
        <f>IF(N84&gt;0,B84&amp;":"&amp;N84&amp;"
","")</f>
        <v/>
      </c>
    </row>
    <row r="85" spans="1:22" x14ac:dyDescent="0.35">
      <c r="A85" s="365"/>
      <c r="B85" s="368"/>
      <c r="C85" s="84" t="s">
        <v>414</v>
      </c>
      <c r="D85" s="3" t="s">
        <v>253</v>
      </c>
      <c r="E85" s="358"/>
      <c r="F85" s="358"/>
      <c r="G85" s="358"/>
      <c r="H85" s="358"/>
      <c r="I85" s="358"/>
      <c r="J85" s="358"/>
      <c r="K85" s="296"/>
      <c r="L85" s="296"/>
      <c r="M85" s="545"/>
      <c r="N85" s="410"/>
      <c r="R85" s="12"/>
      <c r="S85" s="12"/>
      <c r="T85" s="12"/>
    </row>
    <row r="86" spans="1:22" x14ac:dyDescent="0.35">
      <c r="A86" s="365"/>
      <c r="B86" s="368"/>
      <c r="C86" s="84" t="s">
        <v>415</v>
      </c>
      <c r="D86" s="3" t="s">
        <v>253</v>
      </c>
      <c r="E86" s="358"/>
      <c r="F86" s="358"/>
      <c r="G86" s="358"/>
      <c r="H86" s="358"/>
      <c r="I86" s="358"/>
      <c r="J86" s="358"/>
      <c r="K86" s="296"/>
      <c r="L86" s="296"/>
      <c r="M86" s="545"/>
      <c r="N86" s="410"/>
      <c r="R86" s="12"/>
      <c r="S86" s="12"/>
      <c r="T86" s="12"/>
    </row>
    <row r="87" spans="1:22" ht="15" thickBot="1" x14ac:dyDescent="0.4">
      <c r="A87" s="366"/>
      <c r="B87" s="369"/>
      <c r="C87" s="87" t="s">
        <v>416</v>
      </c>
      <c r="D87" s="81" t="s">
        <v>257</v>
      </c>
      <c r="E87" s="359"/>
      <c r="F87" s="359"/>
      <c r="G87" s="359"/>
      <c r="H87" s="359"/>
      <c r="I87" s="359"/>
      <c r="J87" s="359"/>
      <c r="K87" s="361"/>
      <c r="L87" s="361"/>
      <c r="M87" s="609"/>
      <c r="N87" s="411"/>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e">
        <f>S8&amp;S18&amp;S20&amp;S28&amp;S36&amp;S42&amp;S47&amp;S48&amp;S49&amp;S54&amp;S57&amp;S65&amp;S72&amp;S77&amp;S84&amp;S87</f>
        <v>#REF!</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lfSAY5zIERFCofk9DW8fXFWB7hqH5+WsrawLAlOCwN4VbXaxMJVLTKNarWTEJRRKXoj69zUu4T3RHbAysNAeiw==" saltValue="0erRVVVwYjVyeDopsojdj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J65:J71"/>
    <mergeCell ref="K65:K71"/>
    <mergeCell ref="L65:L71"/>
    <mergeCell ref="A84:A87"/>
    <mergeCell ref="K84:K87"/>
    <mergeCell ref="L84:L87"/>
    <mergeCell ref="M84:M87"/>
    <mergeCell ref="J84:J87"/>
    <mergeCell ref="N18:N19"/>
    <mergeCell ref="N20:N27"/>
    <mergeCell ref="N28:N35"/>
    <mergeCell ref="N36:N41"/>
    <mergeCell ref="N42:N46"/>
    <mergeCell ref="N47:N48"/>
    <mergeCell ref="N49:N53"/>
    <mergeCell ref="N54:N56"/>
    <mergeCell ref="N57:N64"/>
    <mergeCell ref="B49:B53"/>
    <mergeCell ref="B54:B56"/>
    <mergeCell ref="B57:B64"/>
    <mergeCell ref="B65:B71"/>
    <mergeCell ref="B72:B76"/>
    <mergeCell ref="B77:B83"/>
    <mergeCell ref="B84:B87"/>
    <mergeCell ref="H8:H17"/>
    <mergeCell ref="I8:I17"/>
    <mergeCell ref="E65:E71"/>
    <mergeCell ref="F65:F71"/>
    <mergeCell ref="G65:G71"/>
    <mergeCell ref="H65:H71"/>
    <mergeCell ref="I65:I71"/>
    <mergeCell ref="E47:E48"/>
    <mergeCell ref="F47:F48"/>
    <mergeCell ref="G47:G48"/>
    <mergeCell ref="H47:H48"/>
    <mergeCell ref="I47:I48"/>
    <mergeCell ref="E84:E87"/>
    <mergeCell ref="F84:F87"/>
    <mergeCell ref="G84:G87"/>
    <mergeCell ref="H84:H87"/>
    <mergeCell ref="I84:I8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A49:A53"/>
    <mergeCell ref="E49:E53"/>
    <mergeCell ref="F49:F53"/>
    <mergeCell ref="G49:G53"/>
    <mergeCell ref="H49:H53"/>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47:M48"/>
    <mergeCell ref="B42:B46"/>
    <mergeCell ref="B47:B48"/>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K47:K48"/>
    <mergeCell ref="L47:L48"/>
    <mergeCell ref="I77:I83"/>
    <mergeCell ref="J77:J83"/>
    <mergeCell ref="M65:M71"/>
    <mergeCell ref="A72:A76"/>
    <mergeCell ref="E72:E76"/>
    <mergeCell ref="F72:F76"/>
    <mergeCell ref="G72:G76"/>
    <mergeCell ref="K77:K83"/>
    <mergeCell ref="L77:L83"/>
    <mergeCell ref="M77:M83"/>
    <mergeCell ref="I72:I76"/>
    <mergeCell ref="A77:A83"/>
    <mergeCell ref="E77:E83"/>
    <mergeCell ref="F77:F83"/>
    <mergeCell ref="G77:G83"/>
    <mergeCell ref="H77:H83"/>
    <mergeCell ref="H72:H76"/>
    <mergeCell ref="J72:J76"/>
    <mergeCell ref="K72:K76"/>
    <mergeCell ref="L72:L76"/>
    <mergeCell ref="M72:M76"/>
  </mergeCells>
  <conditionalFormatting sqref="C50:C53">
    <cfRule type="expression" dxfId="226" priority="1">
      <formula>$D50="No"</formula>
    </cfRule>
  </conditionalFormatting>
  <conditionalFormatting sqref="C8:D87">
    <cfRule type="expression" dxfId="225" priority="2">
      <formula>$D8="No"</formula>
    </cfRule>
  </conditionalFormatting>
  <conditionalFormatting sqref="J8 J18 J28 J49 J57 J65 J72 J77 J84">
    <cfRule type="cellIs" dxfId="224" priority="39" operator="equal">
      <formula>"Significant Negative"</formula>
    </cfRule>
    <cfRule type="cellIs" dxfId="223" priority="40" operator="equal">
      <formula>"Minor Negative"</formula>
    </cfRule>
    <cfRule type="cellIs" dxfId="222" priority="41" operator="equal">
      <formula>"Uncertain"</formula>
    </cfRule>
    <cfRule type="cellIs" dxfId="221" priority="42" operator="equal">
      <formula>"Neutral"</formula>
    </cfRule>
    <cfRule type="cellIs" dxfId="220" priority="43" operator="equal">
      <formula>"Minor Positive"</formula>
    </cfRule>
    <cfRule type="cellIs" dxfId="219" priority="44" operator="equal">
      <formula>"Significant Positive"</formula>
    </cfRule>
  </conditionalFormatting>
  <conditionalFormatting sqref="J20">
    <cfRule type="cellIs" dxfId="218" priority="27" operator="equal">
      <formula>"Significant Negative"</formula>
    </cfRule>
    <cfRule type="cellIs" dxfId="217" priority="28" operator="equal">
      <formula>"Minor Negative"</formula>
    </cfRule>
    <cfRule type="cellIs" dxfId="216" priority="29" operator="equal">
      <formula>"Uncertain"</formula>
    </cfRule>
    <cfRule type="cellIs" dxfId="215" priority="30" operator="equal">
      <formula>"Neutral"</formula>
    </cfRule>
    <cfRule type="cellIs" dxfId="214" priority="31" operator="equal">
      <formula>"Minor Positive"</formula>
    </cfRule>
    <cfRule type="cellIs" dxfId="213" priority="32" operator="equal">
      <formula>"Significant Positive"</formula>
    </cfRule>
  </conditionalFormatting>
  <conditionalFormatting sqref="J36">
    <cfRule type="cellIs" dxfId="212" priority="15" operator="equal">
      <formula>"Significant Negative"</formula>
    </cfRule>
    <cfRule type="cellIs" dxfId="211" priority="16" operator="equal">
      <formula>"Minor Negative"</formula>
    </cfRule>
    <cfRule type="cellIs" dxfId="210" priority="17" operator="equal">
      <formula>"Uncertain"</formula>
    </cfRule>
    <cfRule type="cellIs" dxfId="209" priority="18" operator="equal">
      <formula>"Neutral"</formula>
    </cfRule>
    <cfRule type="cellIs" dxfId="208" priority="19" operator="equal">
      <formula>"Minor Positive"</formula>
    </cfRule>
    <cfRule type="cellIs" dxfId="207" priority="20" operator="equal">
      <formula>"Significant Positive"</formula>
    </cfRule>
  </conditionalFormatting>
  <conditionalFormatting sqref="J42">
    <cfRule type="cellIs" dxfId="206" priority="9" operator="equal">
      <formula>"Significant Negative"</formula>
    </cfRule>
    <cfRule type="cellIs" dxfId="205" priority="10" operator="equal">
      <formula>"Minor Negative"</formula>
    </cfRule>
    <cfRule type="cellIs" dxfId="204" priority="11" operator="equal">
      <formula>"Uncertain"</formula>
    </cfRule>
    <cfRule type="cellIs" dxfId="203" priority="12" operator="equal">
      <formula>"Neutral"</formula>
    </cfRule>
    <cfRule type="cellIs" dxfId="202" priority="13" operator="equal">
      <formula>"Minor Positive"</formula>
    </cfRule>
    <cfRule type="cellIs" dxfId="201" priority="14" operator="equal">
      <formula>"Significant Positive"</formula>
    </cfRule>
  </conditionalFormatting>
  <conditionalFormatting sqref="J47">
    <cfRule type="cellIs" dxfId="200" priority="33" operator="equal">
      <formula>"Significant Negative"</formula>
    </cfRule>
    <cfRule type="cellIs" dxfId="199" priority="34" operator="equal">
      <formula>"Minor Negative"</formula>
    </cfRule>
    <cfRule type="cellIs" dxfId="198" priority="35" operator="equal">
      <formula>"Uncertain"</formula>
    </cfRule>
    <cfRule type="cellIs" dxfId="197" priority="36" operator="equal">
      <formula>"Neutral"</formula>
    </cfRule>
    <cfRule type="cellIs" dxfId="196" priority="37" operator="equal">
      <formula>"Minor Positive"</formula>
    </cfRule>
    <cfRule type="cellIs" dxfId="195" priority="38" operator="equal">
      <formula>"Significant Positive"</formula>
    </cfRule>
  </conditionalFormatting>
  <conditionalFormatting sqref="J54">
    <cfRule type="cellIs" dxfId="194" priority="3" operator="equal">
      <formula>"Significant Negative"</formula>
    </cfRule>
    <cfRule type="cellIs" dxfId="193" priority="4" operator="equal">
      <formula>"Minor Negative"</formula>
    </cfRule>
    <cfRule type="cellIs" dxfId="192" priority="5" operator="equal">
      <formula>"Uncertain"</formula>
    </cfRule>
    <cfRule type="cellIs" dxfId="191" priority="6" operator="equal">
      <formula>"Neutral"</formula>
    </cfRule>
    <cfRule type="cellIs" dxfId="190" priority="7" operator="equal">
      <formula>"Minor Positive"</formula>
    </cfRule>
    <cfRule type="cellIs" dxfId="189"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3604E3B-92D6-4F6F-BAEF-EDD77B39699C}">
          <x14:formula1>
            <xm:f>'Drop downs'!$G$2:$G$7</xm:f>
          </x14:formula1>
          <xm:sqref>J8 J18 J20 J28 J36 J42 J49 J54 J57 J65 J72 J77 J47 J84</xm:sqref>
        </x14:dataValidation>
        <x14:dataValidation type="list" allowBlank="1" showInputMessage="1" showErrorMessage="1" xr:uid="{EB89E3F6-6D41-49DC-AAC2-6E5BBA8EB63C}">
          <x14:formula1>
            <xm:f>'Drop downs'!$F$2:$F$6</xm:f>
          </x14:formula1>
          <xm:sqref>I8 I18 I20 I28 I36 I42 I49 I54 I57 I65 I72 I77 I47 I84</xm:sqref>
        </x14:dataValidation>
        <x14:dataValidation type="list" allowBlank="1" showInputMessage="1" showErrorMessage="1" xr:uid="{AFE2274B-E878-4EE5-9DE2-2669FD93A739}">
          <x14:formula1>
            <xm:f>'Drop downs'!$E$2:$E$6</xm:f>
          </x14:formula1>
          <xm:sqref>H8 H18 H20 H28 H36 H42 H49 H54 H57 H65 H72 H77 H47 H84</xm:sqref>
        </x14:dataValidation>
        <x14:dataValidation type="list" allowBlank="1" showInputMessage="1" showErrorMessage="1" xr:uid="{68FF5CD8-D415-48C5-92FC-65DA916D207C}">
          <x14:formula1>
            <xm:f>'Drop downs'!$D$2:$D$7</xm:f>
          </x14:formula1>
          <xm:sqref>G8 G18 G20 G28 G36 G42 G49 G54 G57 G65 G72 G77 G47 G84</xm:sqref>
        </x14:dataValidation>
        <x14:dataValidation type="list" allowBlank="1" showInputMessage="1" showErrorMessage="1" xr:uid="{8D9FEE40-A686-4FB9-AE23-7A0E842805E3}">
          <x14:formula1>
            <xm:f>'Drop downs'!$C$2:$C$5</xm:f>
          </x14:formula1>
          <xm:sqref>F8 F18 F20 F28 F36 F42 F49 F54 F57 F65 F72 F77 F47 F84</xm:sqref>
        </x14:dataValidation>
        <x14:dataValidation type="list" allowBlank="1" showInputMessage="1" showErrorMessage="1" xr:uid="{6357FC41-802E-498A-A99A-C6D275235EF0}">
          <x14:formula1>
            <xm:f>'Drop downs'!$B$2:$B$4</xm:f>
          </x14:formula1>
          <xm:sqref>E8 E18 E20 E28 E36 E42 E49 E54 E57 E65 E72 E77 E47 E84</xm:sqref>
        </x14:dataValidation>
        <x14:dataValidation type="list" allowBlank="1" showInputMessage="1" showErrorMessage="1" xr:uid="{09D7B46A-CF4C-4555-8280-D39D77A7E801}">
          <x14:formula1>
            <xm:f>'Drop downs'!$J$2:$J$3</xm:f>
          </x14:formula1>
          <xm:sqref>L8 L18 L20 L28 L36 L42 L49 L54 L57 L65 L72 L77 L47 L84</xm:sqref>
        </x14:dataValidation>
        <x14:dataValidation type="list" allowBlank="1" showInputMessage="1" showErrorMessage="1" xr:uid="{A17C6F03-0144-4865-A468-C8C6B7BAD578}">
          <x14:formula1>
            <xm:f>'Drop downs'!$A$2:$A$3</xm:f>
          </x14:formula1>
          <xm:sqref>D8:D87</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7266-963A-4DFC-A043-3906AC2E799D}">
  <sheetPr codeName="Sheet63">
    <tabColor theme="4" tint="0.79998168889431442"/>
  </sheetPr>
  <dimension ref="A1:V98"/>
  <sheetViews>
    <sheetView topLeftCell="G20" zoomScale="110" zoomScaleNormal="11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1349</v>
      </c>
      <c r="D1" s="321"/>
      <c r="E1" s="321"/>
      <c r="F1" s="322"/>
      <c r="G1" s="16"/>
      <c r="I1" s="7"/>
      <c r="J1" s="7"/>
      <c r="K1" s="7"/>
    </row>
    <row r="2" spans="1:22" x14ac:dyDescent="0.35">
      <c r="A2" s="74" t="s">
        <v>31</v>
      </c>
      <c r="B2" s="9"/>
      <c r="C2" s="323" t="s">
        <v>1350</v>
      </c>
      <c r="D2" s="323"/>
      <c r="E2" s="323"/>
      <c r="F2" s="324"/>
      <c r="I2" s="8"/>
      <c r="J2" s="8"/>
      <c r="K2" s="8"/>
    </row>
    <row r="3" spans="1:22" ht="29.15" customHeight="1" x14ac:dyDescent="0.35">
      <c r="A3" s="75" t="s">
        <v>32</v>
      </c>
      <c r="B3" s="4"/>
      <c r="C3" s="323" t="s">
        <v>1351</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422</v>
      </c>
      <c r="G8" s="385" t="s">
        <v>427</v>
      </c>
      <c r="H8" s="385" t="s">
        <v>433</v>
      </c>
      <c r="I8" s="385" t="s">
        <v>425</v>
      </c>
      <c r="J8" s="370" t="s">
        <v>159</v>
      </c>
      <c r="K8" s="379" t="s">
        <v>1352</v>
      </c>
      <c r="L8" s="370"/>
      <c r="M8" s="374"/>
      <c r="N8" s="390"/>
      <c r="R8" s="12" t="str">
        <f>IF(OR(J8='Drop downs'!$G$7,J8='Drop downs'!$G$5), B8&amp;": "&amp;K8&amp;CHAR(10),"")</f>
        <v/>
      </c>
      <c r="S8" s="12" t="str">
        <f>IF(J8='Drop downs'!$G$2,B8&amp;": "&amp;K8&amp;""," ")</f>
        <v xml:space="preserve"> </v>
      </c>
      <c r="T8" s="12" t="str">
        <f>IF(Strategic_Policy_10!E8='Drop downs'!$B$6,Strategic_Policy_10!B8&amp;": "&amp;Strategic_Policy_10!K8&amp;"","")</f>
        <v/>
      </c>
      <c r="U8" t="str">
        <f>IF(M8&gt;0,B8&amp;":"&amp;M8&amp;"
","")</f>
        <v/>
      </c>
      <c r="V8" t="str">
        <f>IF(N8&gt;0,B8&amp;":"&amp;N8&amp;"
","")</f>
        <v/>
      </c>
    </row>
    <row r="9" spans="1:22" x14ac:dyDescent="0.35">
      <c r="A9" s="377"/>
      <c r="B9" s="388"/>
      <c r="C9" s="24" t="s">
        <v>325</v>
      </c>
      <c r="D9" s="24"/>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x14ac:dyDescent="0.35">
      <c r="A18" s="383" t="s">
        <v>334</v>
      </c>
      <c r="B18" s="367" t="s">
        <v>119</v>
      </c>
      <c r="C18" s="86" t="s">
        <v>335</v>
      </c>
      <c r="D18" s="24"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IF(Strategic_Policy_10!E18='Drop downs'!$B$6,Strategic_Policy_10!B18&amp;": "&amp;Strategic_Policy_10!K18&amp;"","")</f>
        <v/>
      </c>
      <c r="U18" t="str">
        <f t="shared" ref="U18:U72" si="0">IF(M18&gt;0,B18&amp;":"&amp;M18&amp;"
","")</f>
        <v/>
      </c>
      <c r="V18" t="str">
        <f>IF(N18&gt;0,B18&amp;":"&amp;N18&amp;"
","")</f>
        <v/>
      </c>
    </row>
    <row r="19" spans="1:22" ht="30" customHeight="1" thickBot="1" x14ac:dyDescent="0.4">
      <c r="A19" s="384"/>
      <c r="B19" s="369"/>
      <c r="C19" s="19" t="s">
        <v>336</v>
      </c>
      <c r="D19" s="24"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253</v>
      </c>
      <c r="E20" s="370" t="s">
        <v>421</v>
      </c>
      <c r="F20" s="370" t="s">
        <v>422</v>
      </c>
      <c r="G20" s="370" t="s">
        <v>427</v>
      </c>
      <c r="H20" s="370" t="s">
        <v>424</v>
      </c>
      <c r="I20" s="370" t="s">
        <v>425</v>
      </c>
      <c r="J20" s="370" t="s">
        <v>159</v>
      </c>
      <c r="K20" s="379" t="s">
        <v>1353</v>
      </c>
      <c r="L20" s="370"/>
      <c r="M20" s="374"/>
      <c r="N20" s="390"/>
      <c r="O20" s="136"/>
      <c r="P20" s="136"/>
      <c r="R20" s="12" t="str">
        <f>IF(OR(J20='Drop downs'!$G$7,J20='Drop downs'!$G$5), B20&amp;": "&amp;K20&amp;CHAR(10),"")</f>
        <v/>
      </c>
      <c r="S20" s="12" t="str">
        <f>IF(J20='Drop downs'!$G$2,B20&amp;": "&amp;K20&amp;""," ")</f>
        <v xml:space="preserve"> </v>
      </c>
      <c r="T20" s="12" t="str">
        <f>IF(Strategic_Policy_10!E20='Drop downs'!$B$6,Strategic_Policy_10!B20&amp;": "&amp;Strategic_Policy_10!K20&amp;"","")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O21" s="136"/>
      <c r="P21" s="136"/>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253</v>
      </c>
      <c r="E26" s="358"/>
      <c r="F26" s="358"/>
      <c r="G26" s="358"/>
      <c r="H26" s="358"/>
      <c r="I26" s="358"/>
      <c r="J26" s="358"/>
      <c r="K26" s="296"/>
      <c r="L26" s="358"/>
      <c r="M26" s="293"/>
      <c r="N26" s="391"/>
      <c r="R26" s="12"/>
      <c r="S26" s="12"/>
      <c r="T26" s="12"/>
    </row>
    <row r="27" spans="1:22" ht="29.5" thickBot="1" x14ac:dyDescent="0.4">
      <c r="A27" s="378"/>
      <c r="B27" s="369"/>
      <c r="C27" s="15" t="s">
        <v>345</v>
      </c>
      <c r="D27" s="3"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102" t="s">
        <v>253</v>
      </c>
      <c r="E28" s="370" t="s">
        <v>421</v>
      </c>
      <c r="F28" s="370" t="s">
        <v>422</v>
      </c>
      <c r="G28" s="370" t="s">
        <v>427</v>
      </c>
      <c r="H28" s="370" t="s">
        <v>631</v>
      </c>
      <c r="I28" s="370" t="s">
        <v>425</v>
      </c>
      <c r="J28" s="370" t="s">
        <v>159</v>
      </c>
      <c r="K28" s="379" t="s">
        <v>1354</v>
      </c>
      <c r="L28" s="370"/>
      <c r="M28" s="374"/>
      <c r="N28" s="390"/>
      <c r="R28" s="12" t="str">
        <f>IF(OR(J28='Drop downs'!$G$7,J28='Drop downs'!$G$5), B28&amp;": "&amp;K28&amp;CHAR(10),"")</f>
        <v/>
      </c>
      <c r="S28" s="12" t="str">
        <f>IF(J28='Drop downs'!$G$2,B28&amp;": "&amp;K28&amp;""," ")</f>
        <v xml:space="preserve"> </v>
      </c>
      <c r="T28" s="12" t="str">
        <f>IF(Strategic_Policy_10!E28='Drop downs'!$B$6,Strategic_Policy_10!B28&amp;": "&amp;Strategic_Policy_10!K28&amp;"","")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50.5" customHeight="1" thickBot="1" x14ac:dyDescent="0.4">
      <c r="A35" s="378"/>
      <c r="B35" s="369"/>
      <c r="C35" s="100" t="s">
        <v>354</v>
      </c>
      <c r="D35" s="3"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IF(Strategic_Policy_10!E36='Drop downs'!$B$6,Strategic_Policy_10!B36&amp;": "&amp;Strategic_Policy_10!K36&amp;"","")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466</v>
      </c>
      <c r="G42" s="332" t="s">
        <v>427</v>
      </c>
      <c r="H42" s="332" t="s">
        <v>631</v>
      </c>
      <c r="I42" s="332" t="s">
        <v>425</v>
      </c>
      <c r="J42" s="332" t="s">
        <v>156</v>
      </c>
      <c r="K42" s="360" t="s">
        <v>1355</v>
      </c>
      <c r="L42" s="332"/>
      <c r="M42" s="362"/>
      <c r="N42" s="394"/>
      <c r="R42" s="12" t="str">
        <f>IF(OR(J42='Drop downs'!$G$7,J42='Drop downs'!$G$5), B42&amp;": "&amp;K42&amp;CHAR(10),"")</f>
        <v/>
      </c>
      <c r="S42" s="12" t="str">
        <f>IF(J42='Drop downs'!$G$2,B42&amp;": "&amp;K42&amp;""," ")</f>
        <v>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v>
      </c>
      <c r="T42" s="12" t="str">
        <f>IF(Strategic_Policy_10!E42='Drop downs'!$B$6,Strategic_Policy_10!B42&amp;": "&amp;Strategic_Policy_10!K42&amp;"","")</f>
        <v/>
      </c>
      <c r="U42" t="str">
        <f t="shared" si="0"/>
        <v/>
      </c>
      <c r="V42" t="str">
        <f>IF(N42&gt;0,B42&amp;":"&amp;N42&amp;"
","")</f>
        <v/>
      </c>
    </row>
    <row r="43" spans="1:22" ht="30" customHeight="1" x14ac:dyDescent="0.35">
      <c r="A43" s="377"/>
      <c r="B43" s="368"/>
      <c r="C43" s="3" t="s">
        <v>364</v>
      </c>
      <c r="D43" s="3" t="s">
        <v>253</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x14ac:dyDescent="0.35">
      <c r="A45" s="377"/>
      <c r="B45" s="368"/>
      <c r="C45" s="3" t="s">
        <v>366</v>
      </c>
      <c r="D45" s="3" t="s">
        <v>253</v>
      </c>
      <c r="E45" s="358"/>
      <c r="F45" s="358"/>
      <c r="G45" s="358"/>
      <c r="H45" s="358"/>
      <c r="I45" s="358"/>
      <c r="J45" s="358"/>
      <c r="K45" s="296"/>
      <c r="L45" s="358"/>
      <c r="M45" s="293"/>
      <c r="N45" s="391"/>
      <c r="R45" s="12"/>
      <c r="S45" s="12"/>
      <c r="T45" s="12"/>
    </row>
    <row r="46" spans="1:22" ht="48" customHeight="1" thickBot="1" x14ac:dyDescent="0.4">
      <c r="A46" s="378"/>
      <c r="B46" s="369"/>
      <c r="C46" s="15" t="s">
        <v>367</v>
      </c>
      <c r="D46" s="15" t="s">
        <v>253</v>
      </c>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253</v>
      </c>
      <c r="E47" s="370" t="s">
        <v>435</v>
      </c>
      <c r="F47" s="370" t="s">
        <v>422</v>
      </c>
      <c r="G47" s="370" t="s">
        <v>427</v>
      </c>
      <c r="H47" s="370" t="s">
        <v>631</v>
      </c>
      <c r="I47" s="370" t="s">
        <v>439</v>
      </c>
      <c r="J47" s="370" t="s">
        <v>159</v>
      </c>
      <c r="K47" s="379" t="s">
        <v>1356</v>
      </c>
      <c r="L47" s="370"/>
      <c r="M47" s="374"/>
      <c r="N47" s="390"/>
      <c r="R47" s="12" t="str">
        <f>IF(OR(J47='Drop downs'!$G$7,J47='Drop downs'!$G$5), B47&amp;": "&amp;K47&amp;CHAR(10),"")</f>
        <v/>
      </c>
      <c r="S47" s="12" t="str">
        <f>IF(J47='Drop downs'!$G$2,B47&amp;": "&amp;K47&amp;""," ")</f>
        <v xml:space="preserve"> </v>
      </c>
      <c r="T47" s="12" t="str">
        <f>IF(Strategic_Policy_10!E47='Drop downs'!$B$6,Strategic_Policy_10!B47&amp;": "&amp;Strategic_Policy_10!K47&amp;"","")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IF(Strategic_Policy_10!E48='Drop downs'!$B$6,Strategic_Policy_10!B48&amp;": "&amp;Strategic_Policy_10!K48&amp;"","")</f>
        <v xml:space="preserve">: </v>
      </c>
    </row>
    <row r="49" spans="1:22" ht="29" x14ac:dyDescent="0.35">
      <c r="A49" s="376" t="s">
        <v>371</v>
      </c>
      <c r="B49" s="367" t="s">
        <v>125</v>
      </c>
      <c r="C49" s="86" t="s">
        <v>372</v>
      </c>
      <c r="D49" s="86" t="s">
        <v>257</v>
      </c>
      <c r="E49" s="370" t="s">
        <v>421</v>
      </c>
      <c r="F49" s="370" t="s">
        <v>466</v>
      </c>
      <c r="G49" s="370" t="s">
        <v>427</v>
      </c>
      <c r="H49" s="370" t="s">
        <v>1357</v>
      </c>
      <c r="I49" s="370" t="s">
        <v>425</v>
      </c>
      <c r="J49" s="370" t="s">
        <v>159</v>
      </c>
      <c r="K49" s="379" t="s">
        <v>1358</v>
      </c>
      <c r="L49" s="370"/>
      <c r="M49" s="374"/>
      <c r="N49" s="390"/>
      <c r="R49" s="12" t="str">
        <f>IF(OR(J49='Drop downs'!$G$7,J49='Drop downs'!$G$5), B49&amp;": "&amp;K49&amp;CHAR(10),"")</f>
        <v/>
      </c>
      <c r="S49" s="12" t="str">
        <f>IF(J49='Drop downs'!$G$2,B49&amp;": "&amp;K49&amp;""," ")</f>
        <v xml:space="preserve"> </v>
      </c>
      <c r="T49" s="12" t="str">
        <f>IF(Strategic_Policy_10!E49='Drop downs'!$B$6,Strategic_Policy_10!B49&amp;": "&amp;Strategic_Policy_10!K49&amp;"","")</f>
        <v/>
      </c>
      <c r="U49" t="str">
        <f t="shared" si="0"/>
        <v/>
      </c>
      <c r="V49" t="str">
        <f>IF(N49&gt;0,B49&amp;":"&amp;N49&amp;"
","")</f>
        <v/>
      </c>
    </row>
    <row r="50" spans="1:22" x14ac:dyDescent="0.35">
      <c r="A50" s="377"/>
      <c r="B50" s="368"/>
      <c r="C50" s="24" t="s">
        <v>373</v>
      </c>
      <c r="D50" s="24" t="s">
        <v>253</v>
      </c>
      <c r="E50" s="358"/>
      <c r="F50" s="358"/>
      <c r="G50" s="358"/>
      <c r="H50" s="358"/>
      <c r="I50" s="358"/>
      <c r="J50" s="358"/>
      <c r="K50" s="296"/>
      <c r="L50" s="358"/>
      <c r="M50" s="293"/>
      <c r="N50" s="391"/>
      <c r="R50" s="12"/>
      <c r="S50" s="12"/>
      <c r="T50" s="12"/>
    </row>
    <row r="51" spans="1:22" x14ac:dyDescent="0.35">
      <c r="A51" s="377"/>
      <c r="B51" s="368"/>
      <c r="C51" s="97" t="s">
        <v>374</v>
      </c>
      <c r="D51" s="24" t="s">
        <v>253</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253</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IF(Strategic_Policy_10!E54='Drop downs'!$B$6,Strategic_Policy_10!B54&amp;": "&amp;Strategic_Policy_10!K54&amp;"","")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IF(Strategic_Policy_10!E57='Drop downs'!$B$6,Strategic_Policy_10!B57&amp;": "&amp;Strategic_Policy_10!K57&amp;"","")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IF(Strategic_Policy_10!E65='Drop downs'!$B$6,Strategic_Policy_10!B65&amp;": "&amp;Strategic_Policy_10!K65&amp;"","")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438</v>
      </c>
      <c r="L72" s="370"/>
      <c r="M72" s="374"/>
      <c r="N72" s="390"/>
      <c r="R72" s="12" t="str">
        <f>IF(OR(J72='Drop downs'!$G$7,J72='Drop downs'!$G$5), B72&amp;": "&amp;K72&amp;CHAR(10),"")</f>
        <v/>
      </c>
      <c r="S72" s="12" t="str">
        <f>IF(J72='Drop downs'!$G$2,B72&amp;": "&amp;K72&amp;""," ")</f>
        <v xml:space="preserve"> </v>
      </c>
      <c r="T72" s="12" t="str">
        <f>IF(Strategic_Policy_10!E72='Drop downs'!$B$6,Strategic_Policy_10!B72&amp;": "&amp;Strategic_Policy_10!K72&amp;"","")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IF(Strategic_Policy_10!E77='Drop downs'!$B$6,Strategic_Policy_10!B77&amp;": "&amp;Strategic_Policy_10!K77&amp;"","")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9"/>
      <c r="C83" s="98" t="s">
        <v>411</v>
      </c>
      <c r="D83" s="15" t="s">
        <v>257</v>
      </c>
      <c r="E83" s="330"/>
      <c r="F83" s="330"/>
      <c r="G83" s="330"/>
      <c r="H83" s="330"/>
      <c r="I83" s="330"/>
      <c r="J83" s="330"/>
      <c r="K83" s="380"/>
      <c r="L83" s="330"/>
      <c r="M83" s="375"/>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9"/>
      <c r="M84" s="544"/>
      <c r="N84" s="409"/>
      <c r="R84" s="12" t="str">
        <f>IF(OR(J84='Drop downs'!$G$7,J84='Drop downs'!$G$5), B84&amp;": "&amp;#REF!&amp;CHAR(10),"")</f>
        <v/>
      </c>
      <c r="S84" s="12" t="str">
        <f>IF(J84='Drop downs'!$G$2,B84&amp;": "&amp;#REF!&amp;""," ")</f>
        <v xml:space="preserve"> </v>
      </c>
      <c r="T84" s="12" t="str">
        <f>IF(Strategic_Policy_10!E84='Drop downs'!$B$6,Strategic_Policy_10!B84&amp;": "&amp;Strategic_Policy_10!#REF!&amp;"","")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296"/>
      <c r="M85" s="545"/>
      <c r="N85" s="410"/>
      <c r="R85" s="12"/>
      <c r="S85" s="12"/>
      <c r="T85" s="12"/>
    </row>
    <row r="86" spans="1:22" x14ac:dyDescent="0.35">
      <c r="A86" s="365"/>
      <c r="B86" s="368"/>
      <c r="C86" s="84" t="s">
        <v>415</v>
      </c>
      <c r="D86" s="3" t="s">
        <v>257</v>
      </c>
      <c r="E86" s="358"/>
      <c r="F86" s="358"/>
      <c r="G86" s="358"/>
      <c r="H86" s="358"/>
      <c r="I86" s="358"/>
      <c r="J86" s="358"/>
      <c r="K86" s="296"/>
      <c r="L86" s="296"/>
      <c r="M86" s="545"/>
      <c r="N86" s="410"/>
      <c r="R86" s="12"/>
      <c r="S86" s="12"/>
      <c r="T86" s="12"/>
    </row>
    <row r="87" spans="1:22" ht="15" thickBot="1" x14ac:dyDescent="0.4">
      <c r="A87" s="366"/>
      <c r="B87" s="369"/>
      <c r="C87" s="87" t="s">
        <v>416</v>
      </c>
      <c r="D87" s="80" t="s">
        <v>257</v>
      </c>
      <c r="E87" s="359"/>
      <c r="F87" s="359"/>
      <c r="G87" s="359"/>
      <c r="H87" s="359"/>
      <c r="I87" s="359"/>
      <c r="J87" s="359"/>
      <c r="K87" s="361"/>
      <c r="L87" s="361"/>
      <c r="M87" s="609"/>
      <c r="N87" s="411"/>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2n/CN+J+I94nWAj46039Dm4fq3hoovP8scRUB92xp263LX7fEbaQP4Lk+K/baCrJHm9Z0QAqP7PQ37KHpP8YDw==" saltValue="TTXB5wU4aVSw0Gq2KDXwa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88" priority="1">
      <formula>$D50="No"</formula>
    </cfRule>
  </conditionalFormatting>
  <conditionalFormatting sqref="C8:D87">
    <cfRule type="expression" dxfId="187" priority="2">
      <formula>$D8="No"</formula>
    </cfRule>
  </conditionalFormatting>
  <conditionalFormatting sqref="J8 J18 J28 J49 J57 J65 J72 J77 J84">
    <cfRule type="cellIs" dxfId="186" priority="33" operator="equal">
      <formula>"Significant Negative"</formula>
    </cfRule>
    <cfRule type="cellIs" dxfId="185" priority="34" operator="equal">
      <formula>"Minor Negative"</formula>
    </cfRule>
    <cfRule type="cellIs" dxfId="184" priority="35" operator="equal">
      <formula>"Uncertain"</formula>
    </cfRule>
    <cfRule type="cellIs" dxfId="183" priority="36" operator="equal">
      <formula>"Neutral"</formula>
    </cfRule>
    <cfRule type="cellIs" dxfId="182" priority="37" operator="equal">
      <formula>"Minor Positive"</formula>
    </cfRule>
    <cfRule type="cellIs" dxfId="181" priority="38" operator="equal">
      <formula>"Significant Positive"</formula>
    </cfRule>
  </conditionalFormatting>
  <conditionalFormatting sqref="J20">
    <cfRule type="cellIs" dxfId="180" priority="21" operator="equal">
      <formula>"Significant Negative"</formula>
    </cfRule>
    <cfRule type="cellIs" dxfId="179" priority="22" operator="equal">
      <formula>"Minor Negative"</formula>
    </cfRule>
    <cfRule type="cellIs" dxfId="178" priority="23" operator="equal">
      <formula>"Uncertain"</formula>
    </cfRule>
    <cfRule type="cellIs" dxfId="177" priority="24" operator="equal">
      <formula>"Neutral"</formula>
    </cfRule>
    <cfRule type="cellIs" dxfId="176" priority="25" operator="equal">
      <formula>"Minor Positive"</formula>
    </cfRule>
    <cfRule type="cellIs" dxfId="175" priority="26" operator="equal">
      <formula>"Significant Positive"</formula>
    </cfRule>
  </conditionalFormatting>
  <conditionalFormatting sqref="J36">
    <cfRule type="cellIs" dxfId="174" priority="15" operator="equal">
      <formula>"Significant Negative"</formula>
    </cfRule>
    <cfRule type="cellIs" dxfId="173" priority="16" operator="equal">
      <formula>"Minor Negative"</formula>
    </cfRule>
    <cfRule type="cellIs" dxfId="172" priority="17" operator="equal">
      <formula>"Uncertain"</formula>
    </cfRule>
    <cfRule type="cellIs" dxfId="171" priority="18" operator="equal">
      <formula>"Neutral"</formula>
    </cfRule>
    <cfRule type="cellIs" dxfId="170" priority="19" operator="equal">
      <formula>"Minor Positive"</formula>
    </cfRule>
    <cfRule type="cellIs" dxfId="169" priority="20" operator="equal">
      <formula>"Significant Positive"</formula>
    </cfRule>
  </conditionalFormatting>
  <conditionalFormatting sqref="J42">
    <cfRule type="cellIs" dxfId="168" priority="9" operator="equal">
      <formula>"Significant Negative"</formula>
    </cfRule>
    <cfRule type="cellIs" dxfId="167" priority="10" operator="equal">
      <formula>"Minor Negative"</formula>
    </cfRule>
    <cfRule type="cellIs" dxfId="166" priority="11" operator="equal">
      <formula>"Uncertain"</formula>
    </cfRule>
    <cfRule type="cellIs" dxfId="165" priority="12" operator="equal">
      <formula>"Neutral"</formula>
    </cfRule>
    <cfRule type="cellIs" dxfId="164" priority="13" operator="equal">
      <formula>"Minor Positive"</formula>
    </cfRule>
    <cfRule type="cellIs" dxfId="163" priority="14" operator="equal">
      <formula>"Significant Positive"</formula>
    </cfRule>
  </conditionalFormatting>
  <conditionalFormatting sqref="J47">
    <cfRule type="cellIs" dxfId="162" priority="27" operator="equal">
      <formula>"Significant Negative"</formula>
    </cfRule>
    <cfRule type="cellIs" dxfId="161" priority="28" operator="equal">
      <formula>"Minor Negative"</formula>
    </cfRule>
    <cfRule type="cellIs" dxfId="160" priority="29" operator="equal">
      <formula>"Uncertain"</formula>
    </cfRule>
    <cfRule type="cellIs" dxfId="159" priority="30" operator="equal">
      <formula>"Neutral"</formula>
    </cfRule>
    <cfRule type="cellIs" dxfId="158" priority="31" operator="equal">
      <formula>"Minor Positive"</formula>
    </cfRule>
    <cfRule type="cellIs" dxfId="157" priority="32" operator="equal">
      <formula>"Significant Positive"</formula>
    </cfRule>
  </conditionalFormatting>
  <conditionalFormatting sqref="J54">
    <cfRule type="cellIs" dxfId="156" priority="3" operator="equal">
      <formula>"Significant Negative"</formula>
    </cfRule>
    <cfRule type="cellIs" dxfId="155" priority="4" operator="equal">
      <formula>"Minor Negative"</formula>
    </cfRule>
    <cfRule type="cellIs" dxfId="154" priority="5" operator="equal">
      <formula>"Uncertain"</formula>
    </cfRule>
    <cfRule type="cellIs" dxfId="153" priority="6" operator="equal">
      <formula>"Neutral"</formula>
    </cfRule>
    <cfRule type="cellIs" dxfId="152" priority="7" operator="equal">
      <formula>"Minor Positive"</formula>
    </cfRule>
    <cfRule type="cellIs" dxfId="151"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7A4C7-EF05-4B94-9EA3-4A371F62BDD6}">
          <x14:formula1>
            <xm:f>'Drop downs'!$A$2:$A$3</xm:f>
          </x14:formula1>
          <xm:sqref>D8:D87</xm:sqref>
        </x14:dataValidation>
        <x14:dataValidation type="list" allowBlank="1" showInputMessage="1" showErrorMessage="1" xr:uid="{EE958B16-72BA-4786-84BB-62CA7B879E0F}">
          <x14:formula1>
            <xm:f>'Drop downs'!$J$2:$J$3</xm:f>
          </x14:formula1>
          <xm:sqref>L8 L18 L20 L28 L36 L42 L49 L54 L57 L65 L72 L77 L47 L84</xm:sqref>
        </x14:dataValidation>
        <x14:dataValidation type="list" allowBlank="1" showInputMessage="1" showErrorMessage="1" xr:uid="{F0F70853-4B93-4B76-A02C-53FC04D7D7D9}">
          <x14:formula1>
            <xm:f>'Drop downs'!$B$2:$B$4</xm:f>
          </x14:formula1>
          <xm:sqref>E8 E18 E20 E28 E36 E42 E49 E54 E57 E65 E72 E77 E47 E84</xm:sqref>
        </x14:dataValidation>
        <x14:dataValidation type="list" allowBlank="1" showInputMessage="1" showErrorMessage="1" xr:uid="{097617BC-EFE0-4936-98BD-8059D8778A0B}">
          <x14:formula1>
            <xm:f>'Drop downs'!$C$2:$C$5</xm:f>
          </x14:formula1>
          <xm:sqref>F8 F18 F20 F28 F36 F42 F49 F54 F57 F65 F72 F77 F47 F84</xm:sqref>
        </x14:dataValidation>
        <x14:dataValidation type="list" allowBlank="1" showInputMessage="1" showErrorMessage="1" xr:uid="{2C568808-BBF8-47F0-A251-B0C063BA5677}">
          <x14:formula1>
            <xm:f>'Drop downs'!$D$2:$D$7</xm:f>
          </x14:formula1>
          <xm:sqref>G8 G18 G20 G28 G36 G42 G49 G54 G57 G65 G72 G77 G47 G84</xm:sqref>
        </x14:dataValidation>
        <x14:dataValidation type="list" allowBlank="1" showInputMessage="1" showErrorMessage="1" xr:uid="{3E6B6571-6965-4263-AE46-790741045B25}">
          <x14:formula1>
            <xm:f>'Drop downs'!$E$2:$E$6</xm:f>
          </x14:formula1>
          <xm:sqref>H8 H18 H20 H28 H36 H42 H49 H54 H57 H65 H72 H77 H47 H84</xm:sqref>
        </x14:dataValidation>
        <x14:dataValidation type="list" allowBlank="1" showInputMessage="1" showErrorMessage="1" xr:uid="{1761D9E5-6BA4-4BD4-973A-26C20320A5E4}">
          <x14:formula1>
            <xm:f>'Drop downs'!$F$2:$F$6</xm:f>
          </x14:formula1>
          <xm:sqref>I8 I18 I20 I28 I36 I42 I49 I54 I57 I65 I72 I77 I47 I84</xm:sqref>
        </x14:dataValidation>
        <x14:dataValidation type="list" allowBlank="1" showInputMessage="1" showErrorMessage="1" xr:uid="{C5AABC4C-0175-4B0E-B1D4-E0D4EAFE5C41}">
          <x14:formula1>
            <xm:f>'Drop downs'!$G$2:$G$7</xm:f>
          </x14:formula1>
          <xm:sqref>J8 J18 J20 J28 J36 J42 J49 J54 J57 J65 J72 J77 J47 J84</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0E2-C623-438E-83C9-FA22A68F3001}">
  <sheetPr codeName="Sheet64">
    <tabColor theme="4" tint="0.79998168889431442"/>
  </sheetPr>
  <dimension ref="A1:V98"/>
  <sheetViews>
    <sheetView topLeftCell="D31"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1359</v>
      </c>
      <c r="D1" s="321"/>
      <c r="E1" s="321"/>
      <c r="F1" s="322"/>
      <c r="G1" s="16"/>
      <c r="I1" s="7"/>
      <c r="J1" s="7"/>
      <c r="K1" s="7"/>
    </row>
    <row r="2" spans="1:22" x14ac:dyDescent="0.35">
      <c r="A2" s="74" t="s">
        <v>31</v>
      </c>
      <c r="B2" s="9"/>
      <c r="C2" s="323" t="s">
        <v>1350</v>
      </c>
      <c r="D2" s="323"/>
      <c r="E2" s="323"/>
      <c r="F2" s="324"/>
      <c r="I2" s="8"/>
      <c r="J2" s="8"/>
      <c r="K2" s="8"/>
    </row>
    <row r="3" spans="1:22" ht="29.15" customHeight="1" x14ac:dyDescent="0.35">
      <c r="A3" s="75" t="s">
        <v>32</v>
      </c>
      <c r="B3" s="4"/>
      <c r="C3" s="323" t="s">
        <v>1360</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15" customHeight="1" x14ac:dyDescent="0.35">
      <c r="A8" s="376" t="s">
        <v>254</v>
      </c>
      <c r="B8" s="387" t="s">
        <v>118</v>
      </c>
      <c r="C8" s="86" t="s">
        <v>324</v>
      </c>
      <c r="D8" s="86" t="s">
        <v>257</v>
      </c>
      <c r="E8" s="614" t="s">
        <v>103</v>
      </c>
      <c r="F8" s="614" t="s">
        <v>103</v>
      </c>
      <c r="G8" s="614" t="s">
        <v>103</v>
      </c>
      <c r="H8" s="614" t="s">
        <v>103</v>
      </c>
      <c r="I8" s="614" t="s">
        <v>103</v>
      </c>
      <c r="J8" s="404" t="s">
        <v>161</v>
      </c>
      <c r="K8" s="485" t="s">
        <v>438</v>
      </c>
      <c r="L8" s="370"/>
      <c r="M8" s="374"/>
      <c r="N8" s="390"/>
      <c r="R8" s="12" t="str">
        <f>IF(OR(J8='Drop downs'!$G$7,J8='Drop downs'!$G$5), B8&amp;": "&amp;K8&amp;CHAR(10),"")</f>
        <v/>
      </c>
      <c r="S8" s="12" t="str">
        <f>IF(J8='Drop downs'!$G$2,B8&amp;": "&amp;K8&amp;""," ")</f>
        <v xml:space="preserve"> </v>
      </c>
      <c r="T8" s="12" t="str">
        <f>IF(M1_Sustainable_Transport!E8='Drop downs'!$B$6,M1_Sustainable_Transport!B8&amp;": "&amp;M1_Sustainable_Transport!K8&amp;"","")</f>
        <v/>
      </c>
      <c r="U8" t="str">
        <f>IF(M8&gt;0,B8&amp;":"&amp;M8&amp;"
","")</f>
        <v/>
      </c>
      <c r="V8" t="str">
        <f>IF(N8&gt;0,B8&amp;":"&amp;N8&amp;"
","")</f>
        <v/>
      </c>
    </row>
    <row r="9" spans="1:22" x14ac:dyDescent="0.35">
      <c r="A9" s="377"/>
      <c r="B9" s="388"/>
      <c r="C9" s="24" t="s">
        <v>325</v>
      </c>
      <c r="D9" s="24" t="s">
        <v>257</v>
      </c>
      <c r="E9" s="319"/>
      <c r="F9" s="319"/>
      <c r="G9" s="319"/>
      <c r="H9" s="319"/>
      <c r="I9" s="319"/>
      <c r="J9" s="331"/>
      <c r="K9" s="486"/>
      <c r="L9" s="358"/>
      <c r="M9" s="293"/>
      <c r="N9" s="391"/>
      <c r="R9" s="12"/>
      <c r="S9" s="12"/>
      <c r="T9" s="12"/>
    </row>
    <row r="10" spans="1:22" x14ac:dyDescent="0.35">
      <c r="A10" s="377"/>
      <c r="B10" s="388"/>
      <c r="C10" s="24" t="s">
        <v>326</v>
      </c>
      <c r="D10" s="24" t="s">
        <v>257</v>
      </c>
      <c r="E10" s="319"/>
      <c r="F10" s="319"/>
      <c r="G10" s="319"/>
      <c r="H10" s="319"/>
      <c r="I10" s="319"/>
      <c r="J10" s="331"/>
      <c r="K10" s="486"/>
      <c r="L10" s="358"/>
      <c r="M10" s="293"/>
      <c r="N10" s="391"/>
      <c r="R10" s="12"/>
      <c r="S10" s="12"/>
      <c r="T10" s="12"/>
    </row>
    <row r="11" spans="1:22" x14ac:dyDescent="0.35">
      <c r="A11" s="377"/>
      <c r="B11" s="388"/>
      <c r="C11" s="24" t="s">
        <v>327</v>
      </c>
      <c r="D11" s="24" t="s">
        <v>257</v>
      </c>
      <c r="E11" s="319"/>
      <c r="F11" s="319"/>
      <c r="G11" s="319"/>
      <c r="H11" s="319"/>
      <c r="I11" s="319"/>
      <c r="J11" s="331"/>
      <c r="K11" s="486"/>
      <c r="L11" s="358"/>
      <c r="M11" s="293"/>
      <c r="N11" s="391"/>
      <c r="R11" s="12"/>
      <c r="S11" s="12"/>
      <c r="T11" s="12"/>
    </row>
    <row r="12" spans="1:22" x14ac:dyDescent="0.35">
      <c r="A12" s="377"/>
      <c r="B12" s="388"/>
      <c r="C12" s="24" t="s">
        <v>328</v>
      </c>
      <c r="D12" s="24" t="s">
        <v>257</v>
      </c>
      <c r="E12" s="319"/>
      <c r="F12" s="319"/>
      <c r="G12" s="319"/>
      <c r="H12" s="319"/>
      <c r="I12" s="319"/>
      <c r="J12" s="331"/>
      <c r="K12" s="486"/>
      <c r="L12" s="358"/>
      <c r="M12" s="293"/>
      <c r="N12" s="391"/>
      <c r="R12" s="12"/>
      <c r="S12" s="12"/>
      <c r="T12" s="12"/>
    </row>
    <row r="13" spans="1:22" x14ac:dyDescent="0.35">
      <c r="A13" s="377"/>
      <c r="B13" s="388"/>
      <c r="C13" s="24" t="s">
        <v>329</v>
      </c>
      <c r="D13" s="24" t="s">
        <v>257</v>
      </c>
      <c r="E13" s="319"/>
      <c r="F13" s="319"/>
      <c r="G13" s="319"/>
      <c r="H13" s="319"/>
      <c r="I13" s="319"/>
      <c r="J13" s="331"/>
      <c r="K13" s="486"/>
      <c r="L13" s="358"/>
      <c r="M13" s="293"/>
      <c r="N13" s="391"/>
      <c r="R13" s="12"/>
      <c r="S13" s="12"/>
      <c r="T13" s="12"/>
    </row>
    <row r="14" spans="1:22" x14ac:dyDescent="0.35">
      <c r="A14" s="377"/>
      <c r="B14" s="388"/>
      <c r="C14" s="24" t="s">
        <v>330</v>
      </c>
      <c r="D14" s="24" t="s">
        <v>257</v>
      </c>
      <c r="E14" s="319"/>
      <c r="F14" s="319"/>
      <c r="G14" s="319"/>
      <c r="H14" s="319"/>
      <c r="I14" s="319"/>
      <c r="J14" s="331"/>
      <c r="K14" s="486"/>
      <c r="L14" s="358"/>
      <c r="M14" s="293"/>
      <c r="N14" s="391"/>
      <c r="R14" s="12"/>
      <c r="S14" s="12"/>
      <c r="T14" s="12"/>
    </row>
    <row r="15" spans="1:22" x14ac:dyDescent="0.35">
      <c r="A15" s="377"/>
      <c r="B15" s="388"/>
      <c r="C15" s="24" t="s">
        <v>331</v>
      </c>
      <c r="D15" s="24" t="s">
        <v>257</v>
      </c>
      <c r="E15" s="319"/>
      <c r="F15" s="319"/>
      <c r="G15" s="319"/>
      <c r="H15" s="319"/>
      <c r="I15" s="319"/>
      <c r="J15" s="331"/>
      <c r="K15" s="486"/>
      <c r="L15" s="358"/>
      <c r="M15" s="293"/>
      <c r="N15" s="391"/>
      <c r="R15" s="12"/>
      <c r="S15" s="12"/>
      <c r="T15" s="12"/>
    </row>
    <row r="16" spans="1:22" ht="29" x14ac:dyDescent="0.35">
      <c r="A16" s="377"/>
      <c r="B16" s="388"/>
      <c r="C16" s="24" t="s">
        <v>332</v>
      </c>
      <c r="D16" s="24" t="s">
        <v>257</v>
      </c>
      <c r="E16" s="319"/>
      <c r="F16" s="319"/>
      <c r="G16" s="319"/>
      <c r="H16" s="319"/>
      <c r="I16" s="319"/>
      <c r="J16" s="331"/>
      <c r="K16" s="486"/>
      <c r="L16" s="358"/>
      <c r="M16" s="293"/>
      <c r="N16" s="391"/>
      <c r="R16" s="12"/>
      <c r="S16" s="12"/>
      <c r="T16" s="12"/>
    </row>
    <row r="17" spans="1:22" ht="15" thickBot="1" x14ac:dyDescent="0.4">
      <c r="A17" s="378"/>
      <c r="B17" s="327"/>
      <c r="C17" s="19" t="s">
        <v>333</v>
      </c>
      <c r="D17" s="19" t="s">
        <v>257</v>
      </c>
      <c r="E17" s="615"/>
      <c r="F17" s="615"/>
      <c r="G17" s="615"/>
      <c r="H17" s="615"/>
      <c r="I17" s="615"/>
      <c r="J17" s="405"/>
      <c r="K17" s="487"/>
      <c r="L17" s="330"/>
      <c r="M17" s="375"/>
      <c r="N17" s="392"/>
      <c r="R17" s="12"/>
      <c r="S17" s="12"/>
      <c r="T17" s="12"/>
    </row>
    <row r="18" spans="1:22"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IF(M1_Sustainable_Transport!E18='Drop downs'!$B$6,M1_Sustainable_Transport!B18&amp;": "&amp;M1_Sustainable_Transport!K18&amp;"","")</f>
        <v/>
      </c>
      <c r="U18" t="str">
        <f t="shared" ref="U18:U72" si="0">IF(M18&gt;0,B18&amp;":"&amp;M18&amp;"
","")</f>
        <v/>
      </c>
      <c r="V18" t="str">
        <f>IF(N18&gt;0,B18&amp;":"&amp;N18&amp;"
","")</f>
        <v/>
      </c>
    </row>
    <row r="19" spans="1:22" ht="15"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421</v>
      </c>
      <c r="F20" s="370" t="s">
        <v>422</v>
      </c>
      <c r="G20" s="370" t="s">
        <v>427</v>
      </c>
      <c r="H20" s="370" t="s">
        <v>424</v>
      </c>
      <c r="I20" s="370" t="s">
        <v>425</v>
      </c>
      <c r="J20" s="370" t="s">
        <v>159</v>
      </c>
      <c r="K20" s="379" t="s">
        <v>1361</v>
      </c>
      <c r="L20" s="370"/>
      <c r="M20" s="374"/>
      <c r="N20" s="390"/>
      <c r="O20" s="136"/>
      <c r="P20" s="136"/>
      <c r="R20" s="12" t="str">
        <f>IF(OR(J20='Drop downs'!$G$7,J20='Drop downs'!$G$5), B20&amp;": "&amp;K20&amp;CHAR(10),"")</f>
        <v/>
      </c>
      <c r="S20" s="12" t="str">
        <f>IF(J20='Drop downs'!$G$2,B20&amp;": "&amp;K20&amp;""," ")</f>
        <v xml:space="preserve"> </v>
      </c>
      <c r="T20" s="12" t="str">
        <f>IF(M1_Sustainable_Transport!E20='Drop downs'!$B$6,M1_Sustainable_Transport!B20&amp;": "&amp;M1_Sustainable_Transport!K20&amp;"","")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O21" s="136"/>
      <c r="P21" s="136"/>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82"/>
      <c r="B27" s="369"/>
      <c r="C27" s="80" t="s">
        <v>345</v>
      </c>
      <c r="D27" s="88" t="s">
        <v>253</v>
      </c>
      <c r="E27" s="330"/>
      <c r="F27" s="330"/>
      <c r="G27" s="330"/>
      <c r="H27" s="330"/>
      <c r="I27" s="330"/>
      <c r="J27" s="330"/>
      <c r="K27" s="361"/>
      <c r="L27" s="359"/>
      <c r="M27" s="363"/>
      <c r="N27" s="393"/>
      <c r="R27" s="12"/>
      <c r="S27" s="12"/>
      <c r="T27" s="12"/>
    </row>
    <row r="28" spans="1:22" ht="29" x14ac:dyDescent="0.35">
      <c r="A28" s="381" t="s">
        <v>346</v>
      </c>
      <c r="B28" s="367" t="s">
        <v>121</v>
      </c>
      <c r="C28" s="91" t="s">
        <v>347</v>
      </c>
      <c r="D28" s="82" t="s">
        <v>253</v>
      </c>
      <c r="E28" s="370" t="s">
        <v>421</v>
      </c>
      <c r="F28" s="370" t="s">
        <v>422</v>
      </c>
      <c r="G28" s="370" t="s">
        <v>427</v>
      </c>
      <c r="H28" s="370" t="s">
        <v>631</v>
      </c>
      <c r="I28" s="370" t="s">
        <v>425</v>
      </c>
      <c r="J28" s="370" t="s">
        <v>159</v>
      </c>
      <c r="K28" s="379" t="s">
        <v>1362</v>
      </c>
      <c r="L28" s="332"/>
      <c r="M28" s="362"/>
      <c r="N28" s="394"/>
      <c r="R28" s="12" t="str">
        <f>IF(OR(J28='Drop downs'!$G$7,J28='Drop downs'!$G$5), B28&amp;": "&amp;K28&amp;CHAR(10),"")</f>
        <v/>
      </c>
      <c r="S28" s="12" t="str">
        <f>IF(J28='Drop downs'!$G$2,B28&amp;": "&amp;K28&amp;""," ")</f>
        <v xml:space="preserve"> </v>
      </c>
      <c r="T28" s="12" t="str">
        <f>IF(M1_Sustainable_Transport!E28='Drop downs'!$B$6,M1_Sustainable_Transport!B28&amp;": "&amp;M1_Sustainable_Transport!K28&amp;"","")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9"/>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IF(M1_Sustainable_Transport!E36='Drop downs'!$B$6,M1_Sustainable_Transport!B36&amp;": "&amp;M1_Sustainable_Transport!K36&amp;"","")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3"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t="s">
        <v>253</v>
      </c>
      <c r="E42" s="370" t="s">
        <v>421</v>
      </c>
      <c r="F42" s="370" t="s">
        <v>466</v>
      </c>
      <c r="G42" s="370" t="s">
        <v>427</v>
      </c>
      <c r="H42" s="370" t="s">
        <v>433</v>
      </c>
      <c r="I42" s="370" t="s">
        <v>425</v>
      </c>
      <c r="J42" s="370" t="s">
        <v>156</v>
      </c>
      <c r="K42" s="379" t="s">
        <v>1363</v>
      </c>
      <c r="L42" s="370"/>
      <c r="M42" s="374"/>
      <c r="N42" s="390"/>
      <c r="O42" s="136"/>
      <c r="P42" s="136"/>
      <c r="R42" s="12" t="str">
        <f>IF(OR(J42='Drop downs'!$G$7,J42='Drop downs'!$G$5), B42&amp;": "&amp;K42&amp;CHAR(10),"")</f>
        <v/>
      </c>
      <c r="S42" s="12" t="str">
        <f>IF(J42='Drop downs'!$G$2,B42&amp;": "&amp;K42&amp;""," ")</f>
        <v>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v>
      </c>
      <c r="T42" s="12" t="str">
        <f>IF(M1_Sustainable_Transport!E42='Drop downs'!$B$6,M1_Sustainable_Transport!B42&amp;": "&amp;M1_Sustainable_Transport!K42&amp;"","")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53" customHeight="1" thickBot="1" x14ac:dyDescent="0.4">
      <c r="A46" s="378"/>
      <c r="B46" s="369"/>
      <c r="C46" s="15" t="s">
        <v>367</v>
      </c>
      <c r="D46" s="15" t="s">
        <v>253</v>
      </c>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253</v>
      </c>
      <c r="E47" s="370" t="s">
        <v>435</v>
      </c>
      <c r="F47" s="370" t="s">
        <v>422</v>
      </c>
      <c r="G47" s="370" t="s">
        <v>427</v>
      </c>
      <c r="H47" s="370" t="s">
        <v>631</v>
      </c>
      <c r="I47" s="370" t="s">
        <v>439</v>
      </c>
      <c r="J47" s="370" t="s">
        <v>159</v>
      </c>
      <c r="K47" s="379" t="s">
        <v>1356</v>
      </c>
      <c r="L47" s="370"/>
      <c r="M47" s="374"/>
      <c r="N47" s="390"/>
      <c r="R47" s="12" t="str">
        <f>IF(OR(J47='Drop downs'!$G$7,J47='Drop downs'!$G$5), B47&amp;": "&amp;K47&amp;CHAR(10),"")</f>
        <v/>
      </c>
      <c r="S47" s="12" t="str">
        <f>IF(J47='Drop downs'!$G$2,B47&amp;": "&amp;K47&amp;""," ")</f>
        <v xml:space="preserve"> </v>
      </c>
      <c r="T47" s="12" t="str">
        <f>IF(M1_Sustainable_Transport!E47='Drop downs'!$B$6,M1_Sustainable_Transport!B47&amp;": "&amp;M1_Sustainable_Transport!K47&amp;"","")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IF(M1_Sustainable_Transport!E48='Drop downs'!$B$6,M1_Sustainable_Transport!B48&amp;": "&amp;M1_Sustainable_Transport!K48&amp;"","")</f>
        <v xml:space="preserve">: </v>
      </c>
    </row>
    <row r="49" spans="1:22" ht="29" x14ac:dyDescent="0.35">
      <c r="A49" s="376" t="s">
        <v>371</v>
      </c>
      <c r="B49" s="367" t="s">
        <v>125</v>
      </c>
      <c r="C49" s="86" t="s">
        <v>372</v>
      </c>
      <c r="D49" s="86" t="s">
        <v>257</v>
      </c>
      <c r="E49" s="370" t="s">
        <v>421</v>
      </c>
      <c r="F49" s="370" t="s">
        <v>466</v>
      </c>
      <c r="G49" s="370" t="s">
        <v>427</v>
      </c>
      <c r="H49" s="370" t="s">
        <v>1357</v>
      </c>
      <c r="I49" s="370" t="s">
        <v>425</v>
      </c>
      <c r="J49" s="370" t="s">
        <v>159</v>
      </c>
      <c r="K49" s="379" t="s">
        <v>1364</v>
      </c>
      <c r="L49" s="370"/>
      <c r="M49" s="544"/>
      <c r="N49" s="409" t="s">
        <v>1365</v>
      </c>
      <c r="O49" s="136"/>
      <c r="P49" s="136"/>
      <c r="R49" s="12" t="str">
        <f>IF(OR(J49='Drop downs'!$G$7,J49='Drop downs'!$G$5), B49&amp;": "&amp;K49&amp;CHAR(10),"")</f>
        <v/>
      </c>
      <c r="S49" s="12" t="str">
        <f>IF(J49='Drop downs'!$G$2,B49&amp;": "&amp;K49&amp;""," ")</f>
        <v xml:space="preserve"> </v>
      </c>
      <c r="T49" s="12" t="str">
        <f>IF(M1_Sustainable_Transport!E49='Drop downs'!$B$6,M1_Sustainable_Transport!B49&amp;": "&amp;M1_Sustainable_Transport!K49&amp;"","")</f>
        <v/>
      </c>
      <c r="U49" t="str">
        <f t="shared" si="0"/>
        <v/>
      </c>
      <c r="V49" t="str">
        <f>IF(N49&gt;0,B49&amp;":"&amp;N49&amp;"
","")</f>
        <v xml:space="preserve">IIA8:Enhancement: consideration of electric/hybrid vehicles would enhance this policy further.
</v>
      </c>
    </row>
    <row r="50" spans="1:22" x14ac:dyDescent="0.35">
      <c r="A50" s="377"/>
      <c r="B50" s="368"/>
      <c r="C50" s="24" t="s">
        <v>373</v>
      </c>
      <c r="D50" s="24" t="s">
        <v>257</v>
      </c>
      <c r="E50" s="358"/>
      <c r="F50" s="358"/>
      <c r="G50" s="358"/>
      <c r="H50" s="358"/>
      <c r="I50" s="358"/>
      <c r="J50" s="358"/>
      <c r="K50" s="296"/>
      <c r="L50" s="358"/>
      <c r="M50" s="545"/>
      <c r="N50" s="410"/>
      <c r="R50" s="12"/>
      <c r="S50" s="12"/>
      <c r="T50" s="12"/>
    </row>
    <row r="51" spans="1:22" x14ac:dyDescent="0.35">
      <c r="A51" s="377"/>
      <c r="B51" s="368"/>
      <c r="C51" s="97" t="s">
        <v>374</v>
      </c>
      <c r="D51" s="24" t="s">
        <v>253</v>
      </c>
      <c r="E51" s="358"/>
      <c r="F51" s="358"/>
      <c r="G51" s="358"/>
      <c r="H51" s="358"/>
      <c r="I51" s="358"/>
      <c r="J51" s="358"/>
      <c r="K51" s="296"/>
      <c r="L51" s="358"/>
      <c r="M51" s="545"/>
      <c r="N51" s="410"/>
      <c r="R51" s="12"/>
      <c r="S51" s="12"/>
      <c r="T51" s="12"/>
    </row>
    <row r="52" spans="1:22" x14ac:dyDescent="0.35">
      <c r="A52" s="377"/>
      <c r="B52" s="368"/>
      <c r="C52" s="24" t="s">
        <v>375</v>
      </c>
      <c r="D52" s="24" t="s">
        <v>257</v>
      </c>
      <c r="E52" s="358"/>
      <c r="F52" s="358"/>
      <c r="G52" s="358"/>
      <c r="H52" s="358"/>
      <c r="I52" s="358"/>
      <c r="J52" s="358"/>
      <c r="K52" s="296"/>
      <c r="L52" s="358"/>
      <c r="M52" s="545"/>
      <c r="N52" s="410"/>
      <c r="R52" s="12"/>
      <c r="S52" s="12"/>
      <c r="T52" s="12"/>
    </row>
    <row r="53" spans="1:22" ht="15" thickBot="1" x14ac:dyDescent="0.4">
      <c r="A53" s="378"/>
      <c r="B53" s="369"/>
      <c r="C53" s="19" t="s">
        <v>376</v>
      </c>
      <c r="D53" s="19" t="s">
        <v>253</v>
      </c>
      <c r="E53" s="330"/>
      <c r="F53" s="330"/>
      <c r="G53" s="330"/>
      <c r="H53" s="330"/>
      <c r="I53" s="330"/>
      <c r="J53" s="330"/>
      <c r="K53" s="380"/>
      <c r="L53" s="330"/>
      <c r="M53" s="546"/>
      <c r="N53" s="494"/>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IF(M1_Sustainable_Transport!E54='Drop downs'!$B$6,M1_Sustainable_Transport!B54&amp;": "&amp;M1_Sustainable_Transport!K54&amp;"","")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IF(M1_Sustainable_Transport!E57='Drop downs'!$B$6,M1_Sustainable_Transport!B57&amp;": "&amp;M1_Sustainable_Transport!K57&amp;"","")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IF(M1_Sustainable_Transport!E65='Drop downs'!$B$6,M1_Sustainable_Transport!B65&amp;": "&amp;M1_Sustainable_Transport!K65&amp;"","")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438</v>
      </c>
      <c r="L72" s="370"/>
      <c r="M72" s="374"/>
      <c r="N72" s="390"/>
      <c r="R72" s="12" t="str">
        <f>IF(OR(J72='Drop downs'!$G$7,J72='Drop downs'!$G$5), B72&amp;": "&amp;K72&amp;CHAR(10),"")</f>
        <v/>
      </c>
      <c r="S72" s="12" t="str">
        <f>IF(J72='Drop downs'!$G$2,B72&amp;": "&amp;K72&amp;""," ")</f>
        <v xml:space="preserve"> </v>
      </c>
      <c r="T72" s="12" t="str">
        <f>IF(M1_Sustainable_Transport!E72='Drop downs'!$B$6,M1_Sustainable_Transport!B72&amp;": "&amp;M1_Sustainable_Transport!K72&amp;"","")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24" t="s">
        <v>257</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438</v>
      </c>
      <c r="L77" s="370"/>
      <c r="M77" s="374"/>
      <c r="N77" s="390"/>
      <c r="R77" s="12" t="str">
        <f>IF(OR(J77='Drop downs'!$G$7,J77='Drop downs'!$G$5), B77&amp;": "&amp;K77&amp;CHAR(10),"")</f>
        <v/>
      </c>
      <c r="S77" s="12" t="str">
        <f>IF(J77='Drop downs'!$G$2,B77&amp;": "&amp;K77&amp;""," ")</f>
        <v xml:space="preserve"> </v>
      </c>
      <c r="T77" s="12" t="str">
        <f>IF(M1_Sustainable_Transport!E77='Drop downs'!$B$6,M1_Sustainable_Transport!B77&amp;": "&amp;M1_Sustainable_Transport!K77&amp;"","")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9"/>
      <c r="C83" s="98" t="s">
        <v>411</v>
      </c>
      <c r="D83" s="3" t="s">
        <v>257</v>
      </c>
      <c r="E83" s="330"/>
      <c r="F83" s="330"/>
      <c r="G83" s="330"/>
      <c r="H83" s="330"/>
      <c r="I83" s="330"/>
      <c r="J83" s="330"/>
      <c r="K83" s="380"/>
      <c r="L83" s="330"/>
      <c r="M83" s="375"/>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9"/>
      <c r="M84" s="544"/>
      <c r="N84" s="409"/>
      <c r="R84" s="12" t="str">
        <f>IF(OR(J84='Drop downs'!$G$7,J84='Drop downs'!$G$5), B84&amp;": "&amp;#REF!&amp;CHAR(10),"")</f>
        <v/>
      </c>
      <c r="S84" s="12" t="str">
        <f>IF(J84='Drop downs'!$G$2,B84&amp;": "&amp;#REF!&amp;""," ")</f>
        <v xml:space="preserve"> </v>
      </c>
      <c r="T84" s="12" t="str">
        <f>IF(M1_Sustainable_Transport!E84='Drop downs'!$B$6,M1_Sustainable_Transport!B84&amp;": "&amp;M1_Sustainable_Transport!#REF!&amp;"","")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296"/>
      <c r="M85" s="545"/>
      <c r="N85" s="410"/>
      <c r="R85" s="12"/>
      <c r="S85" s="12"/>
      <c r="T85" s="12"/>
    </row>
    <row r="86" spans="1:22" x14ac:dyDescent="0.35">
      <c r="A86" s="365"/>
      <c r="B86" s="368"/>
      <c r="C86" s="84" t="s">
        <v>415</v>
      </c>
      <c r="D86" s="3" t="s">
        <v>257</v>
      </c>
      <c r="E86" s="358"/>
      <c r="F86" s="358"/>
      <c r="G86" s="358"/>
      <c r="H86" s="358"/>
      <c r="I86" s="358"/>
      <c r="J86" s="358"/>
      <c r="K86" s="296"/>
      <c r="L86" s="296"/>
      <c r="M86" s="545"/>
      <c r="N86" s="410"/>
      <c r="R86" s="12"/>
      <c r="S86" s="12"/>
      <c r="T86" s="12"/>
    </row>
    <row r="87" spans="1:22" ht="15" thickBot="1" x14ac:dyDescent="0.4">
      <c r="A87" s="366"/>
      <c r="B87" s="369"/>
      <c r="C87" s="87" t="s">
        <v>416</v>
      </c>
      <c r="D87" s="3" t="s">
        <v>257</v>
      </c>
      <c r="E87" s="359"/>
      <c r="F87" s="359"/>
      <c r="G87" s="359"/>
      <c r="H87" s="359"/>
      <c r="I87" s="359"/>
      <c r="J87" s="359"/>
      <c r="K87" s="361"/>
      <c r="L87" s="361"/>
      <c r="M87" s="609"/>
      <c r="N87" s="411"/>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xml:space="preserve">IIA8:Enhancement: consideration of electric/hybrid vehicles would enhance this policy further.
</v>
      </c>
      <c r="B98" s="402"/>
      <c r="C98" s="402"/>
      <c r="D98" s="402"/>
      <c r="E98" s="402"/>
      <c r="F98" s="402"/>
      <c r="G98" s="402"/>
      <c r="H98" s="402"/>
      <c r="I98" s="402"/>
      <c r="J98" s="402"/>
      <c r="K98" s="402"/>
      <c r="L98" s="402"/>
      <c r="M98" s="402"/>
      <c r="N98" s="403"/>
    </row>
  </sheetData>
  <sheetProtection algorithmName="SHA-512" hashValue="OQhfxkWH9grYwDwWZTofgbfJCwMQOtAUVSmyN8YwsFY2SEsD9eK4kEuYSGEzENZBxa/uHGN9tMSABx/n+15Btw==" saltValue="JJgMd4gQvWx0qp18UrEd/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50" priority="13">
      <formula>$D50="No"</formula>
    </cfRule>
  </conditionalFormatting>
  <conditionalFormatting sqref="C8:D87">
    <cfRule type="expression" dxfId="149" priority="14">
      <formula>$D8="No"</formula>
    </cfRule>
  </conditionalFormatting>
  <conditionalFormatting sqref="J8 J18 J49 J57 J65 J72 J77 J84">
    <cfRule type="cellIs" dxfId="148" priority="45" operator="equal">
      <formula>"Significant Negative"</formula>
    </cfRule>
    <cfRule type="cellIs" dxfId="147" priority="46" operator="equal">
      <formula>"Minor Negative"</formula>
    </cfRule>
    <cfRule type="cellIs" dxfId="146" priority="47" operator="equal">
      <formula>"Uncertain"</formula>
    </cfRule>
    <cfRule type="cellIs" dxfId="145" priority="48" operator="equal">
      <formula>"Neutral"</formula>
    </cfRule>
    <cfRule type="cellIs" dxfId="144" priority="49" operator="equal">
      <formula>"Minor Positive"</formula>
    </cfRule>
    <cfRule type="cellIs" dxfId="143" priority="50" operator="equal">
      <formula>"Significant Positive"</formula>
    </cfRule>
  </conditionalFormatting>
  <conditionalFormatting sqref="J20">
    <cfRule type="cellIs" dxfId="142" priority="1" operator="equal">
      <formula>"Significant Negative"</formula>
    </cfRule>
    <cfRule type="cellIs" dxfId="141" priority="2" operator="equal">
      <formula>"Minor Negative"</formula>
    </cfRule>
    <cfRule type="cellIs" dxfId="140" priority="3" operator="equal">
      <formula>"Uncertain"</formula>
    </cfRule>
    <cfRule type="cellIs" dxfId="139" priority="4" operator="equal">
      <formula>"Neutral"</formula>
    </cfRule>
    <cfRule type="cellIs" dxfId="138" priority="5" operator="equal">
      <formula>"Minor Positive"</formula>
    </cfRule>
    <cfRule type="cellIs" dxfId="137" priority="6" operator="equal">
      <formula>"Significant Positive"</formula>
    </cfRule>
  </conditionalFormatting>
  <conditionalFormatting sqref="J28">
    <cfRule type="cellIs" dxfId="136" priority="7" operator="equal">
      <formula>"Significant Negative"</formula>
    </cfRule>
    <cfRule type="cellIs" dxfId="135" priority="8" operator="equal">
      <formula>"Minor Negative"</formula>
    </cfRule>
    <cfRule type="cellIs" dxfId="134" priority="9" operator="equal">
      <formula>"Uncertain"</formula>
    </cfRule>
    <cfRule type="cellIs" dxfId="133" priority="10" operator="equal">
      <formula>"Neutral"</formula>
    </cfRule>
    <cfRule type="cellIs" dxfId="132" priority="11" operator="equal">
      <formula>"Minor Positive"</formula>
    </cfRule>
    <cfRule type="cellIs" dxfId="131" priority="12" operator="equal">
      <formula>"Significant Positive"</formula>
    </cfRule>
  </conditionalFormatting>
  <conditionalFormatting sqref="J36">
    <cfRule type="cellIs" dxfId="130" priority="27" operator="equal">
      <formula>"Significant Negative"</formula>
    </cfRule>
    <cfRule type="cellIs" dxfId="129" priority="28" operator="equal">
      <formula>"Minor Negative"</formula>
    </cfRule>
    <cfRule type="cellIs" dxfId="128" priority="29" operator="equal">
      <formula>"Uncertain"</formula>
    </cfRule>
    <cfRule type="cellIs" dxfId="127" priority="30" operator="equal">
      <formula>"Neutral"</formula>
    </cfRule>
    <cfRule type="cellIs" dxfId="126" priority="31" operator="equal">
      <formula>"Minor Positive"</formula>
    </cfRule>
    <cfRule type="cellIs" dxfId="125" priority="32" operator="equal">
      <formula>"Significant Positive"</formula>
    </cfRule>
  </conditionalFormatting>
  <conditionalFormatting sqref="J42">
    <cfRule type="cellIs" dxfId="124" priority="21" operator="equal">
      <formula>"Significant Negative"</formula>
    </cfRule>
    <cfRule type="cellIs" dxfId="123" priority="22" operator="equal">
      <formula>"Minor Negative"</formula>
    </cfRule>
    <cfRule type="cellIs" dxfId="122" priority="23" operator="equal">
      <formula>"Uncertain"</formula>
    </cfRule>
    <cfRule type="cellIs" dxfId="121" priority="24" operator="equal">
      <formula>"Neutral"</formula>
    </cfRule>
    <cfRule type="cellIs" dxfId="120" priority="25" operator="equal">
      <formula>"Minor Positive"</formula>
    </cfRule>
    <cfRule type="cellIs" dxfId="119" priority="26" operator="equal">
      <formula>"Significant Positive"</formula>
    </cfRule>
  </conditionalFormatting>
  <conditionalFormatting sqref="J47">
    <cfRule type="cellIs" dxfId="118" priority="39" operator="equal">
      <formula>"Significant Negative"</formula>
    </cfRule>
    <cfRule type="cellIs" dxfId="117" priority="40" operator="equal">
      <formula>"Minor Negative"</formula>
    </cfRule>
    <cfRule type="cellIs" dxfId="116" priority="41" operator="equal">
      <formula>"Uncertain"</formula>
    </cfRule>
    <cfRule type="cellIs" dxfId="115" priority="42" operator="equal">
      <formula>"Neutral"</formula>
    </cfRule>
    <cfRule type="cellIs" dxfId="114" priority="43" operator="equal">
      <formula>"Minor Positive"</formula>
    </cfRule>
    <cfRule type="cellIs" dxfId="113" priority="44" operator="equal">
      <formula>"Significant Positive"</formula>
    </cfRule>
  </conditionalFormatting>
  <conditionalFormatting sqref="J54">
    <cfRule type="cellIs" dxfId="112" priority="15" operator="equal">
      <formula>"Significant Negative"</formula>
    </cfRule>
    <cfRule type="cellIs" dxfId="111" priority="16" operator="equal">
      <formula>"Minor Negative"</formula>
    </cfRule>
    <cfRule type="cellIs" dxfId="110" priority="17" operator="equal">
      <formula>"Uncertain"</formula>
    </cfRule>
    <cfRule type="cellIs" dxfId="109" priority="18" operator="equal">
      <formula>"Neutral"</formula>
    </cfRule>
    <cfRule type="cellIs" dxfId="108" priority="19" operator="equal">
      <formula>"Minor Positive"</formula>
    </cfRule>
    <cfRule type="cellIs" dxfId="107" priority="2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7B1D98A-636E-4B6F-9F1E-3D43EDD709D5}">
          <x14:formula1>
            <xm:f>'Drop downs'!$G$2:$G$7</xm:f>
          </x14:formula1>
          <xm:sqref>J8 J18 J28 J84 J36 J42 J49 J54 J57 J65 J72 J77 J47 J20</xm:sqref>
        </x14:dataValidation>
        <x14:dataValidation type="list" allowBlank="1" showInputMessage="1" showErrorMessage="1" xr:uid="{86F0D25D-D76F-481B-8750-862F972680FF}">
          <x14:formula1>
            <xm:f>'Drop downs'!$F$2:$F$6</xm:f>
          </x14:formula1>
          <xm:sqref>I8 I18 I28 I47 I36 I42 I84 I54 I57 I65 I72 I77 I49 I20</xm:sqref>
        </x14:dataValidation>
        <x14:dataValidation type="list" allowBlank="1" showInputMessage="1" showErrorMessage="1" xr:uid="{E3D6C1C8-3503-4DA3-8535-83D784C733C8}">
          <x14:formula1>
            <xm:f>'Drop downs'!$E$2:$E$6</xm:f>
          </x14:formula1>
          <xm:sqref>H8 H18 H28 H47 H36 H42 H84 H54 H57 H65 H72 H77 H49 H20</xm:sqref>
        </x14:dataValidation>
        <x14:dataValidation type="list" allowBlank="1" showInputMessage="1" showErrorMessage="1" xr:uid="{DEFCC4EF-3C2F-4859-9876-65EC1999270D}">
          <x14:formula1>
            <xm:f>'Drop downs'!$D$2:$D$7</xm:f>
          </x14:formula1>
          <xm:sqref>G8 G18 G28 G47 G36 G42 G84 G54 G57 G65 G72 G77 G49 G20</xm:sqref>
        </x14:dataValidation>
        <x14:dataValidation type="list" allowBlank="1" showInputMessage="1" showErrorMessage="1" xr:uid="{A66FA593-BDB4-4044-AE41-7095C209A3E6}">
          <x14:formula1>
            <xm:f>'Drop downs'!$C$2:$C$5</xm:f>
          </x14:formula1>
          <xm:sqref>F8 F18 F28 F47 F36 F42 F84 F54 F57 F65 F72 F77 F49 F20</xm:sqref>
        </x14:dataValidation>
        <x14:dataValidation type="list" allowBlank="1" showInputMessage="1" showErrorMessage="1" xr:uid="{B6D044B1-C619-4629-BFCA-10947ACC87C3}">
          <x14:formula1>
            <xm:f>'Drop downs'!$B$2:$B$4</xm:f>
          </x14:formula1>
          <xm:sqref>E8 E18 E28 E47 E36 E42 E84 E54 E57 E65 E72 E77 E49 E20</xm:sqref>
        </x14:dataValidation>
        <x14:dataValidation type="list" allowBlank="1" showInputMessage="1" showErrorMessage="1" xr:uid="{66FB8A09-14CB-450B-A7F6-C5FF3E2F078E}">
          <x14:formula1>
            <xm:f>'Drop downs'!$J$2:$J$3</xm:f>
          </x14:formula1>
          <xm:sqref>L8 L18 L20 L28 L36 L42 L49 L54 L57 L65 L72 L77 L47 L84</xm:sqref>
        </x14:dataValidation>
        <x14:dataValidation type="list" allowBlank="1" showInputMessage="1" showErrorMessage="1" xr:uid="{C88A13FD-3BF7-4F8A-A595-F08EBC461E24}">
          <x14:formula1>
            <xm:f>'Drop downs'!$A$2:$A$3</xm:f>
          </x14:formula1>
          <xm:sqref>D8:D87</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6ED1-42F4-469E-A87C-B84F28B33F89}">
  <sheetPr codeName="Sheet65">
    <tabColor theme="4" tint="0.79998168889431442"/>
  </sheetPr>
  <dimension ref="A1:V98"/>
  <sheetViews>
    <sheetView topLeftCell="E33"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1366</v>
      </c>
      <c r="D1" s="321"/>
      <c r="E1" s="321"/>
      <c r="F1" s="322"/>
      <c r="G1" s="16"/>
      <c r="I1" s="7"/>
      <c r="J1" s="7"/>
      <c r="K1" s="7"/>
    </row>
    <row r="2" spans="1:22" x14ac:dyDescent="0.35">
      <c r="A2" s="74" t="s">
        <v>31</v>
      </c>
      <c r="B2" s="9"/>
      <c r="C2" s="323" t="s">
        <v>1350</v>
      </c>
      <c r="D2" s="323"/>
      <c r="E2" s="323"/>
      <c r="F2" s="324"/>
      <c r="I2" s="8"/>
      <c r="J2" s="8"/>
      <c r="K2" s="8"/>
    </row>
    <row r="3" spans="1:22" ht="43.5" customHeight="1" x14ac:dyDescent="0.35">
      <c r="A3" s="75" t="s">
        <v>32</v>
      </c>
      <c r="B3" s="4"/>
      <c r="C3" s="323" t="s">
        <v>1367</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IF(M2_Parking!E8='Drop downs'!$B$6,M2_Parking!B8&amp;": "&amp;M2_Parking!K8&amp;"","")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IF(M2_Parking!E18='Drop downs'!$B$6,M2_Parking!B18&amp;": "&amp;M2_Parking!K18&amp;"","")</f>
        <v/>
      </c>
      <c r="U18" t="str">
        <f t="shared" ref="U18:U72" si="0">IF(M18&gt;0,B18&amp;":"&amp;M18&amp;"
","")</f>
        <v/>
      </c>
      <c r="V18" t="str">
        <f>IF(N18&gt;0,B18&amp;":"&amp;N18&amp;"
","")</f>
        <v/>
      </c>
    </row>
    <row r="19" spans="1:22" ht="41.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257</v>
      </c>
      <c r="E20" s="370" t="s">
        <v>421</v>
      </c>
      <c r="F20" s="370" t="s">
        <v>422</v>
      </c>
      <c r="G20" s="370" t="s">
        <v>427</v>
      </c>
      <c r="H20" s="370" t="s">
        <v>424</v>
      </c>
      <c r="I20" s="370" t="s">
        <v>425</v>
      </c>
      <c r="J20" s="370" t="s">
        <v>159</v>
      </c>
      <c r="K20" s="379" t="s">
        <v>1368</v>
      </c>
      <c r="L20" s="370"/>
      <c r="M20" s="374"/>
      <c r="N20" s="390"/>
      <c r="R20" s="12" t="str">
        <f>IF(OR(J20='Drop downs'!$G$7,J20='Drop downs'!$G$5), B20&amp;": "&amp;K20&amp;CHAR(10),"")</f>
        <v/>
      </c>
      <c r="S20" s="12" t="str">
        <f>IF(J20='Drop downs'!$G$2,B20&amp;": "&amp;K20&amp;""," ")</f>
        <v xml:space="preserve"> </v>
      </c>
      <c r="T20" s="12" t="str">
        <f>IF(M2_Parking!E20='Drop downs'!$B$6,M2_Parking!B20&amp;": "&amp;M2_Parking!K20&amp;"","")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78"/>
      <c r="B27" s="369"/>
      <c r="C27" s="15" t="s">
        <v>345</v>
      </c>
      <c r="D27" s="15"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427</v>
      </c>
      <c r="H28" s="370" t="s">
        <v>631</v>
      </c>
      <c r="I28" s="370" t="s">
        <v>425</v>
      </c>
      <c r="J28" s="370" t="s">
        <v>159</v>
      </c>
      <c r="K28" s="379" t="s">
        <v>1369</v>
      </c>
      <c r="L28" s="370"/>
      <c r="M28" s="374"/>
      <c r="N28" s="390" t="s">
        <v>1370</v>
      </c>
      <c r="O28" s="136"/>
      <c r="P28" s="136"/>
      <c r="R28" s="12" t="str">
        <f>IF(OR(J28='Drop downs'!$G$7,J28='Drop downs'!$G$5), B28&amp;": "&amp;K28&amp;CHAR(10),"")</f>
        <v/>
      </c>
      <c r="S28" s="12" t="str">
        <f>IF(J28='Drop downs'!$G$2,B28&amp;": "&amp;K28&amp;""," ")</f>
        <v xml:space="preserve"> </v>
      </c>
      <c r="T28" s="12" t="str">
        <f>IF(M2_Parking!E28='Drop downs'!$B$6,M2_Parking!B28&amp;": "&amp;M2_Parking!K28&amp;"","")</f>
        <v/>
      </c>
      <c r="U28" t="str">
        <f t="shared" si="0"/>
        <v/>
      </c>
      <c r="V28" t="str">
        <f>IF(N28&gt;0,B28&amp;":"&amp;N28&amp;"
","")</f>
        <v xml:space="preserve">IIA4:Enhancement: Consideration of any equality issues that may exist in relation to parking.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33.65" customHeight="1" thickBot="1" x14ac:dyDescent="0.4">
      <c r="A35" s="378"/>
      <c r="B35" s="369"/>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IF(M2_Parking!E36='Drop downs'!$B$6,M2_Parking!B36&amp;": "&amp;M2_Parking!K36&amp;"","")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3"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c r="E42" s="370" t="s">
        <v>421</v>
      </c>
      <c r="F42" s="370" t="s">
        <v>422</v>
      </c>
      <c r="G42" s="370" t="s">
        <v>427</v>
      </c>
      <c r="H42" s="370" t="s">
        <v>631</v>
      </c>
      <c r="I42" s="370" t="s">
        <v>425</v>
      </c>
      <c r="J42" s="370" t="s">
        <v>156</v>
      </c>
      <c r="K42" s="379" t="s">
        <v>1371</v>
      </c>
      <c r="L42" s="370"/>
      <c r="M42" s="374"/>
      <c r="N42" s="390"/>
      <c r="R42" s="12" t="str">
        <f>IF(OR(J42='Drop downs'!$G$7,J42='Drop downs'!$G$5), B42&amp;": "&amp;K42&amp;CHAR(10),"")</f>
        <v/>
      </c>
      <c r="S42" s="12" t="str">
        <f>IF(J42='Drop downs'!$G$2,B42&amp;": "&amp;K42&amp;""," ")</f>
        <v>IIA6: 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v>
      </c>
      <c r="T42" s="12" t="str">
        <f>IF(M2_Parking!E42='Drop downs'!$B$6,M2_Parking!B42&amp;": "&amp;M2_Parking!K42&amp;"","")</f>
        <v/>
      </c>
      <c r="U42" t="str">
        <f t="shared" si="0"/>
        <v/>
      </c>
      <c r="V42" t="str">
        <f>IF(N42&gt;0,B42&amp;":"&amp;N42&amp;"
","")</f>
        <v/>
      </c>
    </row>
    <row r="43" spans="1:22" ht="30" customHeight="1" x14ac:dyDescent="0.35">
      <c r="A43" s="377"/>
      <c r="B43" s="368"/>
      <c r="C43" s="3" t="s">
        <v>364</v>
      </c>
      <c r="D43" s="3" t="s">
        <v>253</v>
      </c>
      <c r="E43" s="358"/>
      <c r="F43" s="358"/>
      <c r="G43" s="358"/>
      <c r="H43" s="358"/>
      <c r="I43" s="358"/>
      <c r="J43" s="358"/>
      <c r="K43" s="296"/>
      <c r="L43" s="358"/>
      <c r="M43" s="293"/>
      <c r="N43" s="391"/>
      <c r="R43" s="12"/>
      <c r="S43" s="12"/>
      <c r="T43" s="12"/>
    </row>
    <row r="44" spans="1:22" x14ac:dyDescent="0.35">
      <c r="A44" s="377"/>
      <c r="B44" s="368"/>
      <c r="C44" s="3" t="s">
        <v>365</v>
      </c>
      <c r="D44" s="3"/>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78"/>
      <c r="B46" s="369"/>
      <c r="C46" s="15" t="s">
        <v>367</v>
      </c>
      <c r="D46" s="15"/>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253</v>
      </c>
      <c r="E47" s="370" t="s">
        <v>435</v>
      </c>
      <c r="F47" s="370" t="s">
        <v>422</v>
      </c>
      <c r="G47" s="370" t="s">
        <v>427</v>
      </c>
      <c r="H47" s="370" t="s">
        <v>631</v>
      </c>
      <c r="I47" s="370" t="s">
        <v>439</v>
      </c>
      <c r="J47" s="370" t="s">
        <v>159</v>
      </c>
      <c r="K47" s="379" t="s">
        <v>1356</v>
      </c>
      <c r="L47" s="370"/>
      <c r="M47" s="374"/>
      <c r="N47" s="390"/>
      <c r="R47" s="12" t="str">
        <f>IF(OR(J47='Drop downs'!$G$7,J47='Drop downs'!$G$5), B47&amp;": "&amp;K47&amp;CHAR(10),"")</f>
        <v/>
      </c>
      <c r="S47" s="12" t="str">
        <f>IF(J47='Drop downs'!$G$2,B47&amp;": "&amp;K47&amp;""," ")</f>
        <v xml:space="preserve"> </v>
      </c>
      <c r="T47" s="12" t="str">
        <f>IF(M2_Parking!E47='Drop downs'!$B$6,M2_Parking!B47&amp;": "&amp;M2_Parking!K47&amp;"","")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IF(M2_Parking!E48='Drop downs'!$B$6,M2_Parking!B48&amp;": "&amp;M2_Parking!K48&amp;"","")</f>
        <v xml:space="preserve">: </v>
      </c>
    </row>
    <row r="49" spans="1:22" ht="29" x14ac:dyDescent="0.35">
      <c r="A49" s="376" t="s">
        <v>371</v>
      </c>
      <c r="B49" s="367" t="s">
        <v>125</v>
      </c>
      <c r="C49" s="86" t="s">
        <v>372</v>
      </c>
      <c r="D49" s="86" t="s">
        <v>257</v>
      </c>
      <c r="E49" s="370" t="s">
        <v>421</v>
      </c>
      <c r="F49" s="370" t="s">
        <v>422</v>
      </c>
      <c r="G49" s="370" t="s">
        <v>427</v>
      </c>
      <c r="H49" s="370" t="s">
        <v>1357</v>
      </c>
      <c r="I49" s="370" t="s">
        <v>425</v>
      </c>
      <c r="J49" s="370" t="s">
        <v>159</v>
      </c>
      <c r="K49" s="379" t="s">
        <v>1364</v>
      </c>
      <c r="L49" s="370"/>
      <c r="M49" s="374"/>
      <c r="N49" s="390"/>
      <c r="R49" s="12" t="str">
        <f>IF(OR(J49='Drop downs'!$G$7,J49='Drop downs'!$G$5), B49&amp;": "&amp;K49&amp;CHAR(10),"")</f>
        <v/>
      </c>
      <c r="S49" s="12" t="str">
        <f>IF(J49='Drop downs'!$G$2,B49&amp;": "&amp;K49&amp;""," ")</f>
        <v xml:space="preserve"> </v>
      </c>
      <c r="T49" s="12" t="str">
        <f>IF(M2_Parking!E49='Drop downs'!$B$6,M2_Parking!B49&amp;": "&amp;M2_Parking!K49&amp;"","")</f>
        <v/>
      </c>
      <c r="U49" t="str">
        <f t="shared" si="0"/>
        <v/>
      </c>
      <c r="V49" t="str">
        <f>IF(N49&gt;0,B49&amp;":"&amp;N49&amp;"
","")</f>
        <v/>
      </c>
    </row>
    <row r="50" spans="1:22" x14ac:dyDescent="0.35">
      <c r="A50" s="377"/>
      <c r="B50" s="368"/>
      <c r="C50" s="24" t="s">
        <v>373</v>
      </c>
      <c r="D50" s="24" t="s">
        <v>253</v>
      </c>
      <c r="E50" s="358"/>
      <c r="F50" s="358"/>
      <c r="G50" s="358"/>
      <c r="H50" s="358"/>
      <c r="I50" s="358"/>
      <c r="J50" s="358"/>
      <c r="K50" s="296"/>
      <c r="L50" s="358"/>
      <c r="M50" s="293"/>
      <c r="N50" s="391"/>
      <c r="R50" s="12"/>
      <c r="S50" s="12"/>
      <c r="T50" s="12"/>
    </row>
    <row r="51" spans="1:22" x14ac:dyDescent="0.35">
      <c r="A51" s="377"/>
      <c r="B51" s="368"/>
      <c r="C51" s="97" t="s">
        <v>374</v>
      </c>
      <c r="D51" s="24" t="s">
        <v>253</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253</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253</v>
      </c>
      <c r="E54" s="370" t="s">
        <v>421</v>
      </c>
      <c r="F54" s="370" t="s">
        <v>444</v>
      </c>
      <c r="G54" s="370" t="s">
        <v>427</v>
      </c>
      <c r="H54" s="370" t="s">
        <v>631</v>
      </c>
      <c r="I54" s="370" t="s">
        <v>425</v>
      </c>
      <c r="J54" s="370" t="s">
        <v>159</v>
      </c>
      <c r="K54" s="379" t="s">
        <v>1372</v>
      </c>
      <c r="L54" s="370"/>
      <c r="M54" s="374"/>
      <c r="N54" s="390"/>
      <c r="R54" s="12" t="str">
        <f>IF(OR(J54='Drop downs'!$G$7,J54='Drop downs'!$G$5), B54&amp;": "&amp;K54&amp;CHAR(10),"")</f>
        <v/>
      </c>
      <c r="S54" s="12" t="str">
        <f>IF(J54='Drop downs'!$G$2,B54&amp;": "&amp;K54&amp;""," ")</f>
        <v xml:space="preserve"> </v>
      </c>
      <c r="T54" s="12" t="str">
        <f>IF(M2_Parking!E54='Drop downs'!$B$6,M2_Parking!B54&amp;": "&amp;M2_Parking!K54&amp;"","")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IF(M2_Parking!E57='Drop downs'!$B$6,M2_Parking!B57&amp;": "&amp;M2_Parking!K57&amp;"","")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IF(M2_Parking!E65='Drop downs'!$B$6,M2_Parking!B65&amp;": "&amp;M2_Parking!K65&amp;"","")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510</v>
      </c>
      <c r="H72" s="370" t="s">
        <v>631</v>
      </c>
      <c r="I72" s="370" t="s">
        <v>425</v>
      </c>
      <c r="J72" s="370" t="s">
        <v>159</v>
      </c>
      <c r="K72" s="371" t="s">
        <v>1373</v>
      </c>
      <c r="L72" s="370"/>
      <c r="M72" s="374"/>
      <c r="N72" s="390"/>
      <c r="R72" s="12" t="str">
        <f>IF(OR(J72='Drop downs'!$G$7,J72='Drop downs'!$G$5), B72&amp;": "&amp;K72&amp;CHAR(10),"")</f>
        <v/>
      </c>
      <c r="S72" s="12" t="str">
        <f>IF(J72='Drop downs'!$G$2,B72&amp;": "&amp;K72&amp;""," ")</f>
        <v xml:space="preserve"> </v>
      </c>
      <c r="T72" s="12" t="str">
        <f>IF(M2_Parking!E72='Drop downs'!$B$6,M2_Parking!B72&amp;": "&amp;M2_Parking!K72&amp;"","")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24" t="s">
        <v>257</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438</v>
      </c>
      <c r="L77" s="370"/>
      <c r="M77" s="374"/>
      <c r="N77" s="390"/>
      <c r="R77" s="12" t="str">
        <f>IF(OR(J77='Drop downs'!$G$7,J77='Drop downs'!$G$5), B77&amp;": "&amp;K77&amp;CHAR(10),"")</f>
        <v/>
      </c>
      <c r="S77" s="12" t="str">
        <f>IF(J77='Drop downs'!$G$2,B77&amp;": "&amp;K77&amp;""," ")</f>
        <v xml:space="preserve"> </v>
      </c>
      <c r="T77" s="12" t="str">
        <f>IF(M2_Parking!E77='Drop downs'!$B$6,M2_Parking!B77&amp;": "&amp;M2_Parking!K77&amp;"","")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9"/>
      <c r="C83" s="98" t="s">
        <v>411</v>
      </c>
      <c r="D83" s="3" t="s">
        <v>257</v>
      </c>
      <c r="E83" s="330"/>
      <c r="F83" s="330"/>
      <c r="G83" s="330"/>
      <c r="H83" s="330"/>
      <c r="I83" s="330"/>
      <c r="J83" s="330"/>
      <c r="K83" s="380"/>
      <c r="L83" s="330"/>
      <c r="M83" s="375"/>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9"/>
      <c r="M84" s="544"/>
      <c r="N84" s="409"/>
      <c r="R84" s="12" t="str">
        <f>IF(OR(J84='Drop downs'!$G$7,J84='Drop downs'!$G$5), B84&amp;": "&amp;#REF!&amp;CHAR(10),"")</f>
        <v/>
      </c>
      <c r="S84" s="12" t="str">
        <f>IF(J84='Drop downs'!$G$2,B84&amp;": "&amp;#REF!&amp;""," ")</f>
        <v xml:space="preserve"> </v>
      </c>
      <c r="T84" s="12" t="str">
        <f>IF(M2_Parking!E84='Drop downs'!$B$6,M2_Parking!B84&amp;": "&amp;M2_Parking!#REF!&amp;"","")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296"/>
      <c r="M85" s="545"/>
      <c r="N85" s="410"/>
      <c r="R85" s="12"/>
      <c r="S85" s="12"/>
      <c r="T85" s="12"/>
    </row>
    <row r="86" spans="1:22" x14ac:dyDescent="0.35">
      <c r="A86" s="365"/>
      <c r="B86" s="368"/>
      <c r="C86" s="84" t="s">
        <v>415</v>
      </c>
      <c r="D86" s="3" t="s">
        <v>257</v>
      </c>
      <c r="E86" s="358"/>
      <c r="F86" s="358"/>
      <c r="G86" s="358"/>
      <c r="H86" s="358"/>
      <c r="I86" s="358"/>
      <c r="J86" s="358"/>
      <c r="K86" s="296"/>
      <c r="L86" s="296"/>
      <c r="M86" s="545"/>
      <c r="N86" s="410"/>
      <c r="R86" s="12"/>
      <c r="S86" s="12"/>
      <c r="T86" s="12"/>
    </row>
    <row r="87" spans="1:22" ht="15" thickBot="1" x14ac:dyDescent="0.4">
      <c r="A87" s="366"/>
      <c r="B87" s="369"/>
      <c r="C87" s="87" t="s">
        <v>416</v>
      </c>
      <c r="D87" s="3" t="s">
        <v>257</v>
      </c>
      <c r="E87" s="359"/>
      <c r="F87" s="359"/>
      <c r="G87" s="359"/>
      <c r="H87" s="359"/>
      <c r="I87" s="359"/>
      <c r="J87" s="359"/>
      <c r="K87" s="361"/>
      <c r="L87" s="361"/>
      <c r="M87" s="609"/>
      <c r="N87" s="411"/>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IIA6: 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xml:space="preserve">IIA4:Enhancement: Consideration of any equality issues that may exist in relation to parking.
</v>
      </c>
      <c r="B98" s="402"/>
      <c r="C98" s="402"/>
      <c r="D98" s="402"/>
      <c r="E98" s="402"/>
      <c r="F98" s="402"/>
      <c r="G98" s="402"/>
      <c r="H98" s="402"/>
      <c r="I98" s="402"/>
      <c r="J98" s="402"/>
      <c r="K98" s="402"/>
      <c r="L98" s="402"/>
      <c r="M98" s="402"/>
      <c r="N98" s="403"/>
    </row>
  </sheetData>
  <sheetProtection algorithmName="SHA-512" hashValue="8dd5y+fzVwtgI4QD0J99XC6t1kEnmPt4o1GNJe8Bo4395r4sdW7rYWdA9poO9T0Zoxu1rt1jlW2HGn2/tUqD/A==" saltValue="HZCekHs5zYtONn1dwkHjq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06" priority="19">
      <formula>$D50="No"</formula>
    </cfRule>
  </conditionalFormatting>
  <conditionalFormatting sqref="C8:D87">
    <cfRule type="expression" dxfId="105" priority="20">
      <formula>$D8="No"</formula>
    </cfRule>
  </conditionalFormatting>
  <conditionalFormatting sqref="J8 J18 J28 J57 J65 J72 J77 J84">
    <cfRule type="cellIs" dxfId="104" priority="51" operator="equal">
      <formula>"Significant Negative"</formula>
    </cfRule>
    <cfRule type="cellIs" dxfId="103" priority="52" operator="equal">
      <formula>"Minor Negative"</formula>
    </cfRule>
    <cfRule type="cellIs" dxfId="102" priority="53" operator="equal">
      <formula>"Uncertain"</formula>
    </cfRule>
    <cfRule type="cellIs" dxfId="101" priority="54" operator="equal">
      <formula>"Neutral"</formula>
    </cfRule>
    <cfRule type="cellIs" dxfId="100" priority="55" operator="equal">
      <formula>"Minor Positive"</formula>
    </cfRule>
    <cfRule type="cellIs" dxfId="99" priority="56" operator="equal">
      <formula>"Significant Positive"</formula>
    </cfRule>
  </conditionalFormatting>
  <conditionalFormatting sqref="J20">
    <cfRule type="cellIs" dxfId="98" priority="1" operator="equal">
      <formula>"Significant Negative"</formula>
    </cfRule>
    <cfRule type="cellIs" dxfId="97" priority="2" operator="equal">
      <formula>"Minor Negative"</formula>
    </cfRule>
    <cfRule type="cellIs" dxfId="96" priority="3" operator="equal">
      <formula>"Uncertain"</formula>
    </cfRule>
    <cfRule type="cellIs" dxfId="95" priority="4" operator="equal">
      <formula>"Neutral"</formula>
    </cfRule>
    <cfRule type="cellIs" dxfId="94" priority="5" operator="equal">
      <formula>"Minor Positive"</formula>
    </cfRule>
    <cfRule type="cellIs" dxfId="93" priority="6" operator="equal">
      <formula>"Significant Positive"</formula>
    </cfRule>
  </conditionalFormatting>
  <conditionalFormatting sqref="J36">
    <cfRule type="cellIs" dxfId="92" priority="33" operator="equal">
      <formula>"Significant Negative"</formula>
    </cfRule>
    <cfRule type="cellIs" dxfId="91" priority="34" operator="equal">
      <formula>"Minor Negative"</formula>
    </cfRule>
    <cfRule type="cellIs" dxfId="90" priority="35" operator="equal">
      <formula>"Uncertain"</formula>
    </cfRule>
    <cfRule type="cellIs" dxfId="89" priority="36" operator="equal">
      <formula>"Neutral"</formula>
    </cfRule>
    <cfRule type="cellIs" dxfId="88" priority="37" operator="equal">
      <formula>"Minor Positive"</formula>
    </cfRule>
    <cfRule type="cellIs" dxfId="87" priority="38" operator="equal">
      <formula>"Significant Positive"</formula>
    </cfRule>
  </conditionalFormatting>
  <conditionalFormatting sqref="J42">
    <cfRule type="cellIs" dxfId="86" priority="27" operator="equal">
      <formula>"Significant Negative"</formula>
    </cfRule>
    <cfRule type="cellIs" dxfId="85" priority="28" operator="equal">
      <formula>"Minor Negative"</formula>
    </cfRule>
    <cfRule type="cellIs" dxfId="84" priority="29" operator="equal">
      <formula>"Uncertain"</formula>
    </cfRule>
    <cfRule type="cellIs" dxfId="83" priority="30" operator="equal">
      <formula>"Neutral"</formula>
    </cfRule>
    <cfRule type="cellIs" dxfId="82" priority="31" operator="equal">
      <formula>"Minor Positive"</formula>
    </cfRule>
    <cfRule type="cellIs" dxfId="81" priority="32" operator="equal">
      <formula>"Significant Positive"</formula>
    </cfRule>
  </conditionalFormatting>
  <conditionalFormatting sqref="J47">
    <cfRule type="cellIs" dxfId="80" priority="7" operator="equal">
      <formula>"Significant Negative"</formula>
    </cfRule>
    <cfRule type="cellIs" dxfId="79" priority="8" operator="equal">
      <formula>"Minor Negative"</formula>
    </cfRule>
    <cfRule type="cellIs" dxfId="78" priority="9" operator="equal">
      <formula>"Uncertain"</formula>
    </cfRule>
    <cfRule type="cellIs" dxfId="77" priority="10" operator="equal">
      <formula>"Neutral"</formula>
    </cfRule>
    <cfRule type="cellIs" dxfId="76" priority="11" operator="equal">
      <formula>"Minor Positive"</formula>
    </cfRule>
    <cfRule type="cellIs" dxfId="75" priority="12" operator="equal">
      <formula>"Significant Positive"</formula>
    </cfRule>
  </conditionalFormatting>
  <conditionalFormatting sqref="J49">
    <cfRule type="cellIs" dxfId="74" priority="13" operator="equal">
      <formula>"Significant Negative"</formula>
    </cfRule>
    <cfRule type="cellIs" dxfId="73" priority="14" operator="equal">
      <formula>"Minor Negative"</formula>
    </cfRule>
    <cfRule type="cellIs" dxfId="72" priority="15" operator="equal">
      <formula>"Uncertain"</formula>
    </cfRule>
    <cfRule type="cellIs" dxfId="71" priority="16" operator="equal">
      <formula>"Neutral"</formula>
    </cfRule>
    <cfRule type="cellIs" dxfId="70" priority="17" operator="equal">
      <formula>"Minor Positive"</formula>
    </cfRule>
    <cfRule type="cellIs" dxfId="69" priority="18" operator="equal">
      <formula>"Significant Positive"</formula>
    </cfRule>
  </conditionalFormatting>
  <conditionalFormatting sqref="J54">
    <cfRule type="cellIs" dxfId="68" priority="21" operator="equal">
      <formula>"Significant Negative"</formula>
    </cfRule>
    <cfRule type="cellIs" dxfId="67" priority="22" operator="equal">
      <formula>"Minor Negative"</formula>
    </cfRule>
    <cfRule type="cellIs" dxfId="66" priority="23" operator="equal">
      <formula>"Uncertain"</formula>
    </cfRule>
    <cfRule type="cellIs" dxfId="65" priority="24" operator="equal">
      <formula>"Neutral"</formula>
    </cfRule>
    <cfRule type="cellIs" dxfId="64" priority="25" operator="equal">
      <formula>"Minor Positive"</formula>
    </cfRule>
    <cfRule type="cellIs" dxfId="63" priority="2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685F0F7-729D-4B5C-B0D1-037CE6D7910A}">
          <x14:formula1>
            <xm:f>'Drop downs'!$A$2:$A$3</xm:f>
          </x14:formula1>
          <xm:sqref>D8:D87</xm:sqref>
        </x14:dataValidation>
        <x14:dataValidation type="list" allowBlank="1" showInputMessage="1" showErrorMessage="1" xr:uid="{91F69E26-BE8A-40F9-9AFA-3529CAE6CB5B}">
          <x14:formula1>
            <xm:f>'Drop downs'!$J$2:$J$3</xm:f>
          </x14:formula1>
          <xm:sqref>L8 L18 L20 L28 L36 L42 L49 L54 L57 L65 L72 L77 L47 L84</xm:sqref>
        </x14:dataValidation>
        <x14:dataValidation type="list" allowBlank="1" showInputMessage="1" showErrorMessage="1" xr:uid="{3FC21F98-CADD-4F7A-A05B-F8C3FD4C5E46}">
          <x14:formula1>
            <xm:f>'Drop downs'!$B$2:$B$4</xm:f>
          </x14:formula1>
          <xm:sqref>E8 E18 E49 E28 E36 E42 E84 E54 E57 E65 E72 E77 E47 E20</xm:sqref>
        </x14:dataValidation>
        <x14:dataValidation type="list" allowBlank="1" showInputMessage="1" showErrorMessage="1" xr:uid="{F16CB428-EF55-4E04-B463-DA07C137E794}">
          <x14:formula1>
            <xm:f>'Drop downs'!$C$2:$C$5</xm:f>
          </x14:formula1>
          <xm:sqref>F8 F18 F49 F28 F36 F42 F84 F54 F57 F65 F72 F77 F47 F20</xm:sqref>
        </x14:dataValidation>
        <x14:dataValidation type="list" allowBlank="1" showInputMessage="1" showErrorMessage="1" xr:uid="{B1F2E1E8-F713-4447-B329-6DBB76E50BA8}">
          <x14:formula1>
            <xm:f>'Drop downs'!$D$2:$D$7</xm:f>
          </x14:formula1>
          <xm:sqref>G8 G18 G49 G28 G36 G42 G84 G54 G57 G65 G72 G77 G47 G20</xm:sqref>
        </x14:dataValidation>
        <x14:dataValidation type="list" allowBlank="1" showInputMessage="1" showErrorMessage="1" xr:uid="{0D3185C9-8BF5-4270-AD4C-E937E3F06C03}">
          <x14:formula1>
            <xm:f>'Drop downs'!$E$2:$E$6</xm:f>
          </x14:formula1>
          <xm:sqref>H8 H18 H49 H28 H36 H42 H84 H54 H57 H65 H72 H77 H47 H20</xm:sqref>
        </x14:dataValidation>
        <x14:dataValidation type="list" allowBlank="1" showInputMessage="1" showErrorMessage="1" xr:uid="{C9D4A17D-842A-48D1-B65B-1DCAAD7DCE83}">
          <x14:formula1>
            <xm:f>'Drop downs'!$F$2:$F$6</xm:f>
          </x14:formula1>
          <xm:sqref>I8 I18 I49 I28 I36 I42 I84 I54 I57 I65 I72 I77 I47 I20</xm:sqref>
        </x14:dataValidation>
        <x14:dataValidation type="list" allowBlank="1" showInputMessage="1" showErrorMessage="1" xr:uid="{29369355-2ADD-43A7-BD90-F7EF566DA294}">
          <x14:formula1>
            <xm:f>'Drop downs'!$G$2:$G$7</xm:f>
          </x14:formula1>
          <xm:sqref>J8 J18 J47 J28 J36 J42 J84 J54 J57 J65 J72 J77 J49 J20</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ACB-4282-4B82-86B6-3987256042BC}">
  <sheetPr codeName="Sheet66">
    <tabColor theme="4" tint="0.79998168889431442"/>
  </sheetPr>
  <dimension ref="A1:V98"/>
  <sheetViews>
    <sheetView topLeftCell="G4" zoomScale="40" zoomScaleNormal="4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1374</v>
      </c>
      <c r="D1" s="321"/>
      <c r="E1" s="321"/>
      <c r="F1" s="322"/>
      <c r="G1" s="16"/>
      <c r="I1" s="7"/>
      <c r="J1" s="7"/>
      <c r="K1" s="7"/>
    </row>
    <row r="2" spans="1:22" x14ac:dyDescent="0.35">
      <c r="A2" s="74" t="s">
        <v>31</v>
      </c>
      <c r="B2" s="9"/>
      <c r="C2" s="323" t="s">
        <v>1350</v>
      </c>
      <c r="D2" s="323"/>
      <c r="E2" s="323"/>
      <c r="F2" s="324"/>
      <c r="I2" s="8"/>
      <c r="J2" s="8"/>
      <c r="K2" s="8"/>
    </row>
    <row r="3" spans="1:22" ht="29.15" customHeight="1" x14ac:dyDescent="0.35">
      <c r="A3" s="75" t="s">
        <v>32</v>
      </c>
      <c r="B3" s="4"/>
      <c r="C3" s="323" t="s">
        <v>1375</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IF(M3_Deliveries_and_Construction!E8='Drop downs'!$B$6,M3_Deliveries_and_Construction!B8&amp;": "&amp;M3_Deliveries_and_Construction!K8&amp;"","")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O10" s="136"/>
      <c r="P10" s="136"/>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ht="14.5" customHeight="1"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14.5" customHeight="1"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29.5" customHeight="1" x14ac:dyDescent="0.35">
      <c r="A18" s="646"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IF(M3_Deliveries_and_Construction!E18='Drop downs'!$B$6,M3_Deliveries_and_Construction!B18&amp;": "&amp;M3_Deliveries_and_Construction!K18&amp;"","")</f>
        <v/>
      </c>
      <c r="U18" t="str">
        <f t="shared" ref="U18:U72" si="0">IF(M18&gt;0,B18&amp;":"&amp;M18&amp;"
","")</f>
        <v/>
      </c>
      <c r="V18" t="str">
        <f>IF(N18&gt;0,B18&amp;":"&amp;N18&amp;"
","")</f>
        <v/>
      </c>
    </row>
    <row r="19" spans="1:22" ht="26.5" customHeight="1" thickBot="1" x14ac:dyDescent="0.4">
      <c r="A19" s="649"/>
      <c r="B19" s="369"/>
      <c r="C19" s="88" t="s">
        <v>336</v>
      </c>
      <c r="D19" s="88" t="s">
        <v>257</v>
      </c>
      <c r="E19" s="330"/>
      <c r="F19" s="330"/>
      <c r="G19" s="330"/>
      <c r="H19" s="330"/>
      <c r="I19" s="330"/>
      <c r="J19" s="330"/>
      <c r="K19" s="380"/>
      <c r="L19" s="359"/>
      <c r="M19" s="363"/>
      <c r="N19" s="393"/>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IF(M3_Deliveries_and_Construction!E20='Drop downs'!$B$6,M3_Deliveries_and_Construction!B20&amp;": "&amp;M3_Deliveries_and_Construction!K20&amp;"","")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78"/>
      <c r="B27" s="369"/>
      <c r="C27" s="15" t="s">
        <v>345</v>
      </c>
      <c r="D27" s="3"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427</v>
      </c>
      <c r="H28" s="370" t="s">
        <v>631</v>
      </c>
      <c r="I28" s="370" t="s">
        <v>425</v>
      </c>
      <c r="J28" s="370" t="s">
        <v>159</v>
      </c>
      <c r="K28" s="379" t="s">
        <v>1376</v>
      </c>
      <c r="L28" s="370"/>
      <c r="M28" s="374"/>
      <c r="N28" s="390"/>
      <c r="R28" s="12" t="str">
        <f>IF(OR(J28='Drop downs'!$G$7,J28='Drop downs'!$G$5), B28&amp;": "&amp;K28&amp;CHAR(10),"")</f>
        <v/>
      </c>
      <c r="S28" s="12" t="str">
        <f>IF(J28='Drop downs'!$G$2,B28&amp;": "&amp;K28&amp;""," ")</f>
        <v xml:space="preserve"> </v>
      </c>
      <c r="T28" s="12" t="str">
        <f>IF(M3_Deliveries_and_Construction!E28='Drop downs'!$B$6,M3_Deliveries_and_Construction!B28&amp;": "&amp;M3_Deliveries_and_Construction!K28&amp;"","")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9"/>
      <c r="C35" s="100" t="s">
        <v>354</v>
      </c>
      <c r="D35" s="3"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IF(M3_Deliveries_and_Construction!E36='Drop downs'!$B$6,M3_Deliveries_and_Construction!B36&amp;": "&amp;M3_Deliveries_and_Construction!K36&amp;"","")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3"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3" t="s">
        <v>257</v>
      </c>
      <c r="E42" s="370" t="s">
        <v>421</v>
      </c>
      <c r="F42" s="370" t="s">
        <v>422</v>
      </c>
      <c r="G42" s="370" t="s">
        <v>427</v>
      </c>
      <c r="H42" s="370" t="s">
        <v>631</v>
      </c>
      <c r="I42" s="370" t="s">
        <v>439</v>
      </c>
      <c r="J42" s="370" t="s">
        <v>159</v>
      </c>
      <c r="K42" s="379" t="s">
        <v>1377</v>
      </c>
      <c r="L42" s="370"/>
      <c r="M42" s="374"/>
      <c r="N42" s="390"/>
      <c r="R42" s="12" t="str">
        <f>IF(OR(J42='Drop downs'!$G$7,J42='Drop downs'!$G$5), B42&amp;": "&amp;K42&amp;CHAR(10),"")</f>
        <v/>
      </c>
      <c r="S42" s="12" t="str">
        <f>IF(J42='Drop downs'!$G$2,B42&amp;": "&amp;K42&amp;""," ")</f>
        <v xml:space="preserve"> </v>
      </c>
      <c r="T42" s="12" t="str">
        <f>IF(M3_Deliveries_and_Construction!E42='Drop downs'!$B$6,M3_Deliveries_and_Construction!B42&amp;": "&amp;M3_Deliveries_and_Construction!K42&amp;"","")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ht="14.5" customHeight="1" x14ac:dyDescent="0.35">
      <c r="A45" s="377"/>
      <c r="B45" s="368"/>
      <c r="C45" s="3" t="s">
        <v>366</v>
      </c>
      <c r="D45" s="3" t="s">
        <v>257</v>
      </c>
      <c r="E45" s="358"/>
      <c r="F45" s="358"/>
      <c r="G45" s="358"/>
      <c r="H45" s="358"/>
      <c r="I45" s="358"/>
      <c r="J45" s="358"/>
      <c r="K45" s="296"/>
      <c r="L45" s="358"/>
      <c r="M45" s="293"/>
      <c r="N45" s="391"/>
      <c r="R45" s="12"/>
      <c r="S45" s="12"/>
      <c r="T45" s="12"/>
    </row>
    <row r="46" spans="1:22" ht="133.75" customHeight="1" thickBot="1" x14ac:dyDescent="0.4">
      <c r="A46" s="378"/>
      <c r="B46" s="369"/>
      <c r="C46" s="15" t="s">
        <v>367</v>
      </c>
      <c r="D46" s="15" t="s">
        <v>253</v>
      </c>
      <c r="E46" s="330"/>
      <c r="F46" s="330"/>
      <c r="G46" s="330"/>
      <c r="H46" s="330"/>
      <c r="I46" s="330"/>
      <c r="J46" s="330"/>
      <c r="K46" s="380"/>
      <c r="L46" s="330"/>
      <c r="M46" s="375"/>
      <c r="N46" s="392"/>
      <c r="R46" s="12"/>
      <c r="S46" s="12"/>
      <c r="T46" s="12"/>
    </row>
    <row r="47" spans="1:22" ht="58" customHeight="1" x14ac:dyDescent="0.35">
      <c r="A47" s="376" t="s">
        <v>368</v>
      </c>
      <c r="B47" s="367" t="s">
        <v>124</v>
      </c>
      <c r="C47" s="79" t="s">
        <v>369</v>
      </c>
      <c r="D47" s="79" t="s">
        <v>253</v>
      </c>
      <c r="E47" s="370" t="s">
        <v>435</v>
      </c>
      <c r="F47" s="370" t="s">
        <v>422</v>
      </c>
      <c r="G47" s="370" t="s">
        <v>427</v>
      </c>
      <c r="H47" s="370" t="s">
        <v>631</v>
      </c>
      <c r="I47" s="370" t="s">
        <v>439</v>
      </c>
      <c r="J47" s="370" t="s">
        <v>159</v>
      </c>
      <c r="K47" s="379" t="s">
        <v>1378</v>
      </c>
      <c r="L47" s="370"/>
      <c r="M47" s="374"/>
      <c r="N47" s="390"/>
      <c r="R47" s="12" t="str">
        <f>IF(OR(J47='Drop downs'!$G$7,J47='Drop downs'!$G$5), B47&amp;": "&amp;K47&amp;CHAR(10),"")</f>
        <v/>
      </c>
      <c r="S47" s="12" t="str">
        <f>IF(J47='Drop downs'!$G$2,B47&amp;": "&amp;K47&amp;""," ")</f>
        <v xml:space="preserve"> </v>
      </c>
      <c r="T47" s="12" t="str">
        <f>IF(M3_Deliveries_and_Construction!E47='Drop downs'!$B$6,M3_Deliveries_and_Construction!B47&amp;": "&amp;M3_Deliveries_and_Construction!K47&amp;"","")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IF(M3_Deliveries_and_Construction!E48='Drop downs'!$B$6,M3_Deliveries_and_Construction!B48&amp;": "&amp;M3_Deliveries_and_Construction!K48&amp;"","")</f>
        <v xml:space="preserve">: </v>
      </c>
    </row>
    <row r="49" spans="1:22" ht="29" x14ac:dyDescent="0.35">
      <c r="A49" s="376" t="s">
        <v>371</v>
      </c>
      <c r="B49" s="367" t="s">
        <v>125</v>
      </c>
      <c r="C49" s="86" t="s">
        <v>372</v>
      </c>
      <c r="D49" s="86" t="s">
        <v>257</v>
      </c>
      <c r="E49" s="370" t="s">
        <v>435</v>
      </c>
      <c r="F49" s="370" t="s">
        <v>422</v>
      </c>
      <c r="G49" s="370" t="s">
        <v>427</v>
      </c>
      <c r="H49" s="370" t="s">
        <v>1357</v>
      </c>
      <c r="I49" s="370" t="s">
        <v>439</v>
      </c>
      <c r="J49" s="370" t="s">
        <v>159</v>
      </c>
      <c r="K49" s="379" t="s">
        <v>1379</v>
      </c>
      <c r="L49" s="404"/>
      <c r="M49" s="374"/>
      <c r="N49" s="390"/>
      <c r="R49" s="12" t="str">
        <f>IF(OR(J49='Drop downs'!$G$7,J49='Drop downs'!$G$5), B49&amp;": "&amp;K49&amp;CHAR(10),"")</f>
        <v/>
      </c>
      <c r="S49" s="12" t="str">
        <f>IF(J49='Drop downs'!$G$2,B49&amp;": "&amp;K49&amp;""," ")</f>
        <v xml:space="preserve"> </v>
      </c>
      <c r="T49" s="12" t="str">
        <f>IF(M3_Deliveries_and_Construction!E49='Drop downs'!$B$6,M3_Deliveries_and_Construction!B49&amp;": "&amp;M3_Deliveries_and_Construction!K49&amp;"","")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31"/>
      <c r="M50" s="293"/>
      <c r="N50" s="391"/>
      <c r="R50" s="12"/>
      <c r="S50" s="12"/>
      <c r="T50" s="12"/>
    </row>
    <row r="51" spans="1:22" x14ac:dyDescent="0.35">
      <c r="A51" s="377"/>
      <c r="B51" s="368"/>
      <c r="C51" s="97" t="s">
        <v>374</v>
      </c>
      <c r="D51" s="24" t="s">
        <v>253</v>
      </c>
      <c r="E51" s="358"/>
      <c r="F51" s="358"/>
      <c r="G51" s="358"/>
      <c r="H51" s="358"/>
      <c r="I51" s="358"/>
      <c r="J51" s="358"/>
      <c r="K51" s="296"/>
      <c r="L51" s="331"/>
      <c r="M51" s="293"/>
      <c r="N51" s="391"/>
      <c r="R51" s="12"/>
      <c r="S51" s="12"/>
      <c r="T51" s="12"/>
    </row>
    <row r="52" spans="1:22" x14ac:dyDescent="0.35">
      <c r="A52" s="377"/>
      <c r="B52" s="368"/>
      <c r="C52" s="24" t="s">
        <v>375</v>
      </c>
      <c r="D52" s="24" t="s">
        <v>257</v>
      </c>
      <c r="E52" s="358"/>
      <c r="F52" s="358"/>
      <c r="G52" s="358"/>
      <c r="H52" s="358"/>
      <c r="I52" s="358"/>
      <c r="J52" s="358"/>
      <c r="K52" s="296"/>
      <c r="L52" s="331"/>
      <c r="M52" s="293"/>
      <c r="N52" s="391"/>
      <c r="R52" s="12"/>
      <c r="S52" s="12"/>
      <c r="T52" s="12"/>
    </row>
    <row r="53" spans="1:22" ht="35.5" customHeight="1" thickBot="1" x14ac:dyDescent="0.4">
      <c r="A53" s="378"/>
      <c r="B53" s="369"/>
      <c r="C53" s="19" t="s">
        <v>376</v>
      </c>
      <c r="D53" s="19" t="s">
        <v>253</v>
      </c>
      <c r="E53" s="330"/>
      <c r="F53" s="330"/>
      <c r="G53" s="330"/>
      <c r="H53" s="330"/>
      <c r="I53" s="330"/>
      <c r="J53" s="330"/>
      <c r="K53" s="380"/>
      <c r="L53" s="405"/>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IF(M3_Deliveries_and_Construction!E54='Drop downs'!$B$6,M3_Deliveries_and_Construction!B54&amp;": "&amp;M3_Deliveries_and_Construction!K54&amp;"","")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IF(M3_Deliveries_and_Construction!E57='Drop downs'!$B$6,M3_Deliveries_and_Construction!B57&amp;": "&amp;M3_Deliveries_and_Construction!K57&amp;"","")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19"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IF(M3_Deliveries_and_Construction!E65='Drop downs'!$B$6,M3_Deliveries_and_Construction!B65&amp;": "&amp;M3_Deliveries_and_Construction!K65&amp;"","")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438</v>
      </c>
      <c r="L72" s="370"/>
      <c r="M72" s="374"/>
      <c r="N72" s="390"/>
      <c r="R72" s="12" t="str">
        <f>IF(OR(J72='Drop downs'!$G$7,J72='Drop downs'!$G$5), B72&amp;": "&amp;K72&amp;CHAR(10),"")</f>
        <v/>
      </c>
      <c r="S72" s="12" t="str">
        <f>IF(J72='Drop downs'!$G$2,B72&amp;": "&amp;K72&amp;""," ")</f>
        <v xml:space="preserve"> </v>
      </c>
      <c r="T72" s="12" t="str">
        <f>IF(M3_Deliveries_and_Construction!E72='Drop downs'!$B$6,M3_Deliveries_and_Construction!B72&amp;": "&amp;M3_Deliveries_and_Construction!K72&amp;"","")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19" t="s">
        <v>257</v>
      </c>
      <c r="E76" s="359"/>
      <c r="F76" s="359"/>
      <c r="G76" s="359"/>
      <c r="H76" s="359"/>
      <c r="I76" s="359"/>
      <c r="J76" s="359"/>
      <c r="K76" s="373"/>
      <c r="L76" s="330"/>
      <c r="M76" s="375"/>
      <c r="N76" s="392"/>
      <c r="R76" s="12"/>
      <c r="S76" s="12"/>
      <c r="T76" s="12"/>
    </row>
    <row r="77" spans="1:22" x14ac:dyDescent="0.35">
      <c r="A77" s="646" t="s">
        <v>404</v>
      </c>
      <c r="B77" s="367" t="s">
        <v>130</v>
      </c>
      <c r="C77" s="85" t="s">
        <v>405</v>
      </c>
      <c r="D77" s="86" t="s">
        <v>257</v>
      </c>
      <c r="E77" s="332" t="s">
        <v>103</v>
      </c>
      <c r="F77" s="332" t="s">
        <v>103</v>
      </c>
      <c r="G77" s="332" t="s">
        <v>103</v>
      </c>
      <c r="H77" s="332" t="s">
        <v>103</v>
      </c>
      <c r="I77" s="332" t="s">
        <v>103</v>
      </c>
      <c r="J77" s="332" t="s">
        <v>161</v>
      </c>
      <c r="K77" s="360" t="s">
        <v>438</v>
      </c>
      <c r="L77" s="370"/>
      <c r="M77" s="374"/>
      <c r="N77" s="390"/>
      <c r="R77" s="12" t="str">
        <f>IF(OR(J77='Drop downs'!$G$7,J77='Drop downs'!$G$5), B77&amp;": "&amp;K77&amp;CHAR(10),"")</f>
        <v/>
      </c>
      <c r="S77" s="12" t="str">
        <f>IF(J77='Drop downs'!$G$2,B77&amp;": "&amp;K77&amp;""," ")</f>
        <v xml:space="preserve"> </v>
      </c>
      <c r="T77" s="12" t="str">
        <f>IF(M3_Deliveries_and_Construction!E77='Drop downs'!$B$6,M3_Deliveries_and_Construction!B77&amp;": "&amp;M3_Deliveries_and_Construction!K77&amp;"","")</f>
        <v/>
      </c>
      <c r="U77" t="str">
        <f t="shared" ref="U77:U84" si="1">IF(M77&gt;0,B77&amp;":"&amp;M77&amp;"
","")</f>
        <v/>
      </c>
      <c r="V77" t="str">
        <f>IF(N77&gt;0,B77&amp;":"&amp;N77&amp;"
","")</f>
        <v/>
      </c>
    </row>
    <row r="78" spans="1:22" x14ac:dyDescent="0.35">
      <c r="A78" s="648"/>
      <c r="B78" s="368"/>
      <c r="C78" s="83" t="s">
        <v>406</v>
      </c>
      <c r="D78" s="24" t="s">
        <v>257</v>
      </c>
      <c r="E78" s="358"/>
      <c r="F78" s="358"/>
      <c r="G78" s="358"/>
      <c r="H78" s="358"/>
      <c r="I78" s="358"/>
      <c r="J78" s="358"/>
      <c r="K78" s="296"/>
      <c r="L78" s="358"/>
      <c r="M78" s="293"/>
      <c r="N78" s="391"/>
      <c r="R78" s="12"/>
      <c r="S78" s="12"/>
      <c r="T78" s="12"/>
    </row>
    <row r="79" spans="1:22" x14ac:dyDescent="0.35">
      <c r="A79" s="648"/>
      <c r="B79" s="368"/>
      <c r="C79" s="83" t="s">
        <v>407</v>
      </c>
      <c r="D79" s="24" t="s">
        <v>257</v>
      </c>
      <c r="E79" s="358"/>
      <c r="F79" s="358"/>
      <c r="G79" s="358"/>
      <c r="H79" s="358"/>
      <c r="I79" s="358"/>
      <c r="J79" s="358"/>
      <c r="K79" s="296"/>
      <c r="L79" s="358"/>
      <c r="M79" s="293"/>
      <c r="N79" s="391"/>
      <c r="R79" s="12"/>
      <c r="S79" s="12"/>
      <c r="T79" s="12"/>
    </row>
    <row r="80" spans="1:22" x14ac:dyDescent="0.35">
      <c r="A80" s="648"/>
      <c r="B80" s="368"/>
      <c r="C80" s="84" t="s">
        <v>408</v>
      </c>
      <c r="D80" s="24" t="s">
        <v>257</v>
      </c>
      <c r="E80" s="358"/>
      <c r="F80" s="358"/>
      <c r="G80" s="358"/>
      <c r="H80" s="358"/>
      <c r="I80" s="358"/>
      <c r="J80" s="358"/>
      <c r="K80" s="296"/>
      <c r="L80" s="358"/>
      <c r="M80" s="293"/>
      <c r="N80" s="391"/>
      <c r="R80" s="12"/>
      <c r="S80" s="12"/>
      <c r="T80" s="12"/>
    </row>
    <row r="81" spans="1:22" ht="29" x14ac:dyDescent="0.35">
      <c r="A81" s="648"/>
      <c r="B81" s="368"/>
      <c r="C81" s="84" t="s">
        <v>409</v>
      </c>
      <c r="D81" s="24" t="s">
        <v>257</v>
      </c>
      <c r="E81" s="358"/>
      <c r="F81" s="358"/>
      <c r="G81" s="358"/>
      <c r="H81" s="358"/>
      <c r="I81" s="358"/>
      <c r="J81" s="358"/>
      <c r="K81" s="296"/>
      <c r="L81" s="358"/>
      <c r="M81" s="293"/>
      <c r="N81" s="391"/>
      <c r="R81" s="12"/>
      <c r="S81" s="12"/>
      <c r="T81" s="12"/>
    </row>
    <row r="82" spans="1:22" ht="29" x14ac:dyDescent="0.35">
      <c r="A82" s="648"/>
      <c r="B82" s="368"/>
      <c r="C82" s="84" t="s">
        <v>410</v>
      </c>
      <c r="D82" s="24" t="s">
        <v>257</v>
      </c>
      <c r="E82" s="358"/>
      <c r="F82" s="358"/>
      <c r="G82" s="358"/>
      <c r="H82" s="358"/>
      <c r="I82" s="358"/>
      <c r="J82" s="358"/>
      <c r="K82" s="296"/>
      <c r="L82" s="358"/>
      <c r="M82" s="293"/>
      <c r="N82" s="391"/>
      <c r="R82" s="12"/>
      <c r="S82" s="12"/>
      <c r="T82" s="12"/>
    </row>
    <row r="83" spans="1:22" ht="15" thickBot="1" x14ac:dyDescent="0.4">
      <c r="A83" s="647"/>
      <c r="B83" s="369"/>
      <c r="C83" s="98" t="s">
        <v>411</v>
      </c>
      <c r="D83" s="19" t="s">
        <v>257</v>
      </c>
      <c r="E83" s="330"/>
      <c r="F83" s="330"/>
      <c r="G83" s="330"/>
      <c r="H83" s="330"/>
      <c r="I83" s="330"/>
      <c r="J83" s="330"/>
      <c r="K83" s="380"/>
      <c r="L83" s="330"/>
      <c r="M83" s="375"/>
      <c r="N83" s="392"/>
      <c r="R83" s="12"/>
      <c r="S83" s="12"/>
      <c r="T83" s="12"/>
    </row>
    <row r="84" spans="1:22" x14ac:dyDescent="0.35">
      <c r="A84" s="646" t="s">
        <v>412</v>
      </c>
      <c r="B84" s="367" t="s">
        <v>131</v>
      </c>
      <c r="C84" s="99" t="s">
        <v>413</v>
      </c>
      <c r="D84" s="86" t="s">
        <v>257</v>
      </c>
      <c r="E84" s="370" t="s">
        <v>103</v>
      </c>
      <c r="F84" s="370" t="s">
        <v>103</v>
      </c>
      <c r="G84" s="370" t="s">
        <v>103</v>
      </c>
      <c r="H84" s="370" t="s">
        <v>103</v>
      </c>
      <c r="I84" s="370" t="s">
        <v>103</v>
      </c>
      <c r="J84" s="370" t="s">
        <v>161</v>
      </c>
      <c r="K84" s="379" t="s">
        <v>438</v>
      </c>
      <c r="L84" s="379"/>
      <c r="M84" s="544"/>
      <c r="N84" s="409"/>
      <c r="R84" s="12" t="str">
        <f>IF(OR(J84='Drop downs'!$G$7,J84='Drop downs'!$G$5), B84&amp;": "&amp;#REF!&amp;CHAR(10),"")</f>
        <v/>
      </c>
      <c r="S84" s="12" t="str">
        <f>IF(J84='Drop downs'!$G$2,B84&amp;": "&amp;#REF!&amp;""," ")</f>
        <v xml:space="preserve"> </v>
      </c>
      <c r="T84" s="12" t="str">
        <f>IF(M3_Deliveries_and_Construction!E84='Drop downs'!$B$6,M3_Deliveries_and_Construction!B84&amp;": "&amp;M3_Deliveries_and_Construction!#REF!&amp;"","")</f>
        <v/>
      </c>
      <c r="U84" t="str">
        <f t="shared" si="1"/>
        <v/>
      </c>
      <c r="V84" t="str">
        <f>IF(N84&gt;0,B84&amp;":"&amp;N84&amp;"
","")</f>
        <v/>
      </c>
    </row>
    <row r="85" spans="1:22" x14ac:dyDescent="0.35">
      <c r="A85" s="648"/>
      <c r="B85" s="368"/>
      <c r="C85" s="84" t="s">
        <v>414</v>
      </c>
      <c r="D85" s="24" t="s">
        <v>257</v>
      </c>
      <c r="E85" s="358"/>
      <c r="F85" s="358"/>
      <c r="G85" s="358"/>
      <c r="H85" s="358"/>
      <c r="I85" s="358"/>
      <c r="J85" s="358"/>
      <c r="K85" s="296"/>
      <c r="L85" s="296"/>
      <c r="M85" s="545"/>
      <c r="N85" s="410"/>
      <c r="R85" s="12"/>
      <c r="S85" s="12"/>
      <c r="T85" s="12"/>
    </row>
    <row r="86" spans="1:22" x14ac:dyDescent="0.35">
      <c r="A86" s="648"/>
      <c r="B86" s="368"/>
      <c r="C86" s="84" t="s">
        <v>415</v>
      </c>
      <c r="D86" s="24" t="s">
        <v>257</v>
      </c>
      <c r="E86" s="358"/>
      <c r="F86" s="358"/>
      <c r="G86" s="358"/>
      <c r="H86" s="358"/>
      <c r="I86" s="358"/>
      <c r="J86" s="358"/>
      <c r="K86" s="296"/>
      <c r="L86" s="296"/>
      <c r="M86" s="545"/>
      <c r="N86" s="410"/>
      <c r="R86" s="12"/>
      <c r="S86" s="12"/>
      <c r="T86" s="12"/>
    </row>
    <row r="87" spans="1:22" ht="15" thickBot="1" x14ac:dyDescent="0.4">
      <c r="A87" s="649"/>
      <c r="B87" s="369"/>
      <c r="C87" s="87" t="s">
        <v>416</v>
      </c>
      <c r="D87" s="88" t="s">
        <v>257</v>
      </c>
      <c r="E87" s="359"/>
      <c r="F87" s="359"/>
      <c r="G87" s="359"/>
      <c r="H87" s="359"/>
      <c r="I87" s="359"/>
      <c r="J87" s="359"/>
      <c r="K87" s="361"/>
      <c r="L87" s="361"/>
      <c r="M87" s="609"/>
      <c r="N87" s="411"/>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o/xkvo5PrABoiEfG+xaKOZgIQmsdySTARTS46TthD6OawZfdR2BwrhAk3PSepFU5EDXHKPH+37bPKhHxNUr0jA==" saltValue="FRRVxwoGz0IqoSKE+7crn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L49:L53"/>
    <mergeCell ref="A49:A53"/>
    <mergeCell ref="E49:E53"/>
    <mergeCell ref="F49:F53"/>
    <mergeCell ref="G49:G53"/>
    <mergeCell ref="H49:H53"/>
    <mergeCell ref="I49:I53"/>
    <mergeCell ref="J49:J53"/>
    <mergeCell ref="K49:K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62" priority="43">
      <formula>$D50="No"</formula>
    </cfRule>
  </conditionalFormatting>
  <conditionalFormatting sqref="C8:D87">
    <cfRule type="expression" dxfId="61" priority="44">
      <formula>$D8="No"</formula>
    </cfRule>
  </conditionalFormatting>
  <conditionalFormatting sqref="J8">
    <cfRule type="cellIs" dxfId="60" priority="75" operator="equal">
      <formula>"Significant Negative"</formula>
    </cfRule>
    <cfRule type="cellIs" dxfId="59" priority="76" operator="equal">
      <formula>"Minor Negative"</formula>
    </cfRule>
    <cfRule type="cellIs" dxfId="58" priority="77" operator="equal">
      <formula>"Uncertain"</formula>
    </cfRule>
    <cfRule type="cellIs" dxfId="57" priority="78" operator="equal">
      <formula>"Neutral"</formula>
    </cfRule>
    <cfRule type="cellIs" dxfId="56" priority="79" operator="equal">
      <formula>"Minor Positive"</formula>
    </cfRule>
    <cfRule type="cellIs" dxfId="55" priority="80" operator="equal">
      <formula>"Significant Positive"</formula>
    </cfRule>
  </conditionalFormatting>
  <conditionalFormatting sqref="J18">
    <cfRule type="cellIs" dxfId="54" priority="13" operator="equal">
      <formula>"Significant Negative"</formula>
    </cfRule>
    <cfRule type="cellIs" dxfId="53" priority="14" operator="equal">
      <formula>"Minor Negative"</formula>
    </cfRule>
    <cfRule type="cellIs" dxfId="52" priority="15" operator="equal">
      <formula>"Uncertain"</formula>
    </cfRule>
    <cfRule type="cellIs" dxfId="51" priority="16" operator="equal">
      <formula>"Neutral"</formula>
    </cfRule>
    <cfRule type="cellIs" dxfId="50" priority="17" operator="equal">
      <formula>"Minor Positive"</formula>
    </cfRule>
    <cfRule type="cellIs" dxfId="49" priority="18" operator="equal">
      <formula>"Significant Positive"</formula>
    </cfRule>
  </conditionalFormatting>
  <conditionalFormatting sqref="J20">
    <cfRule type="cellIs" dxfId="48" priority="7" operator="equal">
      <formula>"Significant Negative"</formula>
    </cfRule>
    <cfRule type="cellIs" dxfId="47" priority="8" operator="equal">
      <formula>"Minor Negative"</formula>
    </cfRule>
    <cfRule type="cellIs" dxfId="46" priority="9" operator="equal">
      <formula>"Uncertain"</formula>
    </cfRule>
    <cfRule type="cellIs" dxfId="45" priority="10" operator="equal">
      <formula>"Neutral"</formula>
    </cfRule>
    <cfRule type="cellIs" dxfId="44" priority="11" operator="equal">
      <formula>"Minor Positive"</formula>
    </cfRule>
    <cfRule type="cellIs" dxfId="43" priority="12" operator="equal">
      <formula>"Significant Positive"</formula>
    </cfRule>
  </conditionalFormatting>
  <conditionalFormatting sqref="J28">
    <cfRule type="cellIs" dxfId="42" priority="1" operator="equal">
      <formula>"Significant Negative"</formula>
    </cfRule>
    <cfRule type="cellIs" dxfId="41" priority="2" operator="equal">
      <formula>"Minor Negative"</formula>
    </cfRule>
    <cfRule type="cellIs" dxfId="40" priority="3" operator="equal">
      <formula>"Uncertain"</formula>
    </cfRule>
    <cfRule type="cellIs" dxfId="39" priority="4" operator="equal">
      <formula>"Neutral"</formula>
    </cfRule>
    <cfRule type="cellIs" dxfId="38" priority="5" operator="equal">
      <formula>"Minor Positive"</formula>
    </cfRule>
    <cfRule type="cellIs" dxfId="37" priority="6" operator="equal">
      <formula>"Significant Positive"</formula>
    </cfRule>
  </conditionalFormatting>
  <conditionalFormatting sqref="J36">
    <cfRule type="cellIs" dxfId="36" priority="57" operator="equal">
      <formula>"Significant Negative"</formula>
    </cfRule>
    <cfRule type="cellIs" dxfId="35" priority="58" operator="equal">
      <formula>"Minor Negative"</formula>
    </cfRule>
    <cfRule type="cellIs" dxfId="34" priority="59" operator="equal">
      <formula>"Uncertain"</formula>
    </cfRule>
    <cfRule type="cellIs" dxfId="33" priority="60" operator="equal">
      <formula>"Neutral"</formula>
    </cfRule>
    <cfRule type="cellIs" dxfId="32" priority="61" operator="equal">
      <formula>"Minor Positive"</formula>
    </cfRule>
    <cfRule type="cellIs" dxfId="31" priority="62" operator="equal">
      <formula>"Significant Positive"</formula>
    </cfRule>
  </conditionalFormatting>
  <conditionalFormatting sqref="J42">
    <cfRule type="cellIs" dxfId="30" priority="51" operator="equal">
      <formula>"Significant Negative"</formula>
    </cfRule>
    <cfRule type="cellIs" dxfId="29" priority="52" operator="equal">
      <formula>"Minor Negative"</formula>
    </cfRule>
    <cfRule type="cellIs" dxfId="28" priority="53" operator="equal">
      <formula>"Uncertain"</formula>
    </cfRule>
    <cfRule type="cellIs" dxfId="27" priority="54" operator="equal">
      <formula>"Neutral"</formula>
    </cfRule>
    <cfRule type="cellIs" dxfId="26" priority="55" operator="equal">
      <formula>"Minor Positive"</formula>
    </cfRule>
    <cfRule type="cellIs" dxfId="25" priority="56" operator="equal">
      <formula>"Significant Positive"</formula>
    </cfRule>
  </conditionalFormatting>
  <conditionalFormatting sqref="J47">
    <cfRule type="cellIs" dxfId="24" priority="19" operator="equal">
      <formula>"Significant Negative"</formula>
    </cfRule>
    <cfRule type="cellIs" dxfId="23" priority="20" operator="equal">
      <formula>"Minor Negative"</formula>
    </cfRule>
    <cfRule type="cellIs" dxfId="22" priority="21" operator="equal">
      <formula>"Uncertain"</formula>
    </cfRule>
    <cfRule type="cellIs" dxfId="21" priority="22" operator="equal">
      <formula>"Neutral"</formula>
    </cfRule>
    <cfRule type="cellIs" dxfId="20" priority="23" operator="equal">
      <formula>"Minor Positive"</formula>
    </cfRule>
    <cfRule type="cellIs" dxfId="19" priority="24" operator="equal">
      <formula>"Significant Positive"</formula>
    </cfRule>
  </conditionalFormatting>
  <conditionalFormatting sqref="J49">
    <cfRule type="cellIs" dxfId="18" priority="25" operator="equal">
      <formula>"Significant Negative"</formula>
    </cfRule>
    <cfRule type="cellIs" dxfId="17" priority="26" operator="equal">
      <formula>"Minor Negative"</formula>
    </cfRule>
    <cfRule type="cellIs" dxfId="16" priority="27" operator="equal">
      <formula>"Uncertain"</formula>
    </cfRule>
    <cfRule type="cellIs" dxfId="15" priority="28" operator="equal">
      <formula>"Neutral"</formula>
    </cfRule>
    <cfRule type="cellIs" dxfId="14" priority="29" operator="equal">
      <formula>"Minor Positive"</formula>
    </cfRule>
    <cfRule type="cellIs" dxfId="13" priority="30" operator="equal">
      <formula>"Significant Positive"</formula>
    </cfRule>
  </conditionalFormatting>
  <conditionalFormatting sqref="J54">
    <cfRule type="cellIs" dxfId="12" priority="31" operator="equal">
      <formula>"Significant Negative"</formula>
    </cfRule>
    <cfRule type="cellIs" dxfId="11" priority="32" operator="equal">
      <formula>"Minor Negative"</formula>
    </cfRule>
    <cfRule type="cellIs" dxfId="10" priority="33" operator="equal">
      <formula>"Uncertain"</formula>
    </cfRule>
    <cfRule type="cellIs" dxfId="9" priority="34" operator="equal">
      <formula>"Neutral"</formula>
    </cfRule>
    <cfRule type="cellIs" dxfId="8" priority="35" operator="equal">
      <formula>"Minor Positive"</formula>
    </cfRule>
    <cfRule type="cellIs" dxfId="7" priority="36" operator="equal">
      <formula>"Significant Positive"</formula>
    </cfRule>
  </conditionalFormatting>
  <conditionalFormatting sqref="J57 J65 J72 J77 J84">
    <cfRule type="cellIs" dxfId="6" priority="37" operator="equal">
      <formula>"Significant Negative"</formula>
    </cfRule>
    <cfRule type="cellIs" dxfId="5" priority="38" operator="equal">
      <formula>"Minor Negative"</formula>
    </cfRule>
    <cfRule type="cellIs" dxfId="4" priority="39" operator="equal">
      <formula>"Uncertain"</formula>
    </cfRule>
    <cfRule type="cellIs" dxfId="3" priority="40" operator="equal">
      <formula>"Neutral"</formula>
    </cfRule>
    <cfRule type="cellIs" dxfId="2" priority="41" operator="equal">
      <formula>"Minor Positive"</formula>
    </cfRule>
    <cfRule type="cellIs" dxfId="1"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9597334-AB1E-473E-BBCF-D362BCA152AC}">
          <x14:formula1>
            <xm:f>'Drop downs'!$G$2:$G$7</xm:f>
          </x14:formula1>
          <xm:sqref>J8 J49 J47 J20 J36 J42 J77 J84 J54 J57 J65 J72 J18 J28</xm:sqref>
        </x14:dataValidation>
        <x14:dataValidation type="list" allowBlank="1" showInputMessage="1" showErrorMessage="1" xr:uid="{AC75CFDC-E165-4DE4-A9D0-C0ECEA98539C}">
          <x14:formula1>
            <xm:f>'Drop downs'!$F$2:$F$6</xm:f>
          </x14:formula1>
          <xm:sqref>I8 I47 I49 I20 I36 I42 I77 I84 I54 I57 I65 I72 I18 I28</xm:sqref>
        </x14:dataValidation>
        <x14:dataValidation type="list" allowBlank="1" showInputMessage="1" showErrorMessage="1" xr:uid="{6ED0DC7F-DCA0-4851-8F69-99B1C1F0B195}">
          <x14:formula1>
            <xm:f>'Drop downs'!$E$2:$E$6</xm:f>
          </x14:formula1>
          <xm:sqref>H8 H47 H49 H20 H36 H42 H77 H84 H54 H57 H65 H72 H18 H28</xm:sqref>
        </x14:dataValidation>
        <x14:dataValidation type="list" allowBlank="1" showInputMessage="1" showErrorMessage="1" xr:uid="{572E98B6-C4BF-4700-9E8D-E849771562A0}">
          <x14:formula1>
            <xm:f>'Drop downs'!$D$2:$D$7</xm:f>
          </x14:formula1>
          <xm:sqref>G8 G47 G49 G20 G36 G42 G77 G84 G54 G57 G65 G72 G18 G28</xm:sqref>
        </x14:dataValidation>
        <x14:dataValidation type="list" allowBlank="1" showInputMessage="1" showErrorMessage="1" xr:uid="{FD5F24BE-23B4-476E-AADA-F06EB7A6AD41}">
          <x14:formula1>
            <xm:f>'Drop downs'!$C$2:$C$5</xm:f>
          </x14:formula1>
          <xm:sqref>F8 F47 F49 F20 F36 F42 F77 F84 F54 F57 F65 F72 F18 F28</xm:sqref>
        </x14:dataValidation>
        <x14:dataValidation type="list" allowBlank="1" showInputMessage="1" showErrorMessage="1" xr:uid="{24A56947-FD23-44A5-A851-4E6523584E6F}">
          <x14:formula1>
            <xm:f>'Drop downs'!$B$2:$B$4</xm:f>
          </x14:formula1>
          <xm:sqref>E8 E47 E49 E20 E36 E42 E77 E84 E54 E57 E65 E72 E18 E28</xm:sqref>
        </x14:dataValidation>
        <x14:dataValidation type="list" allowBlank="1" showInputMessage="1" showErrorMessage="1" xr:uid="{A12C0039-C593-4D00-A55D-E1BF71121A43}">
          <x14:formula1>
            <xm:f>'Drop downs'!$J$2:$J$3</xm:f>
          </x14:formula1>
          <xm:sqref>L8 L18 L20 L28 L36 L42 L49 L54 L57 L65 L72 L77 L47 L84</xm:sqref>
        </x14:dataValidation>
        <x14:dataValidation type="list" allowBlank="1" showInputMessage="1" showErrorMessage="1" xr:uid="{31466518-6A6B-41C0-9478-186E1FF1C40D}">
          <x14:formula1>
            <xm:f>'Drop downs'!$A$2:$A$3</xm:f>
          </x14:formula1>
          <xm:sqref>D8:D87</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2AA7-E5F2-47B9-BA4C-2006CA948355}">
  <sheetPr codeName="Sheet51"/>
  <dimension ref="A1:J18"/>
  <sheetViews>
    <sheetView workbookViewId="0">
      <selection activeCell="B21" sqref="B21"/>
    </sheetView>
  </sheetViews>
  <sheetFormatPr defaultRowHeight="14.5" x14ac:dyDescent="0.35"/>
  <cols>
    <col min="2" max="5" width="20.54296875" customWidth="1"/>
    <col min="6" max="6" width="25" customWidth="1"/>
    <col min="7" max="7" width="31" customWidth="1"/>
  </cols>
  <sheetData>
    <row r="1" spans="1:10" ht="29" x14ac:dyDescent="0.35">
      <c r="A1" t="s">
        <v>1380</v>
      </c>
      <c r="B1" s="11" t="s">
        <v>40</v>
      </c>
      <c r="C1" s="11" t="s">
        <v>41</v>
      </c>
      <c r="D1" s="11" t="s">
        <v>42</v>
      </c>
      <c r="E1" s="11" t="s">
        <v>43</v>
      </c>
      <c r="F1" s="11" t="s">
        <v>1381</v>
      </c>
      <c r="G1" s="11" t="s">
        <v>1382</v>
      </c>
      <c r="I1" t="s">
        <v>1383</v>
      </c>
      <c r="J1" t="s">
        <v>47</v>
      </c>
    </row>
    <row r="2" spans="1:10" x14ac:dyDescent="0.35">
      <c r="A2" t="s">
        <v>253</v>
      </c>
      <c r="B2" t="s">
        <v>421</v>
      </c>
      <c r="C2" t="s">
        <v>444</v>
      </c>
      <c r="D2" t="s">
        <v>1319</v>
      </c>
      <c r="E2" t="s">
        <v>468</v>
      </c>
      <c r="F2" t="s">
        <v>425</v>
      </c>
      <c r="G2" t="s">
        <v>156</v>
      </c>
      <c r="I2" t="s">
        <v>1384</v>
      </c>
      <c r="J2" t="s">
        <v>253</v>
      </c>
    </row>
    <row r="3" spans="1:10" x14ac:dyDescent="0.35">
      <c r="A3" t="s">
        <v>257</v>
      </c>
      <c r="B3" t="s">
        <v>435</v>
      </c>
      <c r="C3" t="s">
        <v>422</v>
      </c>
      <c r="D3" t="s">
        <v>528</v>
      </c>
      <c r="E3" t="s">
        <v>424</v>
      </c>
      <c r="F3" t="s">
        <v>439</v>
      </c>
      <c r="G3" t="s">
        <v>159</v>
      </c>
      <c r="I3" t="s">
        <v>1385</v>
      </c>
      <c r="J3" t="s">
        <v>257</v>
      </c>
    </row>
    <row r="4" spans="1:10" x14ac:dyDescent="0.35">
      <c r="B4" t="s">
        <v>103</v>
      </c>
      <c r="C4" t="s">
        <v>466</v>
      </c>
      <c r="D4" t="s">
        <v>510</v>
      </c>
      <c r="E4" t="s">
        <v>433</v>
      </c>
      <c r="F4" t="s">
        <v>431</v>
      </c>
      <c r="G4" t="s">
        <v>161</v>
      </c>
      <c r="I4" t="s">
        <v>1386</v>
      </c>
    </row>
    <row r="5" spans="1:10" x14ac:dyDescent="0.35">
      <c r="C5" t="s">
        <v>103</v>
      </c>
      <c r="D5" t="s">
        <v>427</v>
      </c>
      <c r="E5" t="s">
        <v>1357</v>
      </c>
      <c r="F5" t="s">
        <v>548</v>
      </c>
      <c r="G5" t="s">
        <v>164</v>
      </c>
    </row>
    <row r="6" spans="1:10" x14ac:dyDescent="0.35">
      <c r="D6" t="s">
        <v>423</v>
      </c>
      <c r="E6" t="s">
        <v>103</v>
      </c>
      <c r="F6" t="s">
        <v>103</v>
      </c>
      <c r="G6" t="s">
        <v>166</v>
      </c>
    </row>
    <row r="7" spans="1:10" x14ac:dyDescent="0.35">
      <c r="D7" t="s">
        <v>103</v>
      </c>
      <c r="G7" t="s">
        <v>168</v>
      </c>
    </row>
    <row r="18" spans="2:2" x14ac:dyDescent="0.35">
      <c r="B18" t="s">
        <v>281</v>
      </c>
    </row>
  </sheetData>
  <sheetProtection algorithmName="SHA-512" hashValue="m7vbNxqf2cTcZ1wa0cjhOX8ZWv8CtCMEuXx/jPX/kbsl5Y1O3FW/k+kRpka3RDSkMh0pYtC26782YR9XDcQ5lA==" saltValue="V4LZRwa1saDdkwETzbdJmg==" spinCount="100000" sheet="1" objects="1" scenarios="1"/>
  <pageMargins left="0.7" right="0.7" top="0.75" bottom="0.75" header="0.3" footer="0.3"/>
  <pageSetup orientation="portrait" r:id="rId1"/>
  <tableParts count="6">
    <tablePart r:id="rId2"/>
    <tablePart r:id="rId3"/>
    <tablePart r:id="rId4"/>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58E30-A5A7-4E55-B51E-2DE35EC60AC7}">
  <sheetPr>
    <tabColor rgb="FF7030A0"/>
  </sheetPr>
  <dimension ref="A1:U98"/>
  <sheetViews>
    <sheetView showGridLines="0" zoomScaleNormal="100" workbookViewId="0">
      <selection activeCell="H8" sqref="H8:H17"/>
    </sheetView>
  </sheetViews>
  <sheetFormatPr defaultColWidth="8.54296875" defaultRowHeight="26" x14ac:dyDescent="0.6"/>
  <cols>
    <col min="1" max="1" width="47.54296875" style="175" customWidth="1"/>
    <col min="2" max="2" width="5.453125" style="175" hidden="1" customWidth="1"/>
    <col min="3" max="3" width="103.81640625" style="175" customWidth="1"/>
    <col min="4" max="4" width="24.453125" style="175" customWidth="1"/>
    <col min="5" max="6" width="20.54296875" style="175" customWidth="1"/>
    <col min="7" max="7" width="21.81640625" style="175" bestFit="1" customWidth="1"/>
    <col min="8" max="8" width="20.54296875" style="175" customWidth="1"/>
    <col min="9" max="9" width="41.1796875" style="175" customWidth="1"/>
    <col min="10" max="10" width="20.54296875" style="175" customWidth="1"/>
    <col min="11" max="11" width="69.17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417</v>
      </c>
      <c r="D1" s="412"/>
      <c r="E1" s="412"/>
      <c r="F1" s="413"/>
      <c r="G1" s="176"/>
      <c r="I1" s="177"/>
      <c r="J1" s="177"/>
      <c r="K1" s="177"/>
    </row>
    <row r="2" spans="1:21" x14ac:dyDescent="0.6">
      <c r="A2" s="174" t="s">
        <v>31</v>
      </c>
      <c r="B2" s="178"/>
      <c r="C2" s="412" t="s">
        <v>418</v>
      </c>
      <c r="D2" s="412"/>
      <c r="E2" s="412"/>
      <c r="F2" s="413"/>
      <c r="I2" s="181"/>
      <c r="J2" s="181"/>
      <c r="K2" s="181"/>
    </row>
    <row r="3" spans="1:21" x14ac:dyDescent="0.6">
      <c r="A3" s="182" t="s">
        <v>32</v>
      </c>
      <c r="B3" s="183"/>
      <c r="C3" s="179" t="s">
        <v>446</v>
      </c>
      <c r="D3" s="179"/>
      <c r="E3" s="179"/>
      <c r="F3" s="180"/>
      <c r="I3" s="181"/>
      <c r="J3" s="181"/>
      <c r="K3" s="181"/>
    </row>
    <row r="4" spans="1:21" ht="30" customHeight="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323</v>
      </c>
      <c r="Q7" s="188" t="str">
        <f>A89</f>
        <v>Significant Negative and Uncertain Effects</v>
      </c>
      <c r="R7" s="188" t="str">
        <f>A91</f>
        <v>Significant Positive Effects</v>
      </c>
      <c r="S7" s="188" t="str">
        <f>A93</f>
        <v>Potential Cumulative Effects Identified</v>
      </c>
      <c r="T7" s="175" t="s">
        <v>48</v>
      </c>
      <c r="U7" s="175" t="s">
        <v>323</v>
      </c>
    </row>
    <row r="8" spans="1:21" ht="85.5" customHeight="1" x14ac:dyDescent="0.6">
      <c r="A8" s="420" t="s">
        <v>254</v>
      </c>
      <c r="B8" s="423" t="s">
        <v>118</v>
      </c>
      <c r="C8" s="189" t="s">
        <v>324</v>
      </c>
      <c r="D8" s="189" t="s">
        <v>253</v>
      </c>
      <c r="E8" s="426" t="s">
        <v>421</v>
      </c>
      <c r="F8" s="426" t="s">
        <v>422</v>
      </c>
      <c r="G8" s="426" t="s">
        <v>423</v>
      </c>
      <c r="H8" s="426" t="s">
        <v>424</v>
      </c>
      <c r="I8" s="426" t="s">
        <v>425</v>
      </c>
      <c r="J8" s="432" t="s">
        <v>156</v>
      </c>
      <c r="K8" s="435" t="s">
        <v>448</v>
      </c>
      <c r="L8" s="438"/>
      <c r="M8" s="429"/>
      <c r="Q8" s="190" t="str">
        <f>IF(OR(J8='[4]Drop downs'!$G$7,J8='[4]Drop downs'!$G$5), B8&amp;": "&amp;K8&amp;CHAR(10),"")</f>
        <v/>
      </c>
      <c r="R8" s="190" t="str">
        <f>IF(J8='[4]Drop downs'!$G$2,B8&amp;": "&amp;K8&amp;""," ")</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v>
      </c>
      <c r="S8" s="190" t="str">
        <f>IF(SS_ALT_1!E8='[4]Drop downs'!$B$6,SS_ALT_1!B8&amp;": "&amp;SS_ALT_1!K8&amp;"","")</f>
        <v/>
      </c>
      <c r="T8" s="175" t="str">
        <f>IF(L8&gt;0,B8&amp;":"&amp;L8&amp;"
","")</f>
        <v/>
      </c>
      <c r="U8" s="175" t="str">
        <f>IF(M8&gt;0,B8&amp;":"&amp;M8&amp;"
","")</f>
        <v/>
      </c>
    </row>
    <row r="9" spans="1:21" ht="69.650000000000006" customHeight="1" x14ac:dyDescent="0.6">
      <c r="A9" s="421"/>
      <c r="B9" s="424"/>
      <c r="C9" s="191" t="s">
        <v>325</v>
      </c>
      <c r="D9" s="191" t="s">
        <v>253</v>
      </c>
      <c r="E9" s="427"/>
      <c r="F9" s="427"/>
      <c r="G9" s="427"/>
      <c r="H9" s="427"/>
      <c r="I9" s="427"/>
      <c r="J9" s="433"/>
      <c r="K9" s="436"/>
      <c r="L9" s="439"/>
      <c r="M9" s="430"/>
      <c r="Q9" s="190"/>
      <c r="R9" s="190"/>
      <c r="S9" s="190"/>
    </row>
    <row r="10" spans="1:21" ht="47.5" customHeight="1" x14ac:dyDescent="0.6">
      <c r="A10" s="421"/>
      <c r="B10" s="424"/>
      <c r="C10" s="191" t="s">
        <v>326</v>
      </c>
      <c r="D10" s="191" t="s">
        <v>257</v>
      </c>
      <c r="E10" s="427"/>
      <c r="F10" s="427"/>
      <c r="G10" s="427"/>
      <c r="H10" s="427"/>
      <c r="I10" s="427"/>
      <c r="J10" s="433"/>
      <c r="K10" s="436"/>
      <c r="L10" s="439"/>
      <c r="M10" s="430"/>
      <c r="Q10" s="190"/>
      <c r="R10" s="190"/>
      <c r="S10" s="190"/>
    </row>
    <row r="11" spans="1:21" ht="63.65" customHeight="1" x14ac:dyDescent="0.6">
      <c r="A11" s="421"/>
      <c r="B11" s="424"/>
      <c r="C11" s="191" t="s">
        <v>327</v>
      </c>
      <c r="D11" s="191" t="s">
        <v>253</v>
      </c>
      <c r="E11" s="427"/>
      <c r="F11" s="427"/>
      <c r="G11" s="427"/>
      <c r="H11" s="427"/>
      <c r="I11" s="427"/>
      <c r="J11" s="433"/>
      <c r="K11" s="436"/>
      <c r="L11" s="439"/>
      <c r="M11" s="430"/>
      <c r="Q11" s="190"/>
      <c r="R11" s="190"/>
      <c r="S11" s="190"/>
    </row>
    <row r="12" spans="1:21" ht="72.650000000000006" customHeight="1" x14ac:dyDescent="0.6">
      <c r="A12" s="421"/>
      <c r="B12" s="424"/>
      <c r="C12" s="191" t="s">
        <v>328</v>
      </c>
      <c r="D12" s="191" t="s">
        <v>253</v>
      </c>
      <c r="E12" s="427"/>
      <c r="F12" s="427"/>
      <c r="G12" s="427"/>
      <c r="H12" s="427"/>
      <c r="I12" s="427"/>
      <c r="J12" s="433"/>
      <c r="K12" s="436"/>
      <c r="L12" s="439"/>
      <c r="M12" s="430"/>
      <c r="Q12" s="190"/>
      <c r="R12" s="190"/>
      <c r="S12" s="190"/>
    </row>
    <row r="13" spans="1:21" ht="42.65" customHeight="1" x14ac:dyDescent="0.6">
      <c r="A13" s="421"/>
      <c r="B13" s="424"/>
      <c r="C13" s="191" t="s">
        <v>329</v>
      </c>
      <c r="D13" s="191" t="s">
        <v>257</v>
      </c>
      <c r="E13" s="427"/>
      <c r="F13" s="427"/>
      <c r="G13" s="427"/>
      <c r="H13" s="427"/>
      <c r="I13" s="427"/>
      <c r="J13" s="433"/>
      <c r="K13" s="436"/>
      <c r="L13" s="439"/>
      <c r="M13" s="430"/>
      <c r="Q13" s="190"/>
      <c r="R13" s="190"/>
      <c r="S13" s="190"/>
    </row>
    <row r="14" spans="1:21" ht="90" customHeight="1" x14ac:dyDescent="0.6">
      <c r="A14" s="421"/>
      <c r="B14" s="424"/>
      <c r="C14" s="191" t="s">
        <v>330</v>
      </c>
      <c r="D14" s="191" t="s">
        <v>253</v>
      </c>
      <c r="E14" s="427"/>
      <c r="F14" s="427"/>
      <c r="G14" s="427"/>
      <c r="H14" s="427"/>
      <c r="I14" s="427"/>
      <c r="J14" s="433"/>
      <c r="K14" s="436"/>
      <c r="L14" s="439"/>
      <c r="M14" s="430"/>
      <c r="Q14" s="190"/>
      <c r="R14" s="190"/>
      <c r="S14" s="190"/>
    </row>
    <row r="15" spans="1:21" ht="63.65" customHeight="1" x14ac:dyDescent="0.6">
      <c r="A15" s="421"/>
      <c r="B15" s="424"/>
      <c r="C15" s="191" t="s">
        <v>331</v>
      </c>
      <c r="D15" s="191" t="s">
        <v>253</v>
      </c>
      <c r="E15" s="427"/>
      <c r="F15" s="427"/>
      <c r="G15" s="427"/>
      <c r="H15" s="427"/>
      <c r="I15" s="427"/>
      <c r="J15" s="433"/>
      <c r="K15" s="436"/>
      <c r="L15" s="439"/>
      <c r="M15" s="430"/>
      <c r="Q15" s="190"/>
      <c r="R15" s="190"/>
      <c r="S15" s="190"/>
    </row>
    <row r="16" spans="1:21" ht="104.15" customHeight="1" x14ac:dyDescent="0.6">
      <c r="A16" s="421"/>
      <c r="B16" s="424"/>
      <c r="C16" s="191" t="s">
        <v>332</v>
      </c>
      <c r="D16" s="191" t="s">
        <v>253</v>
      </c>
      <c r="E16" s="427"/>
      <c r="F16" s="427"/>
      <c r="G16" s="427"/>
      <c r="H16" s="427"/>
      <c r="I16" s="427"/>
      <c r="J16" s="433"/>
      <c r="K16" s="436"/>
      <c r="L16" s="439"/>
      <c r="M16" s="430"/>
      <c r="Q16" s="190"/>
      <c r="R16" s="190"/>
      <c r="S16" s="190"/>
    </row>
    <row r="17" spans="1:21" ht="74.150000000000006" customHeight="1" thickBot="1" x14ac:dyDescent="0.65">
      <c r="A17" s="422"/>
      <c r="B17" s="425"/>
      <c r="C17" s="193" t="s">
        <v>333</v>
      </c>
      <c r="D17" s="193" t="s">
        <v>253</v>
      </c>
      <c r="E17" s="428"/>
      <c r="F17" s="428"/>
      <c r="G17" s="428"/>
      <c r="H17" s="428"/>
      <c r="I17" s="428"/>
      <c r="J17" s="434"/>
      <c r="K17" s="437"/>
      <c r="L17" s="440"/>
      <c r="M17" s="431"/>
      <c r="Q17" s="190"/>
      <c r="R17" s="190"/>
      <c r="S17" s="190"/>
    </row>
    <row r="18" spans="1:21" ht="200.15" customHeight="1" x14ac:dyDescent="0.6">
      <c r="A18" s="444" t="s">
        <v>334</v>
      </c>
      <c r="B18" s="441" t="s">
        <v>119</v>
      </c>
      <c r="C18" s="189" t="s">
        <v>335</v>
      </c>
      <c r="D18" s="189" t="s">
        <v>253</v>
      </c>
      <c r="E18" s="432" t="s">
        <v>421</v>
      </c>
      <c r="F18" s="432" t="s">
        <v>422</v>
      </c>
      <c r="G18" s="432" t="s">
        <v>427</v>
      </c>
      <c r="H18" s="432" t="s">
        <v>424</v>
      </c>
      <c r="I18" s="432" t="s">
        <v>425</v>
      </c>
      <c r="J18" s="432" t="s">
        <v>159</v>
      </c>
      <c r="K18" s="435" t="s">
        <v>449</v>
      </c>
      <c r="L18" s="438"/>
      <c r="M18" s="429"/>
      <c r="Q18" s="190" t="str">
        <f>IF(OR(J18='[4]Drop downs'!$G$7,J18='[4]Drop downs'!$G$5), B18&amp;": "&amp;K18&amp;CHAR(10),"")</f>
        <v/>
      </c>
      <c r="R18" s="190" t="str">
        <f>IF(J18='[4]Drop downs'!$G$2,B18&amp;": "&amp;K18&amp;""," ")</f>
        <v xml:space="preserve"> </v>
      </c>
      <c r="S18" s="190" t="str">
        <f>IF(SS_ALT_1!E18='[4]Drop downs'!$B$6,SS_ALT_1!B18&amp;": "&amp;SS_ALT_1!K18&amp;"","")</f>
        <v/>
      </c>
      <c r="T18" s="175" t="str">
        <f>IF(L18&gt;0,B18&amp;":"&amp;L18&amp;"
","")</f>
        <v/>
      </c>
      <c r="U18" s="175" t="str">
        <f>IF(M18&gt;0,B18&amp;":"&amp;M18&amp;"
","")</f>
        <v/>
      </c>
    </row>
    <row r="19" spans="1:21" ht="200.1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63.5" customHeight="1" x14ac:dyDescent="0.6">
      <c r="A20" s="420" t="s">
        <v>337</v>
      </c>
      <c r="B20" s="441" t="s">
        <v>120</v>
      </c>
      <c r="C20" s="194" t="s">
        <v>338</v>
      </c>
      <c r="D20" s="189" t="s">
        <v>253</v>
      </c>
      <c r="E20" s="432" t="s">
        <v>421</v>
      </c>
      <c r="F20" s="432" t="s">
        <v>422</v>
      </c>
      <c r="G20" s="432" t="s">
        <v>423</v>
      </c>
      <c r="H20" s="432" t="s">
        <v>424</v>
      </c>
      <c r="I20" s="432" t="s">
        <v>425</v>
      </c>
      <c r="J20" s="432" t="s">
        <v>159</v>
      </c>
      <c r="K20" s="435" t="s">
        <v>450</v>
      </c>
      <c r="L20" s="438"/>
      <c r="M20" s="429"/>
      <c r="Q20" s="190" t="str">
        <f>IF(OR(J20='[4]Drop downs'!$G$7,J20='[4]Drop downs'!$G$5), B20&amp;": "&amp;K20&amp;CHAR(10),"")</f>
        <v/>
      </c>
      <c r="R20" s="190" t="str">
        <f>IF(J20='[4]Drop downs'!$G$2,B20&amp;": "&amp;K20&amp;""," ")</f>
        <v xml:space="preserve"> </v>
      </c>
      <c r="S20" s="190" t="str">
        <f>IF(SS_ALT_1!E20='[4]Drop downs'!$B$6,SS_ALT_1!B20&amp;": "&amp;SS_ALT_1!K20&amp;"","")</f>
        <v/>
      </c>
      <c r="T20" s="175" t="str">
        <f>IF(L20&gt;0,B20&amp;":"&amp;L20&amp;"
","")</f>
        <v/>
      </c>
      <c r="U20" s="175" t="str">
        <f>IF(M20&gt;0,B20&amp;":"&amp;M20&amp;"
","")</f>
        <v/>
      </c>
    </row>
    <row r="21" spans="1:21" ht="59.5" customHeight="1" x14ac:dyDescent="0.6">
      <c r="A21" s="421"/>
      <c r="B21" s="442"/>
      <c r="C21" s="195" t="s">
        <v>339</v>
      </c>
      <c r="D21" s="191" t="s">
        <v>257</v>
      </c>
      <c r="E21" s="433"/>
      <c r="F21" s="433"/>
      <c r="G21" s="433"/>
      <c r="H21" s="433"/>
      <c r="I21" s="433"/>
      <c r="J21" s="433"/>
      <c r="K21" s="436"/>
      <c r="L21" s="439"/>
      <c r="M21" s="430"/>
      <c r="Q21" s="190"/>
      <c r="R21" s="190"/>
      <c r="S21" s="190"/>
    </row>
    <row r="22" spans="1:21" ht="59.5" customHeight="1" x14ac:dyDescent="0.6">
      <c r="A22" s="421"/>
      <c r="B22" s="442"/>
      <c r="C22" s="195" t="s">
        <v>340</v>
      </c>
      <c r="D22" s="191" t="s">
        <v>257</v>
      </c>
      <c r="E22" s="433"/>
      <c r="F22" s="433"/>
      <c r="G22" s="433"/>
      <c r="H22" s="433"/>
      <c r="I22" s="433"/>
      <c r="J22" s="433"/>
      <c r="K22" s="436"/>
      <c r="L22" s="439"/>
      <c r="M22" s="430"/>
      <c r="Q22" s="190"/>
      <c r="R22" s="190"/>
      <c r="S22" s="190"/>
    </row>
    <row r="23" spans="1:21" ht="65.5" customHeight="1" x14ac:dyDescent="0.6">
      <c r="A23" s="421"/>
      <c r="B23" s="442"/>
      <c r="C23" s="195" t="s">
        <v>341</v>
      </c>
      <c r="D23" s="191" t="s">
        <v>257</v>
      </c>
      <c r="E23" s="433"/>
      <c r="F23" s="433"/>
      <c r="G23" s="433"/>
      <c r="H23" s="433"/>
      <c r="I23" s="433"/>
      <c r="J23" s="433"/>
      <c r="K23" s="436"/>
      <c r="L23" s="439"/>
      <c r="M23" s="430"/>
      <c r="Q23" s="190"/>
      <c r="R23" s="190"/>
      <c r="S23" s="190"/>
    </row>
    <row r="24" spans="1:21" ht="58" customHeight="1" x14ac:dyDescent="0.6">
      <c r="A24" s="421"/>
      <c r="B24" s="442"/>
      <c r="C24" s="195" t="s">
        <v>342</v>
      </c>
      <c r="D24" s="191" t="s">
        <v>257</v>
      </c>
      <c r="E24" s="433"/>
      <c r="F24" s="433"/>
      <c r="G24" s="433"/>
      <c r="H24" s="433"/>
      <c r="I24" s="433"/>
      <c r="J24" s="433"/>
      <c r="K24" s="436"/>
      <c r="L24" s="439"/>
      <c r="M24" s="430"/>
      <c r="Q24" s="190"/>
      <c r="R24" s="190"/>
      <c r="S24" s="190"/>
    </row>
    <row r="25" spans="1:21" ht="119.15" customHeight="1" x14ac:dyDescent="0.6">
      <c r="A25" s="421"/>
      <c r="B25" s="442"/>
      <c r="C25" s="195" t="s">
        <v>343</v>
      </c>
      <c r="D25" s="191" t="s">
        <v>253</v>
      </c>
      <c r="E25" s="433"/>
      <c r="F25" s="433"/>
      <c r="G25" s="433"/>
      <c r="H25" s="433"/>
      <c r="I25" s="433"/>
      <c r="J25" s="433"/>
      <c r="K25" s="436"/>
      <c r="L25" s="439"/>
      <c r="M25" s="430"/>
      <c r="Q25" s="190"/>
      <c r="R25" s="190"/>
      <c r="S25" s="190"/>
    </row>
    <row r="26" spans="1:21" ht="59.5" customHeight="1" x14ac:dyDescent="0.6">
      <c r="A26" s="421"/>
      <c r="B26" s="442"/>
      <c r="C26" s="195" t="s">
        <v>344</v>
      </c>
      <c r="D26" s="191" t="s">
        <v>253</v>
      </c>
      <c r="E26" s="433"/>
      <c r="F26" s="433"/>
      <c r="G26" s="433"/>
      <c r="H26" s="433"/>
      <c r="I26" s="433"/>
      <c r="J26" s="433"/>
      <c r="K26" s="436"/>
      <c r="L26" s="439"/>
      <c r="M26" s="430"/>
      <c r="Q26" s="190"/>
      <c r="R26" s="190"/>
      <c r="S26" s="190"/>
    </row>
    <row r="27" spans="1:21" ht="91.5" customHeight="1" thickBot="1" x14ac:dyDescent="0.65">
      <c r="A27" s="422"/>
      <c r="B27" s="443"/>
      <c r="C27" s="196" t="s">
        <v>345</v>
      </c>
      <c r="D27" s="191" t="s">
        <v>253</v>
      </c>
      <c r="E27" s="434"/>
      <c r="F27" s="434"/>
      <c r="G27" s="434"/>
      <c r="H27" s="434"/>
      <c r="I27" s="434"/>
      <c r="J27" s="434"/>
      <c r="K27" s="437"/>
      <c r="L27" s="440"/>
      <c r="M27" s="431"/>
      <c r="Q27" s="190"/>
      <c r="R27" s="190"/>
      <c r="S27" s="190"/>
    </row>
    <row r="28" spans="1:21" ht="95.5" customHeight="1" x14ac:dyDescent="0.6">
      <c r="A28" s="420" t="s">
        <v>346</v>
      </c>
      <c r="B28" s="441" t="s">
        <v>121</v>
      </c>
      <c r="C28" s="197" t="s">
        <v>347</v>
      </c>
      <c r="D28" s="194" t="s">
        <v>253</v>
      </c>
      <c r="E28" s="432" t="s">
        <v>421</v>
      </c>
      <c r="F28" s="432" t="s">
        <v>422</v>
      </c>
      <c r="G28" s="432" t="s">
        <v>423</v>
      </c>
      <c r="H28" s="432" t="s">
        <v>424</v>
      </c>
      <c r="I28" s="432" t="s">
        <v>425</v>
      </c>
      <c r="J28" s="432" t="s">
        <v>159</v>
      </c>
      <c r="K28" s="435" t="s">
        <v>451</v>
      </c>
      <c r="L28" s="438"/>
      <c r="M28" s="429"/>
      <c r="Q28" s="190" t="str">
        <f>IF(OR(J28='[4]Drop downs'!$G$7,J28='[4]Drop downs'!$G$5), B28&amp;": "&amp;K28&amp;CHAR(10),"")</f>
        <v/>
      </c>
      <c r="R28" s="190" t="str">
        <f>IF(J28='[4]Drop downs'!$G$2,B28&amp;": "&amp;K28&amp;""," ")</f>
        <v xml:space="preserve"> </v>
      </c>
      <c r="S28" s="190" t="str">
        <f>IF(SS_ALT_1!E28='[4]Drop downs'!$B$6,SS_ALT_1!B28&amp;": "&amp;SS_ALT_1!K28&amp;"","")</f>
        <v/>
      </c>
      <c r="T28" s="175" t="str">
        <f>IF(L28&gt;0,B28&amp;":"&amp;L28&amp;"
","")</f>
        <v/>
      </c>
      <c r="U28" s="175" t="str">
        <f>IF(M28&gt;0,B28&amp;":"&amp;M28&amp;"
","")</f>
        <v/>
      </c>
    </row>
    <row r="29" spans="1:21" ht="91.5" customHeight="1" x14ac:dyDescent="0.6">
      <c r="A29" s="421"/>
      <c r="B29" s="442"/>
      <c r="C29" s="198" t="s">
        <v>348</v>
      </c>
      <c r="D29" s="195" t="s">
        <v>253</v>
      </c>
      <c r="E29" s="433"/>
      <c r="F29" s="433"/>
      <c r="G29" s="433"/>
      <c r="H29" s="433"/>
      <c r="I29" s="433"/>
      <c r="J29" s="433"/>
      <c r="K29" s="436"/>
      <c r="L29" s="439"/>
      <c r="M29" s="430"/>
      <c r="Q29" s="190"/>
      <c r="R29" s="190"/>
      <c r="S29" s="190"/>
    </row>
    <row r="30" spans="1:21" ht="68.150000000000006" customHeight="1" x14ac:dyDescent="0.6">
      <c r="A30" s="421"/>
      <c r="B30" s="442"/>
      <c r="C30" s="198" t="s">
        <v>349</v>
      </c>
      <c r="D30" s="195" t="s">
        <v>253</v>
      </c>
      <c r="E30" s="433"/>
      <c r="F30" s="433"/>
      <c r="G30" s="433"/>
      <c r="H30" s="433"/>
      <c r="I30" s="433"/>
      <c r="J30" s="433"/>
      <c r="K30" s="436"/>
      <c r="L30" s="439"/>
      <c r="M30" s="430"/>
      <c r="Q30" s="190"/>
      <c r="R30" s="190"/>
      <c r="S30" s="190"/>
    </row>
    <row r="31" spans="1:21" ht="62.15" customHeight="1" x14ac:dyDescent="0.6">
      <c r="A31" s="421"/>
      <c r="B31" s="442"/>
      <c r="C31" s="198" t="s">
        <v>350</v>
      </c>
      <c r="D31" s="195" t="s">
        <v>253</v>
      </c>
      <c r="E31" s="433"/>
      <c r="F31" s="433"/>
      <c r="G31" s="433"/>
      <c r="H31" s="433"/>
      <c r="I31" s="433"/>
      <c r="J31" s="433"/>
      <c r="K31" s="436"/>
      <c r="L31" s="439"/>
      <c r="M31" s="430"/>
      <c r="Q31" s="190"/>
      <c r="R31" s="190"/>
      <c r="S31" s="190"/>
    </row>
    <row r="32" spans="1:21" ht="63.65" customHeight="1" x14ac:dyDescent="0.6">
      <c r="A32" s="421"/>
      <c r="B32" s="442"/>
      <c r="C32" s="198" t="s">
        <v>351</v>
      </c>
      <c r="D32" s="195" t="s">
        <v>253</v>
      </c>
      <c r="E32" s="433"/>
      <c r="F32" s="433"/>
      <c r="G32" s="433"/>
      <c r="H32" s="433"/>
      <c r="I32" s="433"/>
      <c r="J32" s="433"/>
      <c r="K32" s="436"/>
      <c r="L32" s="439"/>
      <c r="M32" s="430"/>
      <c r="Q32" s="190"/>
      <c r="R32" s="190"/>
      <c r="S32" s="190"/>
    </row>
    <row r="33" spans="1:21" ht="38.15" customHeight="1" x14ac:dyDescent="0.6">
      <c r="A33" s="421"/>
      <c r="B33" s="442"/>
      <c r="C33" s="198" t="s">
        <v>352</v>
      </c>
      <c r="D33" s="195" t="s">
        <v>253</v>
      </c>
      <c r="E33" s="433"/>
      <c r="F33" s="433"/>
      <c r="G33" s="433"/>
      <c r="H33" s="433"/>
      <c r="I33" s="433"/>
      <c r="J33" s="433"/>
      <c r="K33" s="436"/>
      <c r="L33" s="439"/>
      <c r="M33" s="430"/>
      <c r="Q33" s="190"/>
      <c r="R33" s="190"/>
      <c r="S33" s="190"/>
    </row>
    <row r="34" spans="1:21" ht="73.5" customHeight="1" x14ac:dyDescent="0.6">
      <c r="A34" s="421"/>
      <c r="B34" s="442"/>
      <c r="C34" s="198" t="s">
        <v>353</v>
      </c>
      <c r="D34" s="195" t="s">
        <v>257</v>
      </c>
      <c r="E34" s="433"/>
      <c r="F34" s="433"/>
      <c r="G34" s="433"/>
      <c r="H34" s="433"/>
      <c r="I34" s="433"/>
      <c r="J34" s="433"/>
      <c r="K34" s="436"/>
      <c r="L34" s="439"/>
      <c r="M34" s="430"/>
      <c r="Q34" s="190"/>
      <c r="R34" s="190"/>
      <c r="S34" s="190"/>
    </row>
    <row r="35" spans="1:21" ht="72.650000000000006" customHeight="1" thickBot="1" x14ac:dyDescent="0.65">
      <c r="A35" s="446"/>
      <c r="B35" s="443"/>
      <c r="C35" s="211" t="s">
        <v>354</v>
      </c>
      <c r="D35" s="212" t="s">
        <v>257</v>
      </c>
      <c r="E35" s="447"/>
      <c r="F35" s="447"/>
      <c r="G35" s="447"/>
      <c r="H35" s="447"/>
      <c r="I35" s="447"/>
      <c r="J35" s="447"/>
      <c r="K35" s="452"/>
      <c r="L35" s="453"/>
      <c r="M35" s="448"/>
      <c r="Q35" s="190"/>
      <c r="R35" s="190"/>
      <c r="S35" s="190"/>
    </row>
    <row r="36" spans="1:21" ht="68.5" customHeight="1" x14ac:dyDescent="0.6">
      <c r="A36" s="449" t="s">
        <v>355</v>
      </c>
      <c r="B36" s="441" t="s">
        <v>122</v>
      </c>
      <c r="C36" s="213" t="s">
        <v>356</v>
      </c>
      <c r="D36" s="213" t="s">
        <v>253</v>
      </c>
      <c r="E36" s="450" t="s">
        <v>421</v>
      </c>
      <c r="F36" s="450" t="s">
        <v>422</v>
      </c>
      <c r="G36" s="450" t="s">
        <v>423</v>
      </c>
      <c r="H36" s="450" t="s">
        <v>424</v>
      </c>
      <c r="I36" s="450" t="s">
        <v>431</v>
      </c>
      <c r="J36" s="450" t="s">
        <v>156</v>
      </c>
      <c r="K36" s="451" t="s">
        <v>452</v>
      </c>
      <c r="L36" s="454"/>
      <c r="M36" s="455"/>
      <c r="Q36" s="190" t="str">
        <f>IF(OR(J36='[4]Drop downs'!$G$7,J36='[4]Drop downs'!$G$5), B36&amp;": "&amp;K36&amp;CHAR(10),"")</f>
        <v/>
      </c>
      <c r="R36" s="190" t="str">
        <f>IF(J36='[4]Drop downs'!$G$2,B36&amp;": "&amp;K36&amp;""," ")</f>
        <v xml:space="preserve">IIA5: The strategy contributes to the achievement of objective IIA5 as it aims to provide a minimum of 12,829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v>
      </c>
      <c r="S36" s="190" t="str">
        <f>IF(SS_ALT_1!E36='[4]Drop downs'!$B$6,SS_ALT_1!B36&amp;": "&amp;SS_ALT_1!K36&amp;"","")</f>
        <v/>
      </c>
      <c r="T36" s="175" t="str">
        <f>IF(L36&gt;0,B36&amp;":"&amp;L36&amp;"
","")</f>
        <v/>
      </c>
      <c r="U36" s="175" t="str">
        <f>IF(M36&gt;0,B36&amp;":"&amp;M36&amp;"
","")</f>
        <v/>
      </c>
    </row>
    <row r="37" spans="1:21" ht="71.150000000000006" customHeight="1" x14ac:dyDescent="0.6">
      <c r="A37" s="421"/>
      <c r="B37" s="442"/>
      <c r="C37" s="195" t="s">
        <v>357</v>
      </c>
      <c r="D37" s="195" t="s">
        <v>253</v>
      </c>
      <c r="E37" s="433"/>
      <c r="F37" s="433"/>
      <c r="G37" s="433"/>
      <c r="H37" s="433"/>
      <c r="I37" s="433"/>
      <c r="J37" s="433"/>
      <c r="K37" s="436"/>
      <c r="L37" s="439"/>
      <c r="M37" s="430"/>
      <c r="Q37" s="190"/>
      <c r="R37" s="190"/>
      <c r="S37" s="190"/>
    </row>
    <row r="38" spans="1:21" ht="59.15" customHeight="1" x14ac:dyDescent="0.6">
      <c r="A38" s="421"/>
      <c r="B38" s="442"/>
      <c r="C38" s="195" t="s">
        <v>358</v>
      </c>
      <c r="D38" s="195" t="s">
        <v>253</v>
      </c>
      <c r="E38" s="433"/>
      <c r="F38" s="433"/>
      <c r="G38" s="433"/>
      <c r="H38" s="433"/>
      <c r="I38" s="433"/>
      <c r="J38" s="433"/>
      <c r="K38" s="436"/>
      <c r="L38" s="439"/>
      <c r="M38" s="430"/>
      <c r="Q38" s="190"/>
      <c r="R38" s="190"/>
      <c r="S38" s="190"/>
    </row>
    <row r="39" spans="1:21" ht="98.5" customHeight="1" x14ac:dyDescent="0.6">
      <c r="A39" s="421"/>
      <c r="B39" s="442"/>
      <c r="C39" s="195" t="s">
        <v>359</v>
      </c>
      <c r="D39" s="195" t="s">
        <v>253</v>
      </c>
      <c r="E39" s="433"/>
      <c r="F39" s="433"/>
      <c r="G39" s="433"/>
      <c r="H39" s="433"/>
      <c r="I39" s="433"/>
      <c r="J39" s="433"/>
      <c r="K39" s="436"/>
      <c r="L39" s="439"/>
      <c r="M39" s="430"/>
      <c r="Q39" s="190"/>
      <c r="R39" s="190"/>
      <c r="S39" s="190"/>
    </row>
    <row r="40" spans="1:21" ht="146.5" customHeight="1" x14ac:dyDescent="0.6">
      <c r="A40" s="421"/>
      <c r="B40" s="442"/>
      <c r="C40" s="195" t="s">
        <v>360</v>
      </c>
      <c r="D40" s="195" t="s">
        <v>253</v>
      </c>
      <c r="E40" s="433"/>
      <c r="F40" s="433"/>
      <c r="G40" s="433"/>
      <c r="H40" s="433"/>
      <c r="I40" s="433"/>
      <c r="J40" s="433"/>
      <c r="K40" s="436"/>
      <c r="L40" s="439"/>
      <c r="M40" s="430"/>
      <c r="Q40" s="190"/>
      <c r="R40" s="190"/>
      <c r="S40" s="190"/>
    </row>
    <row r="41" spans="1:21" ht="95.15" customHeight="1" thickBot="1" x14ac:dyDescent="0.65">
      <c r="A41" s="446"/>
      <c r="B41" s="443"/>
      <c r="C41" s="212" t="s">
        <v>361</v>
      </c>
      <c r="D41" s="212" t="s">
        <v>253</v>
      </c>
      <c r="E41" s="447"/>
      <c r="F41" s="447"/>
      <c r="G41" s="447"/>
      <c r="H41" s="447"/>
      <c r="I41" s="447"/>
      <c r="J41" s="447"/>
      <c r="K41" s="452"/>
      <c r="L41" s="453"/>
      <c r="M41" s="448"/>
      <c r="Q41" s="190"/>
      <c r="R41" s="190"/>
      <c r="S41" s="190"/>
    </row>
    <row r="42" spans="1:21" ht="121" customHeight="1" x14ac:dyDescent="0.6">
      <c r="A42" s="449" t="s">
        <v>362</v>
      </c>
      <c r="B42" s="441" t="s">
        <v>123</v>
      </c>
      <c r="C42" s="213" t="s">
        <v>363</v>
      </c>
      <c r="D42" s="213" t="s">
        <v>253</v>
      </c>
      <c r="E42" s="450" t="s">
        <v>421</v>
      </c>
      <c r="F42" s="450" t="s">
        <v>422</v>
      </c>
      <c r="G42" s="450" t="s">
        <v>423</v>
      </c>
      <c r="H42" s="450" t="s">
        <v>433</v>
      </c>
      <c r="I42" s="450" t="s">
        <v>425</v>
      </c>
      <c r="J42" s="450" t="s">
        <v>156</v>
      </c>
      <c r="K42" s="456" t="s">
        <v>453</v>
      </c>
      <c r="L42" s="454"/>
      <c r="M42" s="455"/>
      <c r="Q42" s="190" t="str">
        <f>IF(OR(J42='[4]Drop downs'!$G$7,J42='[4]Drop downs'!$G$5), B42&amp;": "&amp;K42&amp;CHAR(10),"")</f>
        <v/>
      </c>
      <c r="R42" s="190" t="str">
        <f>IF(J42='[4]Drop downs'!$G$2,B42&amp;": "&amp;K42&amp;""," ")</f>
        <v xml:space="preserve">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v>
      </c>
      <c r="S42" s="190" t="str">
        <f>IF(SS_ALT_1!E42='[4]Drop downs'!$B$6,SS_ALT_1!B42&amp;": "&amp;SS_ALT_1!K42&amp;"","")</f>
        <v/>
      </c>
      <c r="T42" s="175" t="str">
        <f>IF(L42&gt;0,B42&amp;":"&amp;L42&amp;"
","")</f>
        <v/>
      </c>
      <c r="U42" s="175" t="str">
        <f>IF(M42&gt;0,B42&amp;":"&amp;M42&amp;"
","")</f>
        <v/>
      </c>
    </row>
    <row r="43" spans="1:21" ht="100" customHeight="1" x14ac:dyDescent="0.6">
      <c r="A43" s="421"/>
      <c r="B43" s="442"/>
      <c r="C43" s="195" t="s">
        <v>364</v>
      </c>
      <c r="D43" s="195" t="s">
        <v>257</v>
      </c>
      <c r="E43" s="433"/>
      <c r="F43" s="433"/>
      <c r="G43" s="433"/>
      <c r="H43" s="433"/>
      <c r="I43" s="433"/>
      <c r="J43" s="433"/>
      <c r="K43" s="457"/>
      <c r="L43" s="439"/>
      <c r="M43" s="430"/>
      <c r="Q43" s="190"/>
      <c r="R43" s="190"/>
      <c r="S43" s="190"/>
    </row>
    <row r="44" spans="1:21" ht="100" customHeight="1" x14ac:dyDescent="0.6">
      <c r="A44" s="421"/>
      <c r="B44" s="442"/>
      <c r="C44" s="195" t="s">
        <v>365</v>
      </c>
      <c r="D44" s="195" t="s">
        <v>253</v>
      </c>
      <c r="E44" s="433"/>
      <c r="F44" s="433"/>
      <c r="G44" s="433"/>
      <c r="H44" s="433"/>
      <c r="I44" s="433"/>
      <c r="J44" s="433"/>
      <c r="K44" s="457"/>
      <c r="L44" s="439"/>
      <c r="M44" s="430"/>
      <c r="Q44" s="190"/>
      <c r="R44" s="190"/>
      <c r="S44" s="190"/>
    </row>
    <row r="45" spans="1:21" ht="113.5" customHeight="1" x14ac:dyDescent="0.6">
      <c r="A45" s="421"/>
      <c r="B45" s="442"/>
      <c r="C45" s="195" t="s">
        <v>366</v>
      </c>
      <c r="D45" s="195" t="s">
        <v>253</v>
      </c>
      <c r="E45" s="433"/>
      <c r="F45" s="433"/>
      <c r="G45" s="433"/>
      <c r="H45" s="433"/>
      <c r="I45" s="433"/>
      <c r="J45" s="433"/>
      <c r="K45" s="457"/>
      <c r="L45" s="439"/>
      <c r="M45" s="430"/>
      <c r="Q45" s="190"/>
      <c r="R45" s="190"/>
      <c r="S45" s="190"/>
    </row>
    <row r="46" spans="1:21" ht="133" customHeight="1" thickBot="1" x14ac:dyDescent="0.65">
      <c r="A46" s="446"/>
      <c r="B46" s="443"/>
      <c r="C46" s="212" t="s">
        <v>367</v>
      </c>
      <c r="D46" s="195" t="s">
        <v>253</v>
      </c>
      <c r="E46" s="447"/>
      <c r="F46" s="447"/>
      <c r="G46" s="447"/>
      <c r="H46" s="447"/>
      <c r="I46" s="447"/>
      <c r="J46" s="447"/>
      <c r="K46" s="458"/>
      <c r="L46" s="453"/>
      <c r="M46" s="448"/>
      <c r="Q46" s="190"/>
      <c r="R46" s="190"/>
      <c r="S46" s="190"/>
    </row>
    <row r="47" spans="1:21" ht="156.65" customHeight="1" x14ac:dyDescent="0.6">
      <c r="A47" s="449" t="s">
        <v>368</v>
      </c>
      <c r="B47" s="441" t="s">
        <v>124</v>
      </c>
      <c r="C47" s="213" t="s">
        <v>369</v>
      </c>
      <c r="D47" s="213" t="s">
        <v>257</v>
      </c>
      <c r="E47" s="450" t="s">
        <v>103</v>
      </c>
      <c r="F47" s="450" t="s">
        <v>103</v>
      </c>
      <c r="G47" s="450" t="s">
        <v>103</v>
      </c>
      <c r="H47" s="450" t="s">
        <v>103</v>
      </c>
      <c r="I47" s="450" t="s">
        <v>103</v>
      </c>
      <c r="J47" s="450" t="s">
        <v>161</v>
      </c>
      <c r="K47" s="451" t="s">
        <v>438</v>
      </c>
      <c r="L47" s="454"/>
      <c r="M47" s="455"/>
      <c r="Q47" s="190" t="str">
        <f>IF(OR(J47='[4]Drop downs'!$G$7,J47='[4]Drop downs'!$G$5), B47&amp;": "&amp;K47&amp;CHAR(10),"")</f>
        <v/>
      </c>
      <c r="R47" s="190" t="str">
        <f>IF(J47='[4]Drop downs'!$G$2,B47&amp;": "&amp;K47&amp;""," ")</f>
        <v xml:space="preserve"> </v>
      </c>
      <c r="S47" s="190" t="str">
        <f>IF(SS_ALT_1!E47='[4]Drop downs'!$B$6,SS_ALT_1!B47&amp;": "&amp;SS_ALT_1!K47&amp;"","")</f>
        <v/>
      </c>
      <c r="T47" s="175" t="str">
        <f>IF(L47&gt;0,B47&amp;":"&amp;L47&amp;"
","")</f>
        <v/>
      </c>
      <c r="U47" s="175" t="str">
        <f>IF(M47&gt;0,B47&amp;":"&amp;M47&amp;"
","")</f>
        <v/>
      </c>
    </row>
    <row r="48" spans="1:21" ht="111" customHeight="1" thickBot="1" x14ac:dyDescent="0.65">
      <c r="A48" s="422"/>
      <c r="B48" s="443"/>
      <c r="C48" s="196" t="s">
        <v>370</v>
      </c>
      <c r="D48" s="196" t="s">
        <v>257</v>
      </c>
      <c r="E48" s="434"/>
      <c r="F48" s="434"/>
      <c r="G48" s="434"/>
      <c r="H48" s="434"/>
      <c r="I48" s="434"/>
      <c r="J48" s="434"/>
      <c r="K48" s="437"/>
      <c r="L48" s="440"/>
      <c r="M48" s="431"/>
      <c r="Q48" s="190" t="str">
        <f>IF(OR(J48='[4]Drop downs'!$G$7,J48='[4]Drop downs'!$G$5), B48&amp;": "&amp;K48&amp;CHAR(10),"")</f>
        <v/>
      </c>
      <c r="R48" s="190" t="str">
        <f>IF(J48='[4]Drop downs'!$G$2,B48&amp;": "&amp;K48&amp;""," ")</f>
        <v xml:space="preserve"> </v>
      </c>
      <c r="S48" s="190" t="str">
        <f>IF(SS_ALT_1!E48='[4]Drop downs'!$B$6,SS_ALT_1!B48&amp;": "&amp;SS_ALT_1!K48&amp;"","")</f>
        <v xml:space="preserve">: </v>
      </c>
    </row>
    <row r="49" spans="1:21" ht="78" x14ac:dyDescent="0.6">
      <c r="A49" s="420" t="s">
        <v>371</v>
      </c>
      <c r="B49" s="441" t="s">
        <v>125</v>
      </c>
      <c r="C49" s="189" t="s">
        <v>372</v>
      </c>
      <c r="D49" s="189" t="s">
        <v>257</v>
      </c>
      <c r="E49" s="432" t="s">
        <v>103</v>
      </c>
      <c r="F49" s="432" t="s">
        <v>103</v>
      </c>
      <c r="G49" s="432" t="s">
        <v>103</v>
      </c>
      <c r="H49" s="459" t="s">
        <v>103</v>
      </c>
      <c r="I49" s="432" t="s">
        <v>103</v>
      </c>
      <c r="J49" s="432" t="s">
        <v>161</v>
      </c>
      <c r="K49" s="435" t="s">
        <v>438</v>
      </c>
      <c r="L49" s="438"/>
      <c r="M49" s="429"/>
      <c r="Q49" s="190" t="str">
        <f>IF(OR(J49='[4]Drop downs'!$G$7,J49='[4]Drop downs'!$G$5), B49&amp;": "&amp;K49&amp;CHAR(10),"")</f>
        <v/>
      </c>
      <c r="R49" s="190" t="str">
        <f>IF(J49='[4]Drop downs'!$G$2,B49&amp;": "&amp;K49&amp;""," ")</f>
        <v xml:space="preserve"> </v>
      </c>
      <c r="S49" s="190" t="str">
        <f>IF(SS_ALT_1!E49='[4]Drop downs'!$B$6,SS_ALT_1!B49&amp;": "&amp;SS_ALT_1!K49&amp;"","")</f>
        <v/>
      </c>
      <c r="T49" s="175" t="str">
        <f>IF(L49&gt;0,B49&amp;":"&amp;L49&amp;"
","")</f>
        <v/>
      </c>
      <c r="U49" s="175" t="str">
        <f>IF(M49&gt;0,B49&amp;":"&amp;M49&amp;"
","")</f>
        <v/>
      </c>
    </row>
    <row r="50" spans="1:21" ht="52" x14ac:dyDescent="0.6">
      <c r="A50" s="421"/>
      <c r="B50" s="442"/>
      <c r="C50" s="191" t="s">
        <v>373</v>
      </c>
      <c r="D50" s="191" t="s">
        <v>257</v>
      </c>
      <c r="E50" s="433"/>
      <c r="F50" s="433"/>
      <c r="G50" s="433"/>
      <c r="H50" s="460"/>
      <c r="I50" s="433"/>
      <c r="J50" s="433"/>
      <c r="K50" s="436"/>
      <c r="L50" s="439"/>
      <c r="M50" s="430"/>
      <c r="Q50" s="190"/>
      <c r="R50" s="190"/>
      <c r="S50" s="190"/>
    </row>
    <row r="51" spans="1:21" x14ac:dyDescent="0.6">
      <c r="A51" s="421"/>
      <c r="B51" s="442"/>
      <c r="C51" s="200" t="s">
        <v>374</v>
      </c>
      <c r="D51" s="191" t="s">
        <v>257</v>
      </c>
      <c r="E51" s="433"/>
      <c r="F51" s="433"/>
      <c r="G51" s="433"/>
      <c r="H51" s="460"/>
      <c r="I51" s="433"/>
      <c r="J51" s="433"/>
      <c r="K51" s="436"/>
      <c r="L51" s="439"/>
      <c r="M51" s="430"/>
      <c r="Q51" s="190"/>
      <c r="R51" s="190"/>
      <c r="S51" s="190"/>
    </row>
    <row r="52" spans="1:21" ht="32.15" customHeight="1" x14ac:dyDescent="0.6">
      <c r="A52" s="421"/>
      <c r="B52" s="442"/>
      <c r="C52" s="191" t="s">
        <v>375</v>
      </c>
      <c r="D52" s="191" t="s">
        <v>257</v>
      </c>
      <c r="E52" s="433"/>
      <c r="F52" s="433"/>
      <c r="G52" s="433"/>
      <c r="H52" s="460"/>
      <c r="I52" s="433"/>
      <c r="J52" s="433"/>
      <c r="K52" s="436"/>
      <c r="L52" s="439"/>
      <c r="M52" s="430"/>
      <c r="Q52" s="190"/>
      <c r="R52" s="190"/>
      <c r="S52" s="190"/>
    </row>
    <row r="53" spans="1:21" ht="38.15" customHeight="1" thickBot="1" x14ac:dyDescent="0.65">
      <c r="A53" s="422"/>
      <c r="B53" s="443"/>
      <c r="C53" s="193" t="s">
        <v>376</v>
      </c>
      <c r="D53" s="191" t="s">
        <v>257</v>
      </c>
      <c r="E53" s="434"/>
      <c r="F53" s="434"/>
      <c r="G53" s="434"/>
      <c r="H53" s="461"/>
      <c r="I53" s="434"/>
      <c r="J53" s="434"/>
      <c r="K53" s="437"/>
      <c r="L53" s="440"/>
      <c r="M53" s="431"/>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438</v>
      </c>
      <c r="L54" s="438"/>
      <c r="M54" s="429"/>
      <c r="Q54" s="190" t="str">
        <f>IF(OR(J54='[4]Drop downs'!$G$7,J54='[4]Drop downs'!$G$5), B54&amp;": "&amp;K54&amp;CHAR(10),"")</f>
        <v/>
      </c>
      <c r="R54" s="190" t="str">
        <f>IF(J54='[4]Drop downs'!$G$2,B54&amp;": "&amp;K54&amp;""," ")</f>
        <v xml:space="preserve"> </v>
      </c>
      <c r="S54" s="190" t="str">
        <f>IF(SS_ALT_1!E54='[4]Drop downs'!$B$6,SS_ALT_1!B54&amp;": "&amp;SS_ALT_1!K54&amp;"","")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9"/>
      <c r="M55" s="430"/>
      <c r="Q55" s="190"/>
      <c r="R55" s="190"/>
      <c r="S55" s="190"/>
    </row>
    <row r="56" spans="1:21" ht="100"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50.15" customHeight="1" x14ac:dyDescent="0.6">
      <c r="A57" s="420" t="s">
        <v>381</v>
      </c>
      <c r="B57" s="441" t="s">
        <v>127</v>
      </c>
      <c r="C57" s="189" t="s">
        <v>382</v>
      </c>
      <c r="D57" s="189" t="s">
        <v>257</v>
      </c>
      <c r="E57" s="432" t="s">
        <v>421</v>
      </c>
      <c r="F57" s="432" t="s">
        <v>422</v>
      </c>
      <c r="G57" s="459" t="s">
        <v>423</v>
      </c>
      <c r="H57" s="459" t="s">
        <v>424</v>
      </c>
      <c r="I57" s="432" t="s">
        <v>439</v>
      </c>
      <c r="J57" s="432" t="s">
        <v>159</v>
      </c>
      <c r="K57" s="435" t="s">
        <v>454</v>
      </c>
      <c r="L57" s="438"/>
      <c r="M57" s="429"/>
      <c r="Q57" s="190" t="str">
        <f>IF(OR(J57='[4]Drop downs'!$G$7,J57='[4]Drop downs'!$G$5), B57&amp;": "&amp;K57&amp;CHAR(10),"")</f>
        <v/>
      </c>
      <c r="R57" s="190" t="str">
        <f>IF(J57='[4]Drop downs'!$G$2,B57&amp;": "&amp;K57&amp;""," ")</f>
        <v xml:space="preserve"> </v>
      </c>
      <c r="S57" s="190" t="str">
        <f>IF(SS_ALT_1!E57='[4]Drop downs'!$B$6,SS_ALT_1!B57&amp;": "&amp;SS_ALT_1!K57&amp;"","")</f>
        <v/>
      </c>
      <c r="T57" s="175" t="str">
        <f>IF(L57&gt;0,B57&amp;":"&amp;L57&amp;"
","")</f>
        <v/>
      </c>
      <c r="U57" s="175" t="str">
        <f>IF(M57&gt;0,B57&amp;":"&amp;M57&amp;"
","")</f>
        <v/>
      </c>
    </row>
    <row r="58" spans="1:21" ht="74.150000000000006" customHeight="1" x14ac:dyDescent="0.6">
      <c r="A58" s="421"/>
      <c r="B58" s="442"/>
      <c r="C58" s="191" t="s">
        <v>383</v>
      </c>
      <c r="D58" s="191" t="s">
        <v>253</v>
      </c>
      <c r="E58" s="433"/>
      <c r="F58" s="433"/>
      <c r="G58" s="460"/>
      <c r="H58" s="460"/>
      <c r="I58" s="433"/>
      <c r="J58" s="433"/>
      <c r="K58" s="436"/>
      <c r="L58" s="439"/>
      <c r="M58" s="430"/>
      <c r="Q58" s="190"/>
      <c r="R58" s="190"/>
      <c r="S58" s="190"/>
    </row>
    <row r="59" spans="1:21" ht="61.5" customHeight="1" x14ac:dyDescent="0.6">
      <c r="A59" s="421"/>
      <c r="B59" s="442"/>
      <c r="C59" s="191" t="s">
        <v>384</v>
      </c>
      <c r="D59" s="191" t="s">
        <v>253</v>
      </c>
      <c r="E59" s="433"/>
      <c r="F59" s="433"/>
      <c r="G59" s="460"/>
      <c r="H59" s="460"/>
      <c r="I59" s="433"/>
      <c r="J59" s="433"/>
      <c r="K59" s="436"/>
      <c r="L59" s="439"/>
      <c r="M59" s="430"/>
      <c r="Q59" s="190"/>
      <c r="R59" s="190"/>
      <c r="S59" s="190"/>
    </row>
    <row r="60" spans="1:21" ht="60.65" customHeight="1" x14ac:dyDescent="0.6">
      <c r="A60" s="421"/>
      <c r="B60" s="442"/>
      <c r="C60" s="191" t="s">
        <v>385</v>
      </c>
      <c r="D60" s="191" t="s">
        <v>253</v>
      </c>
      <c r="E60" s="433"/>
      <c r="F60" s="433"/>
      <c r="G60" s="460"/>
      <c r="H60" s="460"/>
      <c r="I60" s="433"/>
      <c r="J60" s="433"/>
      <c r="K60" s="436"/>
      <c r="L60" s="439"/>
      <c r="M60" s="430"/>
      <c r="Q60" s="190"/>
      <c r="R60" s="190"/>
      <c r="S60" s="190"/>
    </row>
    <row r="61" spans="1:21" ht="45.65" customHeight="1" x14ac:dyDescent="0.6">
      <c r="A61" s="421"/>
      <c r="B61" s="442"/>
      <c r="C61" s="191" t="s">
        <v>386</v>
      </c>
      <c r="D61" s="191" t="s">
        <v>257</v>
      </c>
      <c r="E61" s="433"/>
      <c r="F61" s="433"/>
      <c r="G61" s="460"/>
      <c r="H61" s="460"/>
      <c r="I61" s="433"/>
      <c r="J61" s="433"/>
      <c r="K61" s="436"/>
      <c r="L61" s="439"/>
      <c r="M61" s="430"/>
      <c r="Q61" s="190"/>
      <c r="R61" s="190"/>
      <c r="S61" s="190"/>
    </row>
    <row r="62" spans="1:21" ht="57.65" customHeight="1" x14ac:dyDescent="0.6">
      <c r="A62" s="421"/>
      <c r="B62" s="442"/>
      <c r="C62" s="191" t="s">
        <v>387</v>
      </c>
      <c r="D62" s="191" t="s">
        <v>253</v>
      </c>
      <c r="E62" s="433"/>
      <c r="F62" s="433"/>
      <c r="G62" s="460"/>
      <c r="H62" s="460"/>
      <c r="I62" s="433"/>
      <c r="J62" s="433"/>
      <c r="K62" s="436"/>
      <c r="L62" s="439"/>
      <c r="M62" s="430"/>
      <c r="Q62" s="190"/>
      <c r="R62" s="190"/>
      <c r="S62" s="190"/>
    </row>
    <row r="63" spans="1:21" ht="98.15" customHeight="1" x14ac:dyDescent="0.6">
      <c r="A63" s="421"/>
      <c r="B63" s="442"/>
      <c r="C63" s="191" t="s">
        <v>388</v>
      </c>
      <c r="D63" s="191" t="s">
        <v>253</v>
      </c>
      <c r="E63" s="433"/>
      <c r="F63" s="433"/>
      <c r="G63" s="460"/>
      <c r="H63" s="460"/>
      <c r="I63" s="433"/>
      <c r="J63" s="433"/>
      <c r="K63" s="436"/>
      <c r="L63" s="439"/>
      <c r="M63" s="430"/>
      <c r="Q63" s="190"/>
      <c r="R63" s="190"/>
      <c r="S63" s="190"/>
    </row>
    <row r="64" spans="1:21" ht="42" customHeight="1" thickBot="1" x14ac:dyDescent="0.65">
      <c r="A64" s="422"/>
      <c r="B64" s="443"/>
      <c r="C64" s="193" t="s">
        <v>389</v>
      </c>
      <c r="D64" s="193" t="s">
        <v>257</v>
      </c>
      <c r="E64" s="434"/>
      <c r="F64" s="434"/>
      <c r="G64" s="461"/>
      <c r="H64" s="461"/>
      <c r="I64" s="434"/>
      <c r="J64" s="434"/>
      <c r="K64" s="437"/>
      <c r="L64" s="440"/>
      <c r="M64" s="431"/>
      <c r="Q64" s="190"/>
      <c r="R64" s="190"/>
      <c r="S64" s="190"/>
    </row>
    <row r="65" spans="1:21" ht="59.5" customHeight="1" x14ac:dyDescent="0.6">
      <c r="A65" s="420" t="s">
        <v>390</v>
      </c>
      <c r="B65" s="441" t="s">
        <v>128</v>
      </c>
      <c r="C65" s="197" t="s">
        <v>455</v>
      </c>
      <c r="D65" s="189" t="s">
        <v>253</v>
      </c>
      <c r="E65" s="432" t="s">
        <v>421</v>
      </c>
      <c r="F65" s="432" t="s">
        <v>422</v>
      </c>
      <c r="G65" s="432" t="s">
        <v>423</v>
      </c>
      <c r="H65" s="432" t="s">
        <v>424</v>
      </c>
      <c r="I65" s="432" t="s">
        <v>439</v>
      </c>
      <c r="J65" s="432" t="s">
        <v>159</v>
      </c>
      <c r="K65" s="435" t="s">
        <v>456</v>
      </c>
      <c r="L65" s="438"/>
      <c r="M65" s="429"/>
      <c r="Q65" s="190" t="str">
        <f>IF(OR(J65='[4]Drop downs'!$G$7,J65='[4]Drop downs'!$G$5), B65&amp;": "&amp;K65&amp;CHAR(10),"")</f>
        <v/>
      </c>
      <c r="R65" s="190" t="str">
        <f>IF(J65='[4]Drop downs'!$G$2,B65&amp;": "&amp;K65&amp;""," ")</f>
        <v xml:space="preserve"> </v>
      </c>
      <c r="S65" s="190" t="str">
        <f>IF(SS_ALT_1!E65='[4]Drop downs'!$B$6,SS_ALT_1!B65&amp;": "&amp;SS_ALT_1!K65&amp;"","")</f>
        <v/>
      </c>
      <c r="T65" s="175" t="str">
        <f>IF(L65&gt;0,B65&amp;":"&amp;L65&amp;"
","")</f>
        <v/>
      </c>
      <c r="U65" s="175" t="str">
        <f>IF(M65&gt;0,B65&amp;":"&amp;M65&amp;"
","")</f>
        <v/>
      </c>
    </row>
    <row r="66" spans="1:21" ht="39.65" customHeight="1" x14ac:dyDescent="0.6">
      <c r="A66" s="421"/>
      <c r="B66" s="442"/>
      <c r="C66" s="198" t="s">
        <v>392</v>
      </c>
      <c r="D66" s="191" t="s">
        <v>253</v>
      </c>
      <c r="E66" s="433"/>
      <c r="F66" s="433"/>
      <c r="G66" s="433"/>
      <c r="H66" s="433"/>
      <c r="I66" s="433"/>
      <c r="J66" s="433"/>
      <c r="K66" s="436"/>
      <c r="L66" s="439"/>
      <c r="M66" s="430"/>
      <c r="Q66" s="190"/>
      <c r="R66" s="190"/>
      <c r="S66" s="190"/>
    </row>
    <row r="67" spans="1:21" ht="109" customHeight="1" x14ac:dyDescent="0.6">
      <c r="A67" s="421"/>
      <c r="B67" s="442"/>
      <c r="C67" s="198" t="s">
        <v>393</v>
      </c>
      <c r="D67" s="191" t="s">
        <v>253</v>
      </c>
      <c r="E67" s="433"/>
      <c r="F67" s="433"/>
      <c r="G67" s="433"/>
      <c r="H67" s="433"/>
      <c r="I67" s="433"/>
      <c r="J67" s="433"/>
      <c r="K67" s="436"/>
      <c r="L67" s="439"/>
      <c r="M67" s="430"/>
      <c r="Q67" s="190"/>
      <c r="R67" s="190"/>
      <c r="S67" s="190"/>
    </row>
    <row r="68" spans="1:21" ht="62.15" customHeight="1" x14ac:dyDescent="0.6">
      <c r="A68" s="421"/>
      <c r="B68" s="442"/>
      <c r="C68" s="198" t="s">
        <v>394</v>
      </c>
      <c r="D68" s="191" t="s">
        <v>257</v>
      </c>
      <c r="E68" s="433"/>
      <c r="F68" s="433"/>
      <c r="G68" s="433"/>
      <c r="H68" s="433"/>
      <c r="I68" s="433"/>
      <c r="J68" s="433"/>
      <c r="K68" s="436"/>
      <c r="L68" s="439"/>
      <c r="M68" s="430"/>
      <c r="Q68" s="190"/>
      <c r="R68" s="190"/>
      <c r="S68" s="190"/>
    </row>
    <row r="69" spans="1:21" ht="32.15" customHeight="1" x14ac:dyDescent="0.6">
      <c r="A69" s="421"/>
      <c r="B69" s="442"/>
      <c r="C69" s="198" t="s">
        <v>457</v>
      </c>
      <c r="D69" s="191" t="s">
        <v>257</v>
      </c>
      <c r="E69" s="433"/>
      <c r="F69" s="433"/>
      <c r="G69" s="433"/>
      <c r="H69" s="433"/>
      <c r="I69" s="433"/>
      <c r="J69" s="433"/>
      <c r="K69" s="436"/>
      <c r="L69" s="439"/>
      <c r="M69" s="430"/>
      <c r="Q69" s="190"/>
      <c r="R69" s="190"/>
      <c r="S69" s="190"/>
    </row>
    <row r="70" spans="1:21" ht="33.65" customHeight="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34"/>
      <c r="F71" s="434"/>
      <c r="G71" s="434"/>
      <c r="H71" s="434"/>
      <c r="I71" s="434"/>
      <c r="J71" s="434"/>
      <c r="K71" s="437"/>
      <c r="L71" s="440"/>
      <c r="M71" s="431"/>
      <c r="Q71" s="190"/>
      <c r="R71" s="190"/>
      <c r="S71" s="190"/>
    </row>
    <row r="72" spans="1:21" ht="144" customHeight="1" x14ac:dyDescent="0.6">
      <c r="A72" s="420" t="s">
        <v>398</v>
      </c>
      <c r="B72" s="441" t="s">
        <v>129</v>
      </c>
      <c r="C72" s="197" t="s">
        <v>399</v>
      </c>
      <c r="D72" s="189" t="s">
        <v>253</v>
      </c>
      <c r="E72" s="432" t="s">
        <v>421</v>
      </c>
      <c r="F72" s="432" t="s">
        <v>422</v>
      </c>
      <c r="G72" s="432" t="s">
        <v>423</v>
      </c>
      <c r="H72" s="432" t="s">
        <v>424</v>
      </c>
      <c r="I72" s="432" t="s">
        <v>425</v>
      </c>
      <c r="J72" s="432" t="s">
        <v>156</v>
      </c>
      <c r="K72" s="465" t="s">
        <v>458</v>
      </c>
      <c r="L72" s="438"/>
      <c r="M72" s="429"/>
      <c r="Q72" s="190" t="str">
        <f>IF(OR(J72='[4]Drop downs'!$G$7,J72='[4]Drop downs'!$G$5), B72&amp;": "&amp;K72&amp;CHAR(10),"")</f>
        <v/>
      </c>
      <c r="R72" s="190" t="str">
        <f>IF(J72='[4]Drop downs'!$G$2,B72&amp;": "&amp;K72&amp;""," ")</f>
        <v xml:space="preserve">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S72" s="190" t="str">
        <f>IF(SS_ALT_1!E72='[4]Drop downs'!$B$6,SS_ALT_1!B72&amp;": "&amp;SS_ALT_1!K72&amp;"","")</f>
        <v/>
      </c>
      <c r="T72" s="175" t="str">
        <f>IF(L72&gt;0,B72&amp;":"&amp;L72&amp;"
","")</f>
        <v/>
      </c>
      <c r="U72" s="175" t="str">
        <f>IF(M72&gt;0,B72&amp;":"&amp;M72&amp;"
","")</f>
        <v/>
      </c>
    </row>
    <row r="73" spans="1:21" ht="125.15" customHeight="1" x14ac:dyDescent="0.6">
      <c r="A73" s="421"/>
      <c r="B73" s="442"/>
      <c r="C73" s="198" t="s">
        <v>400</v>
      </c>
      <c r="D73" s="191" t="s">
        <v>253</v>
      </c>
      <c r="E73" s="433"/>
      <c r="F73" s="433"/>
      <c r="G73" s="433"/>
      <c r="H73" s="433"/>
      <c r="I73" s="433"/>
      <c r="J73" s="433"/>
      <c r="K73" s="466"/>
      <c r="L73" s="439"/>
      <c r="M73" s="430"/>
      <c r="Q73" s="190"/>
      <c r="R73" s="190"/>
      <c r="S73" s="190"/>
    </row>
    <row r="74" spans="1:21" ht="144" customHeight="1" x14ac:dyDescent="0.6">
      <c r="A74" s="421"/>
      <c r="B74" s="442"/>
      <c r="C74" s="198" t="s">
        <v>401</v>
      </c>
      <c r="D74" s="191" t="s">
        <v>253</v>
      </c>
      <c r="E74" s="433"/>
      <c r="F74" s="433"/>
      <c r="G74" s="433"/>
      <c r="H74" s="433"/>
      <c r="I74" s="433"/>
      <c r="J74" s="433"/>
      <c r="K74" s="466"/>
      <c r="L74" s="439"/>
      <c r="M74" s="430"/>
      <c r="Q74" s="190"/>
      <c r="R74" s="190"/>
      <c r="S74" s="190"/>
    </row>
    <row r="75" spans="1:21" ht="144" customHeight="1" x14ac:dyDescent="0.6">
      <c r="A75" s="421"/>
      <c r="B75" s="442"/>
      <c r="C75" s="198" t="s">
        <v>402</v>
      </c>
      <c r="D75" s="191" t="s">
        <v>253</v>
      </c>
      <c r="E75" s="433"/>
      <c r="F75" s="433"/>
      <c r="G75" s="433"/>
      <c r="H75" s="433"/>
      <c r="I75" s="433"/>
      <c r="J75" s="433"/>
      <c r="K75" s="466"/>
      <c r="L75" s="439"/>
      <c r="M75" s="430"/>
      <c r="Q75" s="190"/>
      <c r="R75" s="190"/>
      <c r="S75" s="190"/>
    </row>
    <row r="76" spans="1:21" ht="146.15" customHeight="1" thickBot="1" x14ac:dyDescent="0.65">
      <c r="A76" s="446"/>
      <c r="B76" s="443"/>
      <c r="C76" s="207" t="s">
        <v>403</v>
      </c>
      <c r="D76" s="191" t="s">
        <v>257</v>
      </c>
      <c r="E76" s="447"/>
      <c r="F76" s="447"/>
      <c r="G76" s="447"/>
      <c r="H76" s="447"/>
      <c r="I76" s="447"/>
      <c r="J76" s="447"/>
      <c r="K76" s="467"/>
      <c r="L76" s="453"/>
      <c r="M76" s="448"/>
      <c r="Q76" s="190"/>
      <c r="R76" s="190"/>
      <c r="S76" s="190"/>
    </row>
    <row r="77" spans="1:21" ht="52" x14ac:dyDescent="0.6">
      <c r="A77" s="462" t="s">
        <v>404</v>
      </c>
      <c r="B77" s="441" t="s">
        <v>130</v>
      </c>
      <c r="C77" s="214" t="s">
        <v>405</v>
      </c>
      <c r="D77" s="213" t="s">
        <v>253</v>
      </c>
      <c r="E77" s="450" t="s">
        <v>421</v>
      </c>
      <c r="F77" s="450" t="s">
        <v>444</v>
      </c>
      <c r="G77" s="450" t="s">
        <v>423</v>
      </c>
      <c r="H77" s="450" t="s">
        <v>424</v>
      </c>
      <c r="I77" s="450" t="s">
        <v>425</v>
      </c>
      <c r="J77" s="450" t="s">
        <v>159</v>
      </c>
      <c r="K77" s="451" t="s">
        <v>459</v>
      </c>
      <c r="L77" s="454"/>
      <c r="M77" s="455"/>
      <c r="Q77" s="190" t="str">
        <f>IF(OR(J77='[4]Drop downs'!$G$7,J77='[4]Drop downs'!$G$5), B77&amp;": "&amp;K77&amp;CHAR(10),"")</f>
        <v/>
      </c>
      <c r="R77" s="190" t="str">
        <f>IF(J77='[4]Drop downs'!$G$2,B77&amp;": "&amp;K77&amp;""," ")</f>
        <v xml:space="preserve"> </v>
      </c>
      <c r="S77" s="190" t="str">
        <f>IF(SS_ALT_1!E77='[4]Drop downs'!$B$6,SS_ALT_1!B77&amp;": "&amp;SS_ALT_1!K77&amp;"","")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9"/>
      <c r="M78" s="430"/>
      <c r="Q78" s="190"/>
      <c r="R78" s="190"/>
      <c r="S78" s="190"/>
    </row>
    <row r="79" spans="1:21" x14ac:dyDescent="0.6">
      <c r="A79" s="463"/>
      <c r="B79" s="442"/>
      <c r="C79" s="198" t="s">
        <v>407</v>
      </c>
      <c r="D79" s="195" t="s">
        <v>257</v>
      </c>
      <c r="E79" s="433"/>
      <c r="F79" s="433"/>
      <c r="G79" s="433"/>
      <c r="H79" s="433"/>
      <c r="I79" s="433"/>
      <c r="J79" s="433"/>
      <c r="K79" s="436"/>
      <c r="L79" s="439"/>
      <c r="M79" s="430"/>
      <c r="Q79" s="190"/>
      <c r="R79" s="190"/>
      <c r="S79" s="190"/>
    </row>
    <row r="80" spans="1:21" x14ac:dyDescent="0.6">
      <c r="A80" s="463"/>
      <c r="B80" s="442"/>
      <c r="C80" s="205" t="s">
        <v>408</v>
      </c>
      <c r="D80" s="195" t="s">
        <v>257</v>
      </c>
      <c r="E80" s="433"/>
      <c r="F80" s="433"/>
      <c r="G80" s="433"/>
      <c r="H80" s="433"/>
      <c r="I80" s="433"/>
      <c r="J80" s="433"/>
      <c r="K80" s="436"/>
      <c r="L80" s="439"/>
      <c r="M80" s="430"/>
      <c r="Q80" s="190"/>
      <c r="R80" s="190"/>
      <c r="S80" s="190"/>
    </row>
    <row r="81" spans="1:21" ht="78" x14ac:dyDescent="0.6">
      <c r="A81" s="463"/>
      <c r="B81" s="442"/>
      <c r="C81" s="205" t="s">
        <v>409</v>
      </c>
      <c r="D81" s="195" t="s">
        <v>257</v>
      </c>
      <c r="E81" s="433"/>
      <c r="F81" s="433"/>
      <c r="G81" s="433"/>
      <c r="H81" s="433"/>
      <c r="I81" s="433"/>
      <c r="J81" s="433"/>
      <c r="K81" s="436"/>
      <c r="L81" s="439"/>
      <c r="M81" s="430"/>
      <c r="Q81" s="190"/>
      <c r="R81" s="190"/>
      <c r="S81" s="190"/>
    </row>
    <row r="82" spans="1:21" ht="78" x14ac:dyDescent="0.6">
      <c r="A82" s="463"/>
      <c r="B82" s="442"/>
      <c r="C82" s="205" t="s">
        <v>410</v>
      </c>
      <c r="D82" s="195" t="s">
        <v>257</v>
      </c>
      <c r="E82" s="433"/>
      <c r="F82" s="433"/>
      <c r="G82" s="433"/>
      <c r="H82" s="433"/>
      <c r="I82" s="433"/>
      <c r="J82" s="433"/>
      <c r="K82" s="436"/>
      <c r="L82" s="439"/>
      <c r="M82" s="430"/>
      <c r="Q82" s="190"/>
      <c r="R82" s="190"/>
      <c r="S82" s="190"/>
    </row>
    <row r="83" spans="1:21" ht="60" customHeight="1" thickBot="1" x14ac:dyDescent="0.65">
      <c r="A83" s="464"/>
      <c r="B83" s="443"/>
      <c r="C83" s="215" t="s">
        <v>411</v>
      </c>
      <c r="D83" s="195" t="s">
        <v>257</v>
      </c>
      <c r="E83" s="447"/>
      <c r="F83" s="447"/>
      <c r="G83" s="447"/>
      <c r="H83" s="447"/>
      <c r="I83" s="447"/>
      <c r="J83" s="447"/>
      <c r="K83" s="452"/>
      <c r="L83" s="453"/>
      <c r="M83" s="448"/>
      <c r="Q83" s="190"/>
      <c r="R83" s="190"/>
      <c r="S83" s="190"/>
    </row>
    <row r="84" spans="1:21" ht="60" customHeight="1" x14ac:dyDescent="0.6">
      <c r="A84" s="462" t="s">
        <v>412</v>
      </c>
      <c r="B84" s="441" t="s">
        <v>131</v>
      </c>
      <c r="C84" s="216" t="s">
        <v>413</v>
      </c>
      <c r="D84" s="213" t="s">
        <v>253</v>
      </c>
      <c r="E84" s="450" t="s">
        <v>421</v>
      </c>
      <c r="F84" s="450" t="s">
        <v>422</v>
      </c>
      <c r="G84" s="450" t="s">
        <v>427</v>
      </c>
      <c r="H84" s="450" t="s">
        <v>424</v>
      </c>
      <c r="I84" s="450" t="s">
        <v>439</v>
      </c>
      <c r="J84" s="450" t="s">
        <v>159</v>
      </c>
      <c r="K84" s="451" t="s">
        <v>460</v>
      </c>
      <c r="L84" s="454"/>
      <c r="M84" s="455"/>
      <c r="Q84" s="190" t="str">
        <f>IF(OR(J84='[4]Drop downs'!$G$7,J84='[4]Drop downs'!$G$5), B84&amp;": "&amp;K84&amp;CHAR(10),"")</f>
        <v/>
      </c>
      <c r="R84" s="190" t="str">
        <f>IF(J84='[4]Drop downs'!$G$2,B84&amp;": "&amp;K84&amp;""," ")</f>
        <v xml:space="preserve"> </v>
      </c>
      <c r="S84" s="190" t="str">
        <f>IF(SS_ALT_1!E84='[4]Drop downs'!$B$6,SS_ALT_1!B84&amp;": "&amp;SS_ALT_1!K84&amp;"","")</f>
        <v/>
      </c>
      <c r="T84" s="175" t="str">
        <f>IF(L84&gt;0,B84&amp;":"&amp;L84&amp;"
","")</f>
        <v/>
      </c>
      <c r="U84" s="175" t="str">
        <f>IF(M84&gt;0,B84&amp;":"&amp;M84&amp;"
","")</f>
        <v/>
      </c>
    </row>
    <row r="85" spans="1:21" ht="78.650000000000006" customHeight="1" x14ac:dyDescent="0.6">
      <c r="A85" s="463"/>
      <c r="B85" s="442"/>
      <c r="C85" s="205" t="s">
        <v>414</v>
      </c>
      <c r="D85" s="195" t="s">
        <v>257</v>
      </c>
      <c r="E85" s="433"/>
      <c r="F85" s="433"/>
      <c r="G85" s="433"/>
      <c r="H85" s="433"/>
      <c r="I85" s="433"/>
      <c r="J85" s="433"/>
      <c r="K85" s="436"/>
      <c r="L85" s="439"/>
      <c r="M85" s="430"/>
      <c r="Q85" s="190"/>
      <c r="R85" s="190"/>
      <c r="S85" s="190"/>
    </row>
    <row r="86" spans="1:21" ht="60" customHeight="1" x14ac:dyDescent="0.6">
      <c r="A86" s="463"/>
      <c r="B86" s="442"/>
      <c r="C86" s="205" t="s">
        <v>415</v>
      </c>
      <c r="D86" s="195" t="s">
        <v>257</v>
      </c>
      <c r="E86" s="433"/>
      <c r="F86" s="433"/>
      <c r="G86" s="433"/>
      <c r="H86" s="433"/>
      <c r="I86" s="433"/>
      <c r="J86" s="433"/>
      <c r="K86" s="436"/>
      <c r="L86" s="439"/>
      <c r="M86" s="430"/>
      <c r="Q86" s="190"/>
      <c r="R86" s="190"/>
      <c r="S86" s="190"/>
    </row>
    <row r="87" spans="1:21" ht="60" customHeight="1" thickBot="1" x14ac:dyDescent="0.65">
      <c r="A87" s="464"/>
      <c r="B87" s="443"/>
      <c r="C87" s="207" t="s">
        <v>416</v>
      </c>
      <c r="D87" s="195" t="s">
        <v>257</v>
      </c>
      <c r="E87" s="447"/>
      <c r="F87" s="447"/>
      <c r="G87" s="447"/>
      <c r="H87" s="447"/>
      <c r="I87" s="447"/>
      <c r="J87" s="447"/>
      <c r="K87" s="452"/>
      <c r="L87" s="453"/>
      <c r="M87" s="448"/>
      <c r="Q87" s="190" t="str">
        <f>IF(OR(J87='[4]Drop downs'!$G$7,J87='[4]Drop downs'!$G$5), B87&amp;": "&amp;K87&amp;CHAR(10),"")</f>
        <v/>
      </c>
      <c r="R87" s="190" t="str">
        <f>IF(J87='[4]Drop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29" customHeigh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ht="84.65" customHeight="1" x14ac:dyDescent="0.6">
      <c r="A92" s="471" t="str">
        <f>R8&amp;R18&amp;R20&amp;R28&amp;R36&amp;R42&amp;R47&amp;R48&amp;R49&amp;R54&amp;R57&amp;R65&amp;R72&amp;R77&amp;R84&amp;R87</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IIA5: The strategy contributes to the achievement of objective IIA5 as it aims to provide a minimum of 12,829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ht="150" customHeight="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86.75" customHeight="1"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186.75" customHeight="1"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ERA4GbLYpedbQ+0jlZaGHu6abFVv2sXBiywhxZBtYBzkao6zHi2UGihge2wXneRsWA4XS3FZYpwTjCSpCXE/qA==" saltValue="Ccb9Q5rORgQ1h0BqT2ISsA==" spinCount="100000" sheet="1" objects="1" scenarios="1"/>
  <autoFilter ref="A7:L87" xr:uid="{D2C47CAF-421C-4D58-AA7A-22430CCF83D7}"/>
  <mergeCells count="169">
    <mergeCell ref="A98:M98"/>
    <mergeCell ref="A92:M92"/>
    <mergeCell ref="A93:M93"/>
    <mergeCell ref="A94:M94"/>
    <mergeCell ref="A95:M95"/>
    <mergeCell ref="A96:M96"/>
    <mergeCell ref="A97:M97"/>
    <mergeCell ref="L84:L87"/>
    <mergeCell ref="M84:M87"/>
    <mergeCell ref="A89:M89"/>
    <mergeCell ref="A90:M90"/>
    <mergeCell ref="A91:M91"/>
    <mergeCell ref="A84:A87"/>
    <mergeCell ref="B84:B87"/>
    <mergeCell ref="E84:E87"/>
    <mergeCell ref="F84:F87"/>
    <mergeCell ref="G84:G87"/>
    <mergeCell ref="H84:H87"/>
    <mergeCell ref="I84:I87"/>
    <mergeCell ref="J84:J87"/>
    <mergeCell ref="K84:K87"/>
    <mergeCell ref="L72:L76"/>
    <mergeCell ref="M72:M76"/>
    <mergeCell ref="A77:A83"/>
    <mergeCell ref="B77:B83"/>
    <mergeCell ref="E77:E83"/>
    <mergeCell ref="F77:F83"/>
    <mergeCell ref="G77:G83"/>
    <mergeCell ref="M77:M83"/>
    <mergeCell ref="H77:H83"/>
    <mergeCell ref="I77:I83"/>
    <mergeCell ref="J77:J83"/>
    <mergeCell ref="K77:K83"/>
    <mergeCell ref="L77:L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M57:M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L65:L71"/>
    <mergeCell ref="M65:M71"/>
    <mergeCell ref="L49:L53"/>
    <mergeCell ref="M49:M53"/>
    <mergeCell ref="A54:A56"/>
    <mergeCell ref="B54:B56"/>
    <mergeCell ref="E54:E56"/>
    <mergeCell ref="F54:F56"/>
    <mergeCell ref="G54:G56"/>
    <mergeCell ref="H54:H56"/>
    <mergeCell ref="I54:I56"/>
    <mergeCell ref="J54:J56"/>
    <mergeCell ref="K54:K56"/>
    <mergeCell ref="L54:L56"/>
    <mergeCell ref="M54:M56"/>
    <mergeCell ref="A49:A53"/>
    <mergeCell ref="B49:B53"/>
    <mergeCell ref="E49:E53"/>
    <mergeCell ref="F49:F53"/>
    <mergeCell ref="G49:G53"/>
    <mergeCell ref="H49:H53"/>
    <mergeCell ref="I49:I53"/>
    <mergeCell ref="J49:J53"/>
    <mergeCell ref="K49:K53"/>
    <mergeCell ref="L42:L46"/>
    <mergeCell ref="M42:M46"/>
    <mergeCell ref="A47:A48"/>
    <mergeCell ref="B47:B48"/>
    <mergeCell ref="E47:E48"/>
    <mergeCell ref="F47:F48"/>
    <mergeCell ref="G47:G48"/>
    <mergeCell ref="M47:M48"/>
    <mergeCell ref="H47:H48"/>
    <mergeCell ref="I47:I48"/>
    <mergeCell ref="J47:J48"/>
    <mergeCell ref="K47:K48"/>
    <mergeCell ref="L47:L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M28:M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L36:L41"/>
    <mergeCell ref="M36:M41"/>
    <mergeCell ref="L18:L19"/>
    <mergeCell ref="M18:M19"/>
    <mergeCell ref="A20:A27"/>
    <mergeCell ref="B20:B27"/>
    <mergeCell ref="E20:E27"/>
    <mergeCell ref="F20:F27"/>
    <mergeCell ref="G20:G27"/>
    <mergeCell ref="H20:H27"/>
    <mergeCell ref="I20:I27"/>
    <mergeCell ref="J20:J27"/>
    <mergeCell ref="K20:K27"/>
    <mergeCell ref="L20:L27"/>
    <mergeCell ref="M20:M27"/>
    <mergeCell ref="A18:A19"/>
    <mergeCell ref="B18:B19"/>
    <mergeCell ref="E18:E19"/>
    <mergeCell ref="F18:F19"/>
    <mergeCell ref="G18:G19"/>
    <mergeCell ref="H18:H19"/>
    <mergeCell ref="I18:I19"/>
    <mergeCell ref="J18:J19"/>
    <mergeCell ref="K18:K19"/>
    <mergeCell ref="C1:F1"/>
    <mergeCell ref="C2:F2"/>
    <mergeCell ref="C4:F4"/>
    <mergeCell ref="A6:C6"/>
    <mergeCell ref="E6:M6"/>
    <mergeCell ref="A8:A17"/>
    <mergeCell ref="B8:B17"/>
    <mergeCell ref="E8:E17"/>
    <mergeCell ref="F8:F17"/>
    <mergeCell ref="G8:G17"/>
    <mergeCell ref="M8:M17"/>
    <mergeCell ref="H8:H17"/>
    <mergeCell ref="I8:I17"/>
    <mergeCell ref="J8:J17"/>
    <mergeCell ref="K8:K17"/>
    <mergeCell ref="L8:L17"/>
  </mergeCells>
  <conditionalFormatting sqref="C50:C53">
    <cfRule type="expression" dxfId="5120" priority="80">
      <formula>$D50="No"</formula>
    </cfRule>
  </conditionalFormatting>
  <conditionalFormatting sqref="C8:D87">
    <cfRule type="expression" dxfId="5119" priority="1">
      <formula>$D8="No"</formula>
    </cfRule>
  </conditionalFormatting>
  <conditionalFormatting sqref="J8">
    <cfRule type="cellIs" dxfId="5118" priority="2" operator="equal">
      <formula>"Significant Negative"</formula>
    </cfRule>
    <cfRule type="cellIs" dxfId="5117" priority="3" operator="equal">
      <formula>"Minor Negative"</formula>
    </cfRule>
    <cfRule type="cellIs" dxfId="5116" priority="4" operator="equal">
      <formula>"Uncertain"</formula>
    </cfRule>
    <cfRule type="cellIs" dxfId="5115" priority="5" operator="equal">
      <formula>"Neutral"</formula>
    </cfRule>
    <cfRule type="cellIs" dxfId="5114" priority="6" operator="equal">
      <formula>"Minor Positive"</formula>
    </cfRule>
    <cfRule type="cellIs" dxfId="5113" priority="7" operator="equal">
      <formula>"Significant Positive"</formula>
    </cfRule>
  </conditionalFormatting>
  <conditionalFormatting sqref="J18">
    <cfRule type="cellIs" dxfId="5112" priority="14" operator="equal">
      <formula>"Significant Negative"</formula>
    </cfRule>
    <cfRule type="cellIs" dxfId="5111" priority="15" operator="equal">
      <formula>"Minor Negative"</formula>
    </cfRule>
    <cfRule type="cellIs" dxfId="5110" priority="16" operator="equal">
      <formula>"Uncertain"</formula>
    </cfRule>
    <cfRule type="cellIs" dxfId="5109" priority="17" operator="equal">
      <formula>"Neutral"</formula>
    </cfRule>
    <cfRule type="cellIs" dxfId="5108" priority="18" operator="equal">
      <formula>"Minor Positive"</formula>
    </cfRule>
    <cfRule type="cellIs" dxfId="5107" priority="19" operator="equal">
      <formula>"Significant Positive"</formula>
    </cfRule>
  </conditionalFormatting>
  <conditionalFormatting sqref="J20">
    <cfRule type="cellIs" dxfId="5106" priority="20" operator="equal">
      <formula>"Significant Negative"</formula>
    </cfRule>
    <cfRule type="cellIs" dxfId="5105" priority="21" operator="equal">
      <formula>"Minor Negative"</formula>
    </cfRule>
    <cfRule type="cellIs" dxfId="5104" priority="22" operator="equal">
      <formula>"Uncertain"</formula>
    </cfRule>
    <cfRule type="cellIs" dxfId="5103" priority="23" operator="equal">
      <formula>"Neutral"</formula>
    </cfRule>
    <cfRule type="cellIs" dxfId="5102" priority="24" operator="equal">
      <formula>"Minor Positive"</formula>
    </cfRule>
    <cfRule type="cellIs" dxfId="5101" priority="25" operator="equal">
      <formula>"Significant Positive"</formula>
    </cfRule>
  </conditionalFormatting>
  <conditionalFormatting sqref="J28">
    <cfRule type="cellIs" dxfId="5100" priority="26" operator="equal">
      <formula>"Significant Negative"</formula>
    </cfRule>
    <cfRule type="cellIs" dxfId="5099" priority="27" operator="equal">
      <formula>"Minor Negative"</formula>
    </cfRule>
    <cfRule type="cellIs" dxfId="5098" priority="28" operator="equal">
      <formula>"Uncertain"</formula>
    </cfRule>
    <cfRule type="cellIs" dxfId="5097" priority="29" operator="equal">
      <formula>"Neutral"</formula>
    </cfRule>
    <cfRule type="cellIs" dxfId="5096" priority="30" operator="equal">
      <formula>"Minor Positive"</formula>
    </cfRule>
    <cfRule type="cellIs" dxfId="5095" priority="31" operator="equal">
      <formula>"Significant Positive"</formula>
    </cfRule>
  </conditionalFormatting>
  <conditionalFormatting sqref="J36">
    <cfRule type="cellIs" dxfId="5094" priority="8" operator="equal">
      <formula>"Significant Negative"</formula>
    </cfRule>
    <cfRule type="cellIs" dxfId="5093" priority="9" operator="equal">
      <formula>"Minor Negative"</formula>
    </cfRule>
    <cfRule type="cellIs" dxfId="5092" priority="10" operator="equal">
      <formula>"Uncertain"</formula>
    </cfRule>
    <cfRule type="cellIs" dxfId="5091" priority="11" operator="equal">
      <formula>"Neutral"</formula>
    </cfRule>
    <cfRule type="cellIs" dxfId="5090" priority="12" operator="equal">
      <formula>"Minor Positive"</formula>
    </cfRule>
    <cfRule type="cellIs" dxfId="5089" priority="13" operator="equal">
      <formula>"Significant Positive"</formula>
    </cfRule>
  </conditionalFormatting>
  <conditionalFormatting sqref="J42">
    <cfRule type="cellIs" dxfId="5088" priority="32" operator="equal">
      <formula>"Significant Negative"</formula>
    </cfRule>
    <cfRule type="cellIs" dxfId="5087" priority="33" operator="equal">
      <formula>"Minor Negative"</formula>
    </cfRule>
    <cfRule type="cellIs" dxfId="5086" priority="34" operator="equal">
      <formula>"Uncertain"</formula>
    </cfRule>
    <cfRule type="cellIs" dxfId="5085" priority="35" operator="equal">
      <formula>"Neutral"</formula>
    </cfRule>
    <cfRule type="cellIs" dxfId="5084" priority="36" operator="equal">
      <formula>"Minor Positive"</formula>
    </cfRule>
    <cfRule type="cellIs" dxfId="5083" priority="37" operator="equal">
      <formula>"Significant Positive"</formula>
    </cfRule>
  </conditionalFormatting>
  <conditionalFormatting sqref="J47">
    <cfRule type="cellIs" dxfId="5082" priority="68" operator="equal">
      <formula>"Significant Negative"</formula>
    </cfRule>
    <cfRule type="cellIs" dxfId="5081" priority="69" operator="equal">
      <formula>"Minor Negative"</formula>
    </cfRule>
    <cfRule type="cellIs" dxfId="5080" priority="70" operator="equal">
      <formula>"Uncertain"</formula>
    </cfRule>
    <cfRule type="cellIs" dxfId="5079" priority="71" operator="equal">
      <formula>"Neutral"</formula>
    </cfRule>
    <cfRule type="cellIs" dxfId="5078" priority="72" operator="equal">
      <formula>"Minor Positive"</formula>
    </cfRule>
    <cfRule type="cellIs" dxfId="5077" priority="73" operator="equal">
      <formula>"Significant Positive"</formula>
    </cfRule>
  </conditionalFormatting>
  <conditionalFormatting sqref="J49">
    <cfRule type="cellIs" dxfId="5076" priority="62" operator="equal">
      <formula>"Significant Negative"</formula>
    </cfRule>
    <cfRule type="cellIs" dxfId="5075" priority="63" operator="equal">
      <formula>"Minor Negative"</formula>
    </cfRule>
    <cfRule type="cellIs" dxfId="5074" priority="64" operator="equal">
      <formula>"Uncertain"</formula>
    </cfRule>
    <cfRule type="cellIs" dxfId="5073" priority="65" operator="equal">
      <formula>"Neutral"</formula>
    </cfRule>
    <cfRule type="cellIs" dxfId="5072" priority="66" operator="equal">
      <formula>"Minor Positive"</formula>
    </cfRule>
    <cfRule type="cellIs" dxfId="5071" priority="67" operator="equal">
      <formula>"Significant Positive"</formula>
    </cfRule>
  </conditionalFormatting>
  <conditionalFormatting sqref="J54">
    <cfRule type="cellIs" dxfId="5070" priority="74" operator="equal">
      <formula>"Significant Negative"</formula>
    </cfRule>
    <cfRule type="cellIs" dxfId="5069" priority="75" operator="equal">
      <formula>"Minor Negative"</formula>
    </cfRule>
    <cfRule type="cellIs" dxfId="5068" priority="76" operator="equal">
      <formula>"Uncertain"</formula>
    </cfRule>
    <cfRule type="cellIs" dxfId="5067" priority="77" operator="equal">
      <formula>"Neutral"</formula>
    </cfRule>
    <cfRule type="cellIs" dxfId="5066" priority="78" operator="equal">
      <formula>"Minor Positive"</formula>
    </cfRule>
    <cfRule type="cellIs" dxfId="5065" priority="79" operator="equal">
      <formula>"Significant Positive"</formula>
    </cfRule>
  </conditionalFormatting>
  <conditionalFormatting sqref="J57">
    <cfRule type="cellIs" dxfId="5064" priority="56" operator="equal">
      <formula>"Significant Negative"</formula>
    </cfRule>
    <cfRule type="cellIs" dxfId="5063" priority="57" operator="equal">
      <formula>"Minor Negative"</formula>
    </cfRule>
    <cfRule type="cellIs" dxfId="5062" priority="58" operator="equal">
      <formula>"Uncertain"</formula>
    </cfRule>
    <cfRule type="cellIs" dxfId="5061" priority="59" operator="equal">
      <formula>"Neutral"</formula>
    </cfRule>
    <cfRule type="cellIs" dxfId="5060" priority="60" operator="equal">
      <formula>"Minor Positive"</formula>
    </cfRule>
    <cfRule type="cellIs" dxfId="5059" priority="61" operator="equal">
      <formula>"Significant Positive"</formula>
    </cfRule>
  </conditionalFormatting>
  <conditionalFormatting sqref="J65">
    <cfRule type="cellIs" dxfId="5058" priority="50" operator="equal">
      <formula>"Significant Negative"</formula>
    </cfRule>
    <cfRule type="cellIs" dxfId="5057" priority="51" operator="equal">
      <formula>"Minor Negative"</formula>
    </cfRule>
    <cfRule type="cellIs" dxfId="5056" priority="52" operator="equal">
      <formula>"Uncertain"</formula>
    </cfRule>
    <cfRule type="cellIs" dxfId="5055" priority="53" operator="equal">
      <formula>"Neutral"</formula>
    </cfRule>
    <cfRule type="cellIs" dxfId="5054" priority="54" operator="equal">
      <formula>"Minor Positive"</formula>
    </cfRule>
    <cfRule type="cellIs" dxfId="5053" priority="55" operator="equal">
      <formula>"Significant Positive"</formula>
    </cfRule>
  </conditionalFormatting>
  <conditionalFormatting sqref="J72">
    <cfRule type="cellIs" dxfId="5052" priority="38" operator="equal">
      <formula>"Significant Negative"</formula>
    </cfRule>
    <cfRule type="cellIs" dxfId="5051" priority="39" operator="equal">
      <formula>"Minor Negative"</formula>
    </cfRule>
    <cfRule type="cellIs" dxfId="5050" priority="40" operator="equal">
      <formula>"Uncertain"</formula>
    </cfRule>
    <cfRule type="cellIs" dxfId="5049" priority="41" operator="equal">
      <formula>"Neutral"</formula>
    </cfRule>
    <cfRule type="cellIs" dxfId="5048" priority="42" operator="equal">
      <formula>"Minor Positive"</formula>
    </cfRule>
    <cfRule type="cellIs" dxfId="5047" priority="43" operator="equal">
      <formula>"Significant Positive"</formula>
    </cfRule>
  </conditionalFormatting>
  <conditionalFormatting sqref="J77">
    <cfRule type="cellIs" dxfId="5046" priority="44" operator="equal">
      <formula>"Significant Negative"</formula>
    </cfRule>
    <cfRule type="cellIs" dxfId="5045" priority="45" operator="equal">
      <formula>"Minor Negative"</formula>
    </cfRule>
    <cfRule type="cellIs" dxfId="5044" priority="46" operator="equal">
      <formula>"Uncertain"</formula>
    </cfRule>
    <cfRule type="cellIs" dxfId="5043" priority="47" operator="equal">
      <formula>"Neutral"</formula>
    </cfRule>
    <cfRule type="cellIs" dxfId="5042" priority="48" operator="equal">
      <formula>"Minor Positive"</formula>
    </cfRule>
    <cfRule type="cellIs" dxfId="5041" priority="49" operator="equal">
      <formula>"Significant Positive"</formula>
    </cfRule>
  </conditionalFormatting>
  <conditionalFormatting sqref="J84">
    <cfRule type="cellIs" dxfId="5040" priority="81" operator="equal">
      <formula>"Significant Negative"</formula>
    </cfRule>
    <cfRule type="cellIs" dxfId="5039" priority="82" operator="equal">
      <formula>"Minor Negative"</formula>
    </cfRule>
    <cfRule type="cellIs" dxfId="5038" priority="83" operator="equal">
      <formula>"Uncertain"</formula>
    </cfRule>
    <cfRule type="cellIs" dxfId="5037" priority="84" operator="equal">
      <formula>"Neutral"</formula>
    </cfRule>
    <cfRule type="cellIs" dxfId="5036" priority="85" operator="equal">
      <formula>"Minor Positive"</formula>
    </cfRule>
    <cfRule type="cellIs" dxfId="5035" priority="86" operator="equal">
      <formula>"Significant Positive"</formula>
    </cfRule>
  </conditionalFormatting>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104E-B074-4744-BF69-C34969367891}">
  <sheetPr codeName="Sheet87">
    <tabColor theme="4" tint="0.79998168889431442"/>
  </sheetPr>
  <dimension ref="A1:W99"/>
  <sheetViews>
    <sheetView topLeftCell="A20" zoomScale="120" zoomScaleNormal="12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6" width="32.81640625" customWidth="1"/>
    <col min="17" max="23" width="32.1796875" hidden="1" customWidth="1"/>
  </cols>
  <sheetData>
    <row r="1" spans="1:22" x14ac:dyDescent="0.35">
      <c r="A1" s="74" t="s">
        <v>30</v>
      </c>
      <c r="C1" s="323" t="s">
        <v>461</v>
      </c>
      <c r="D1" s="323"/>
      <c r="E1" s="323"/>
      <c r="F1" s="324"/>
      <c r="G1" s="16"/>
      <c r="I1" s="7"/>
      <c r="J1" s="7"/>
      <c r="K1" s="7"/>
    </row>
    <row r="2" spans="1:22" x14ac:dyDescent="0.35">
      <c r="A2" s="74" t="s">
        <v>31</v>
      </c>
      <c r="B2" s="9"/>
      <c r="C2" s="323" t="s">
        <v>462</v>
      </c>
      <c r="D2" s="323"/>
      <c r="E2" s="323"/>
      <c r="F2" s="324"/>
      <c r="I2" s="8"/>
      <c r="J2" s="8"/>
      <c r="K2" s="8"/>
    </row>
    <row r="3" spans="1:22" ht="43.5" customHeight="1" x14ac:dyDescent="0.35">
      <c r="A3" s="75" t="s">
        <v>32</v>
      </c>
      <c r="B3" s="4"/>
      <c r="C3" s="323" t="s">
        <v>463</v>
      </c>
      <c r="D3" s="323"/>
      <c r="E3" s="323"/>
      <c r="F3" s="324"/>
      <c r="I3" s="8"/>
      <c r="J3" s="8"/>
      <c r="K3" s="8"/>
    </row>
    <row r="4" spans="1:22" ht="17.25" customHeight="1" x14ac:dyDescent="0.35">
      <c r="A4" s="75" t="s">
        <v>33</v>
      </c>
      <c r="B4" s="17"/>
      <c r="C4" s="289" t="s">
        <v>464</v>
      </c>
      <c r="D4" s="289"/>
      <c r="E4" s="289"/>
      <c r="F4" s="290"/>
      <c r="I4" s="8"/>
      <c r="J4" s="8"/>
      <c r="K4" s="8"/>
    </row>
    <row r="6" spans="1:22" x14ac:dyDescent="0.35">
      <c r="A6" s="285" t="s">
        <v>34</v>
      </c>
      <c r="B6" s="285"/>
      <c r="C6" s="285"/>
      <c r="D6" s="76"/>
      <c r="E6" s="284" t="s">
        <v>35</v>
      </c>
      <c r="F6" s="284"/>
      <c r="G6" s="284"/>
      <c r="H6" s="284"/>
      <c r="I6" s="284"/>
      <c r="J6" s="284"/>
      <c r="K6" s="284"/>
      <c r="L6" s="284"/>
      <c r="M6" s="284"/>
      <c r="O6" s="156"/>
      <c r="P6" s="156"/>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465</v>
      </c>
      <c r="O7" s="156"/>
      <c r="P7" s="156"/>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466</v>
      </c>
      <c r="G8" s="385" t="s">
        <v>427</v>
      </c>
      <c r="H8" s="385" t="s">
        <v>424</v>
      </c>
      <c r="I8" s="385" t="s">
        <v>439</v>
      </c>
      <c r="J8" s="370" t="s">
        <v>156</v>
      </c>
      <c r="K8" s="379" t="s">
        <v>467</v>
      </c>
      <c r="L8" s="370" t="s">
        <v>253</v>
      </c>
      <c r="M8" s="390"/>
      <c r="N8" s="390"/>
      <c r="O8" s="156"/>
      <c r="P8" s="156"/>
      <c r="R8" s="12" t="str">
        <f>IF(OR(J8='Drop downs'!$G$7,J8='Drop downs'!$G$5), B8&amp;": "&amp;K8&amp;CHAR(10),"")</f>
        <v/>
      </c>
      <c r="S8" s="12" t="str">
        <f>IF(J8='Drop downs'!$G$2,B8&amp;": "&amp;K8&amp;""," ")</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v>
      </c>
      <c r="T8" s="12" t="str">
        <f>IF(Strategic_Policy_01!E8='Drop downs'!$B$6,Strategic_Policy_01!B8&amp;": "&amp;Strategic_Policy_01!K8&amp;"","")</f>
        <v/>
      </c>
      <c r="U8" t="str">
        <f>IF(M8&gt;0,B8&amp;":"&amp;M8&amp;"
","")</f>
        <v/>
      </c>
      <c r="V8" t="str">
        <f>IF(N8&gt;0,B8&amp;":"&amp;N8&amp;"
","")</f>
        <v/>
      </c>
    </row>
    <row r="9" spans="1:22" x14ac:dyDescent="0.35">
      <c r="A9" s="377"/>
      <c r="B9" s="388"/>
      <c r="C9" s="24" t="s">
        <v>325</v>
      </c>
      <c r="D9" s="24" t="s">
        <v>253</v>
      </c>
      <c r="E9" s="386"/>
      <c r="F9" s="386"/>
      <c r="G9" s="386"/>
      <c r="H9" s="386"/>
      <c r="I9" s="386"/>
      <c r="J9" s="358"/>
      <c r="K9" s="296"/>
      <c r="L9" s="358"/>
      <c r="M9" s="391"/>
      <c r="N9" s="391"/>
      <c r="O9" s="156"/>
      <c r="P9" s="156"/>
      <c r="R9" s="12"/>
      <c r="S9" s="12"/>
      <c r="T9" s="12"/>
      <c r="U9" s="2"/>
    </row>
    <row r="10" spans="1:22" x14ac:dyDescent="0.35">
      <c r="A10" s="377"/>
      <c r="B10" s="388"/>
      <c r="C10" s="24" t="s">
        <v>326</v>
      </c>
      <c r="D10" s="24" t="s">
        <v>257</v>
      </c>
      <c r="E10" s="386"/>
      <c r="F10" s="386"/>
      <c r="G10" s="386"/>
      <c r="H10" s="386"/>
      <c r="I10" s="386"/>
      <c r="J10" s="358"/>
      <c r="K10" s="296"/>
      <c r="L10" s="358"/>
      <c r="M10" s="391"/>
      <c r="N10" s="391"/>
      <c r="O10" s="156"/>
      <c r="P10" s="156"/>
      <c r="R10" s="12"/>
      <c r="S10" s="12"/>
      <c r="T10" s="12"/>
    </row>
    <row r="11" spans="1:22" x14ac:dyDescent="0.35">
      <c r="A11" s="377"/>
      <c r="B11" s="388"/>
      <c r="C11" s="24" t="s">
        <v>327</v>
      </c>
      <c r="D11" s="24" t="s">
        <v>253</v>
      </c>
      <c r="E11" s="386"/>
      <c r="F11" s="386"/>
      <c r="G11" s="386"/>
      <c r="H11" s="386"/>
      <c r="I11" s="386"/>
      <c r="J11" s="358"/>
      <c r="K11" s="296"/>
      <c r="L11" s="358"/>
      <c r="M11" s="391"/>
      <c r="N11" s="391"/>
      <c r="O11" s="156"/>
      <c r="P11" s="156"/>
      <c r="R11" s="12"/>
      <c r="S11" s="12"/>
      <c r="T11" s="12"/>
    </row>
    <row r="12" spans="1:22" x14ac:dyDescent="0.35">
      <c r="A12" s="377"/>
      <c r="B12" s="388"/>
      <c r="C12" s="24" t="s">
        <v>328</v>
      </c>
      <c r="D12" s="24" t="s">
        <v>253</v>
      </c>
      <c r="E12" s="386"/>
      <c r="F12" s="386"/>
      <c r="G12" s="386"/>
      <c r="H12" s="386"/>
      <c r="I12" s="386"/>
      <c r="J12" s="358"/>
      <c r="K12" s="296"/>
      <c r="L12" s="358"/>
      <c r="M12" s="391"/>
      <c r="N12" s="391"/>
      <c r="O12" s="156"/>
      <c r="P12" s="156"/>
      <c r="R12" s="12"/>
      <c r="S12" s="12"/>
      <c r="T12" s="12"/>
    </row>
    <row r="13" spans="1:22" x14ac:dyDescent="0.35">
      <c r="A13" s="377"/>
      <c r="B13" s="388"/>
      <c r="C13" s="24" t="s">
        <v>329</v>
      </c>
      <c r="D13" s="24" t="s">
        <v>253</v>
      </c>
      <c r="E13" s="386"/>
      <c r="F13" s="386"/>
      <c r="G13" s="386"/>
      <c r="H13" s="386"/>
      <c r="I13" s="386"/>
      <c r="J13" s="358"/>
      <c r="K13" s="296"/>
      <c r="L13" s="358"/>
      <c r="M13" s="391"/>
      <c r="N13" s="391"/>
      <c r="O13" s="156"/>
      <c r="P13" s="156"/>
      <c r="R13" s="12"/>
      <c r="S13" s="12"/>
      <c r="T13" s="12"/>
    </row>
    <row r="14" spans="1:22" ht="15.65" customHeight="1" x14ac:dyDescent="0.35">
      <c r="A14" s="377"/>
      <c r="B14" s="388"/>
      <c r="C14" s="24" t="s">
        <v>330</v>
      </c>
      <c r="D14" s="24" t="s">
        <v>253</v>
      </c>
      <c r="E14" s="386"/>
      <c r="F14" s="386"/>
      <c r="G14" s="386"/>
      <c r="H14" s="386"/>
      <c r="I14" s="386"/>
      <c r="J14" s="358"/>
      <c r="K14" s="296"/>
      <c r="L14" s="358"/>
      <c r="M14" s="391"/>
      <c r="N14" s="391"/>
      <c r="O14" s="156"/>
      <c r="P14" s="156"/>
      <c r="R14" s="12"/>
      <c r="S14" s="12"/>
      <c r="T14" s="12"/>
    </row>
    <row r="15" spans="1:22" x14ac:dyDescent="0.35">
      <c r="A15" s="377"/>
      <c r="B15" s="388"/>
      <c r="C15" s="24" t="s">
        <v>331</v>
      </c>
      <c r="D15" s="24" t="s">
        <v>253</v>
      </c>
      <c r="E15" s="386"/>
      <c r="F15" s="386"/>
      <c r="G15" s="386"/>
      <c r="H15" s="386"/>
      <c r="I15" s="386"/>
      <c r="J15" s="358"/>
      <c r="K15" s="296"/>
      <c r="L15" s="358"/>
      <c r="M15" s="391"/>
      <c r="N15" s="391"/>
      <c r="O15" s="156"/>
      <c r="P15" s="156"/>
      <c r="R15" s="12"/>
      <c r="S15" s="12"/>
      <c r="T15" s="12"/>
    </row>
    <row r="16" spans="1:22" ht="29" x14ac:dyDescent="0.35">
      <c r="A16" s="377"/>
      <c r="B16" s="388"/>
      <c r="C16" s="24" t="s">
        <v>332</v>
      </c>
      <c r="D16" s="24" t="s">
        <v>253</v>
      </c>
      <c r="E16" s="386"/>
      <c r="F16" s="386"/>
      <c r="G16" s="386"/>
      <c r="H16" s="386"/>
      <c r="I16" s="386"/>
      <c r="J16" s="358"/>
      <c r="K16" s="296"/>
      <c r="L16" s="358"/>
      <c r="M16" s="391"/>
      <c r="N16" s="391"/>
      <c r="O16" s="156"/>
      <c r="P16" s="156"/>
      <c r="R16" s="12"/>
      <c r="S16" s="12"/>
      <c r="T16" s="12"/>
    </row>
    <row r="17" spans="1:22" ht="15" thickBot="1" x14ac:dyDescent="0.4">
      <c r="A17" s="378"/>
      <c r="B17" s="327"/>
      <c r="C17" s="19" t="s">
        <v>333</v>
      </c>
      <c r="D17" s="19" t="s">
        <v>253</v>
      </c>
      <c r="E17" s="318"/>
      <c r="F17" s="318"/>
      <c r="G17" s="318"/>
      <c r="H17" s="318"/>
      <c r="I17" s="318"/>
      <c r="J17" s="330"/>
      <c r="K17" s="380"/>
      <c r="L17" s="330"/>
      <c r="M17" s="392"/>
      <c r="N17" s="392"/>
      <c r="O17" s="156"/>
      <c r="P17" s="156"/>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483" t="s">
        <v>438</v>
      </c>
      <c r="L18" s="370" t="s">
        <v>257</v>
      </c>
      <c r="M18" s="390"/>
      <c r="N18" s="390"/>
      <c r="O18" s="156"/>
      <c r="P18" s="156"/>
      <c r="R18" s="12" t="str">
        <f>IF(OR(J18='Drop downs'!$G$7,J18='Drop downs'!$G$5), B18&amp;": "&amp;K18&amp;CHAR(10),"")</f>
        <v/>
      </c>
      <c r="S18" s="12" t="str">
        <f>IF(J18='Drop downs'!$G$2,B18&amp;": "&amp;K18&amp;""," ")</f>
        <v xml:space="preserve"> </v>
      </c>
      <c r="T18" s="12" t="str">
        <f>IF(Strategic_Policy_01!E18='Drop downs'!$B$6,Strategic_Policy_01!B18&amp;": "&amp;Strategic_Policy_01!K18&amp;"","")</f>
        <v/>
      </c>
      <c r="U18" t="str">
        <f>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484"/>
      <c r="L19" s="330"/>
      <c r="M19" s="392"/>
      <c r="N19" s="392"/>
      <c r="O19" s="156"/>
      <c r="P19" s="156"/>
      <c r="Q19" s="12"/>
      <c r="R19" s="12"/>
      <c r="S19" s="12"/>
      <c r="T19" s="12"/>
    </row>
    <row r="20" spans="1:22" ht="72.5" x14ac:dyDescent="0.35">
      <c r="A20" s="376" t="s">
        <v>337</v>
      </c>
      <c r="B20" s="367" t="s">
        <v>120</v>
      </c>
      <c r="C20" s="79" t="s">
        <v>338</v>
      </c>
      <c r="D20" s="86" t="s">
        <v>253</v>
      </c>
      <c r="E20" s="370" t="s">
        <v>421</v>
      </c>
      <c r="F20" s="370" t="s">
        <v>422</v>
      </c>
      <c r="G20" s="370" t="s">
        <v>427</v>
      </c>
      <c r="H20" s="370" t="s">
        <v>468</v>
      </c>
      <c r="I20" s="370" t="s">
        <v>425</v>
      </c>
      <c r="J20" s="404" t="s">
        <v>469</v>
      </c>
      <c r="K20" s="485" t="s">
        <v>470</v>
      </c>
      <c r="L20" s="370" t="s">
        <v>257</v>
      </c>
      <c r="M20" s="390"/>
      <c r="N20" s="390"/>
      <c r="O20" s="156"/>
      <c r="P20" s="156"/>
      <c r="Q20" s="16"/>
      <c r="R20" s="12" t="str">
        <f>IF(OR(J20='Drop downs'!$G$7,J20='Drop downs'!$G$5), B20&amp;": "&amp;K20&amp;CHAR(10),"")</f>
        <v/>
      </c>
      <c r="S20" s="12" t="str">
        <f>IF(J20='Drop downs'!$G$2,B20&amp;": "&amp;K20&amp;""," ")</f>
        <v xml:space="preserve"> </v>
      </c>
      <c r="T20" s="12" t="str">
        <f>IF(Strategic_Policy_01!E20='Drop downs'!$B$6,Strategic_Policy_01!B20&amp;": "&amp;Strategic_Policy_01!K20&amp;"","")</f>
        <v/>
      </c>
      <c r="U20" t="str">
        <f>IF(M20&gt;0,B20&amp;":"&amp;M20&amp;"
","")</f>
        <v/>
      </c>
      <c r="V20" t="str">
        <f>IF(N20&gt;0,B20&amp;":"&amp;N20&amp;"
","")</f>
        <v/>
      </c>
    </row>
    <row r="21" spans="1:22" x14ac:dyDescent="0.35">
      <c r="A21" s="377"/>
      <c r="B21" s="368"/>
      <c r="C21" s="3" t="s">
        <v>339</v>
      </c>
      <c r="D21" s="24" t="s">
        <v>253</v>
      </c>
      <c r="E21" s="358"/>
      <c r="F21" s="358"/>
      <c r="G21" s="358"/>
      <c r="H21" s="358"/>
      <c r="I21" s="358"/>
      <c r="J21" s="331"/>
      <c r="K21" s="486"/>
      <c r="L21" s="358"/>
      <c r="M21" s="391"/>
      <c r="N21" s="391"/>
      <c r="O21" s="156"/>
      <c r="P21" s="156"/>
      <c r="R21" s="12"/>
      <c r="S21" s="12"/>
      <c r="T21" s="12"/>
    </row>
    <row r="22" spans="1:22" x14ac:dyDescent="0.35">
      <c r="A22" s="377"/>
      <c r="B22" s="368"/>
      <c r="C22" s="3" t="s">
        <v>340</v>
      </c>
      <c r="D22" s="24" t="s">
        <v>257</v>
      </c>
      <c r="E22" s="358"/>
      <c r="F22" s="358"/>
      <c r="G22" s="358"/>
      <c r="H22" s="358"/>
      <c r="I22" s="358"/>
      <c r="J22" s="331"/>
      <c r="K22" s="486"/>
      <c r="L22" s="358"/>
      <c r="M22" s="391"/>
      <c r="N22" s="391"/>
      <c r="O22" s="156"/>
      <c r="P22" s="156"/>
      <c r="R22" s="12"/>
      <c r="S22" s="12"/>
      <c r="T22" s="12"/>
    </row>
    <row r="23" spans="1:22" x14ac:dyDescent="0.35">
      <c r="A23" s="377"/>
      <c r="B23" s="368"/>
      <c r="C23" s="3" t="s">
        <v>341</v>
      </c>
      <c r="D23" s="24" t="s">
        <v>257</v>
      </c>
      <c r="E23" s="358"/>
      <c r="F23" s="358"/>
      <c r="G23" s="358"/>
      <c r="H23" s="358"/>
      <c r="I23" s="358"/>
      <c r="J23" s="331"/>
      <c r="K23" s="486"/>
      <c r="L23" s="358"/>
      <c r="M23" s="391"/>
      <c r="N23" s="391"/>
      <c r="O23" s="156"/>
      <c r="P23" s="156"/>
      <c r="R23" s="12"/>
      <c r="S23" s="12"/>
      <c r="T23" s="12"/>
    </row>
    <row r="24" spans="1:22" x14ac:dyDescent="0.35">
      <c r="A24" s="377"/>
      <c r="B24" s="368"/>
      <c r="C24" s="3" t="s">
        <v>342</v>
      </c>
      <c r="D24" s="24" t="s">
        <v>257</v>
      </c>
      <c r="E24" s="358"/>
      <c r="F24" s="358"/>
      <c r="G24" s="358"/>
      <c r="H24" s="358"/>
      <c r="I24" s="358"/>
      <c r="J24" s="331"/>
      <c r="K24" s="486"/>
      <c r="L24" s="358"/>
      <c r="M24" s="391"/>
      <c r="N24" s="391"/>
      <c r="O24" s="156"/>
      <c r="P24" s="156"/>
      <c r="R24" s="12"/>
      <c r="S24" s="12"/>
      <c r="T24" s="12"/>
    </row>
    <row r="25" spans="1:22" ht="29" x14ac:dyDescent="0.35">
      <c r="A25" s="377"/>
      <c r="B25" s="368"/>
      <c r="C25" s="3" t="s">
        <v>343</v>
      </c>
      <c r="D25" s="24" t="s">
        <v>253</v>
      </c>
      <c r="E25" s="358"/>
      <c r="F25" s="358"/>
      <c r="G25" s="358"/>
      <c r="H25" s="358"/>
      <c r="I25" s="358"/>
      <c r="J25" s="331"/>
      <c r="K25" s="486"/>
      <c r="L25" s="358"/>
      <c r="M25" s="391"/>
      <c r="N25" s="391"/>
      <c r="O25" s="156"/>
      <c r="P25" s="156"/>
      <c r="R25" s="12"/>
      <c r="S25" s="12"/>
      <c r="T25" s="12"/>
    </row>
    <row r="26" spans="1:22" x14ac:dyDescent="0.35">
      <c r="A26" s="377"/>
      <c r="B26" s="368"/>
      <c r="C26" s="3" t="s">
        <v>344</v>
      </c>
      <c r="D26" s="24" t="s">
        <v>257</v>
      </c>
      <c r="E26" s="358"/>
      <c r="F26" s="358"/>
      <c r="G26" s="358"/>
      <c r="H26" s="358"/>
      <c r="I26" s="358"/>
      <c r="J26" s="331"/>
      <c r="K26" s="486"/>
      <c r="L26" s="358"/>
      <c r="M26" s="391"/>
      <c r="N26" s="391"/>
      <c r="O26" s="156"/>
      <c r="P26" s="156"/>
      <c r="R26" s="12"/>
      <c r="S26" s="12"/>
      <c r="T26" s="12"/>
    </row>
    <row r="27" spans="1:22" ht="29.5" thickBot="1" x14ac:dyDescent="0.4">
      <c r="A27" s="378"/>
      <c r="B27" s="369"/>
      <c r="C27" s="15" t="s">
        <v>345</v>
      </c>
      <c r="D27" s="24" t="s">
        <v>257</v>
      </c>
      <c r="E27" s="330"/>
      <c r="F27" s="330"/>
      <c r="G27" s="330"/>
      <c r="H27" s="330"/>
      <c r="I27" s="330"/>
      <c r="J27" s="405"/>
      <c r="K27" s="487"/>
      <c r="L27" s="330"/>
      <c r="M27" s="392"/>
      <c r="N27" s="392"/>
      <c r="O27" s="156"/>
      <c r="P27" s="156"/>
      <c r="R27" s="12"/>
      <c r="S27" s="12"/>
      <c r="T27" s="12"/>
    </row>
    <row r="28" spans="1:22" ht="29.15" customHeight="1" x14ac:dyDescent="0.35">
      <c r="A28" s="376" t="s">
        <v>346</v>
      </c>
      <c r="B28" s="367" t="s">
        <v>121</v>
      </c>
      <c r="C28" s="85" t="s">
        <v>347</v>
      </c>
      <c r="D28" s="79" t="s">
        <v>471</v>
      </c>
      <c r="E28" s="370" t="s">
        <v>421</v>
      </c>
      <c r="F28" s="370" t="s">
        <v>472</v>
      </c>
      <c r="G28" s="370" t="s">
        <v>427</v>
      </c>
      <c r="H28" s="370" t="s">
        <v>424</v>
      </c>
      <c r="I28" s="370" t="s">
        <v>425</v>
      </c>
      <c r="J28" s="370" t="s">
        <v>469</v>
      </c>
      <c r="K28" s="379" t="s">
        <v>473</v>
      </c>
      <c r="L28" s="370" t="s">
        <v>257</v>
      </c>
      <c r="M28" s="390"/>
      <c r="N28" s="409" t="s">
        <v>474</v>
      </c>
      <c r="O28" s="27"/>
      <c r="P28" s="27"/>
      <c r="R28" s="12" t="str">
        <f>IF(OR(J28='Drop downs'!$G$7,J28='Drop downs'!$G$5), B28&amp;": "&amp;K28&amp;CHAR(10),"")</f>
        <v/>
      </c>
      <c r="S28" s="12" t="str">
        <f>IF(J28='Drop downs'!$G$2,B28&amp;": "&amp;K28&amp;""," ")</f>
        <v xml:space="preserve"> </v>
      </c>
      <c r="T28" s="12" t="str">
        <f>IF(Strategic_Policy_01!E28='Drop downs'!$B$6,Strategic_Policy_01!B28&amp;": "&amp;Strategic_Policy_01!K28&amp;"","")</f>
        <v/>
      </c>
      <c r="U28" t="str">
        <f>IF(M28&gt;0,B28&amp;":"&amp;M28&amp;"
","")</f>
        <v/>
      </c>
      <c r="V28" t="str">
        <f>IF(N28&gt;0,B28&amp;":"&amp;N28&amp;"
","")</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v>
      </c>
    </row>
    <row r="29" spans="1:22" ht="29" x14ac:dyDescent="0.35">
      <c r="A29" s="377"/>
      <c r="B29" s="368"/>
      <c r="C29" s="83" t="s">
        <v>348</v>
      </c>
      <c r="D29" s="3" t="s">
        <v>475</v>
      </c>
      <c r="E29" s="358"/>
      <c r="F29" s="358"/>
      <c r="G29" s="358"/>
      <c r="H29" s="358"/>
      <c r="I29" s="358"/>
      <c r="J29" s="358"/>
      <c r="K29" s="296"/>
      <c r="L29" s="358"/>
      <c r="M29" s="391"/>
      <c r="N29" s="410"/>
      <c r="O29" s="27"/>
      <c r="P29" s="27"/>
      <c r="R29" s="12"/>
      <c r="S29" s="12"/>
      <c r="T29" s="12"/>
    </row>
    <row r="30" spans="1:22" x14ac:dyDescent="0.35">
      <c r="A30" s="377"/>
      <c r="B30" s="368"/>
      <c r="C30" s="83" t="s">
        <v>349</v>
      </c>
      <c r="D30" s="3" t="s">
        <v>471</v>
      </c>
      <c r="E30" s="358"/>
      <c r="F30" s="358"/>
      <c r="G30" s="358"/>
      <c r="H30" s="358"/>
      <c r="I30" s="358"/>
      <c r="J30" s="358"/>
      <c r="K30" s="296"/>
      <c r="L30" s="358"/>
      <c r="M30" s="391"/>
      <c r="N30" s="410"/>
      <c r="O30" s="27"/>
      <c r="P30" s="27"/>
      <c r="R30" s="12"/>
      <c r="S30" s="12"/>
      <c r="T30" s="12"/>
    </row>
    <row r="31" spans="1:22" ht="30" customHeight="1" x14ac:dyDescent="0.35">
      <c r="A31" s="377"/>
      <c r="B31" s="368"/>
      <c r="C31" s="83" t="s">
        <v>350</v>
      </c>
      <c r="D31" s="3" t="s">
        <v>475</v>
      </c>
      <c r="E31" s="358"/>
      <c r="F31" s="358"/>
      <c r="G31" s="358"/>
      <c r="H31" s="358"/>
      <c r="I31" s="358"/>
      <c r="J31" s="358"/>
      <c r="K31" s="296"/>
      <c r="L31" s="358"/>
      <c r="M31" s="391"/>
      <c r="N31" s="410"/>
      <c r="O31" s="27"/>
      <c r="P31" s="27"/>
      <c r="R31" s="12"/>
      <c r="S31" s="12"/>
      <c r="T31" s="12"/>
    </row>
    <row r="32" spans="1:22" x14ac:dyDescent="0.35">
      <c r="A32" s="377"/>
      <c r="B32" s="368"/>
      <c r="C32" s="83" t="s">
        <v>351</v>
      </c>
      <c r="D32" s="3" t="s">
        <v>253</v>
      </c>
      <c r="E32" s="358"/>
      <c r="F32" s="358"/>
      <c r="G32" s="358"/>
      <c r="H32" s="358"/>
      <c r="I32" s="358"/>
      <c r="J32" s="358"/>
      <c r="K32" s="296"/>
      <c r="L32" s="358"/>
      <c r="M32" s="391"/>
      <c r="N32" s="410"/>
      <c r="O32" s="27"/>
      <c r="P32" s="27"/>
      <c r="R32" s="12"/>
      <c r="S32" s="12"/>
      <c r="T32" s="12"/>
    </row>
    <row r="33" spans="1:22" x14ac:dyDescent="0.35">
      <c r="A33" s="377"/>
      <c r="B33" s="368"/>
      <c r="C33" s="83" t="s">
        <v>352</v>
      </c>
      <c r="D33" s="3" t="s">
        <v>475</v>
      </c>
      <c r="E33" s="358"/>
      <c r="F33" s="358"/>
      <c r="G33" s="358"/>
      <c r="H33" s="358"/>
      <c r="I33" s="358"/>
      <c r="J33" s="358"/>
      <c r="K33" s="296"/>
      <c r="L33" s="358"/>
      <c r="M33" s="391"/>
      <c r="N33" s="410"/>
      <c r="O33" s="27"/>
      <c r="P33" s="27"/>
      <c r="R33" s="12"/>
      <c r="S33" s="12"/>
      <c r="T33" s="12"/>
    </row>
    <row r="34" spans="1:22" x14ac:dyDescent="0.35">
      <c r="A34" s="377"/>
      <c r="B34" s="368"/>
      <c r="C34" s="83" t="s">
        <v>353</v>
      </c>
      <c r="D34" s="3" t="s">
        <v>475</v>
      </c>
      <c r="E34" s="358"/>
      <c r="F34" s="358"/>
      <c r="G34" s="358"/>
      <c r="H34" s="358"/>
      <c r="I34" s="358"/>
      <c r="J34" s="358"/>
      <c r="K34" s="296"/>
      <c r="L34" s="358"/>
      <c r="M34" s="391"/>
      <c r="N34" s="410"/>
      <c r="O34" s="27"/>
      <c r="P34" s="27"/>
      <c r="R34" s="12"/>
      <c r="S34" s="12"/>
      <c r="T34" s="12"/>
    </row>
    <row r="35" spans="1:22" ht="32.5" customHeight="1" thickBot="1" x14ac:dyDescent="0.4">
      <c r="A35" s="382"/>
      <c r="B35" s="369"/>
      <c r="C35" s="93" t="s">
        <v>354</v>
      </c>
      <c r="D35" s="80" t="s">
        <v>253</v>
      </c>
      <c r="E35" s="359"/>
      <c r="F35" s="359"/>
      <c r="G35" s="359"/>
      <c r="H35" s="359"/>
      <c r="I35" s="359"/>
      <c r="J35" s="359"/>
      <c r="K35" s="361"/>
      <c r="L35" s="359"/>
      <c r="M35" s="393"/>
      <c r="N35" s="411"/>
      <c r="O35" s="27"/>
      <c r="P35" s="27"/>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488" t="s">
        <v>476</v>
      </c>
      <c r="L36" s="332" t="s">
        <v>257</v>
      </c>
      <c r="M36" s="394"/>
      <c r="N36" s="394"/>
      <c r="O36" s="156"/>
      <c r="P36" s="156"/>
      <c r="R36" s="12" t="str">
        <f>IF(OR(J36='Drop downs'!$G$7,J36='Drop downs'!$G$5), B36&amp;": "&amp;K36&amp;CHAR(10),"")</f>
        <v/>
      </c>
      <c r="S36" s="12" t="str">
        <f>IF(J36='Drop downs'!$G$2,B36&amp;": "&amp;K36&amp;""," ")</f>
        <v xml:space="preserve"> </v>
      </c>
      <c r="T36" s="12" t="str">
        <f>IF(Strategic_Policy_01!E36='Drop downs'!$B$6,Strategic_Policy_01!B36&amp;": "&amp;Strategic_Policy_01!K36&amp;"","")</f>
        <v/>
      </c>
      <c r="U36" t="str">
        <f>IF(M36&gt;0,B36&amp;":"&amp;M36&amp;"
","")</f>
        <v/>
      </c>
      <c r="V36" t="str">
        <f>IF(N36&gt;0,B36&amp;":"&amp;N36&amp;"
","")</f>
        <v/>
      </c>
    </row>
    <row r="37" spans="1:22" ht="29" x14ac:dyDescent="0.35">
      <c r="A37" s="377"/>
      <c r="B37" s="368"/>
      <c r="C37" s="3" t="s">
        <v>357</v>
      </c>
      <c r="D37" s="3" t="s">
        <v>257</v>
      </c>
      <c r="E37" s="358"/>
      <c r="F37" s="358"/>
      <c r="G37" s="358"/>
      <c r="H37" s="358"/>
      <c r="I37" s="358"/>
      <c r="J37" s="358"/>
      <c r="K37" s="372"/>
      <c r="L37" s="358"/>
      <c r="M37" s="391"/>
      <c r="N37" s="391"/>
      <c r="O37" s="156"/>
      <c r="P37" s="156"/>
      <c r="R37" s="12"/>
      <c r="S37" s="12"/>
      <c r="T37" s="12"/>
    </row>
    <row r="38" spans="1:22" x14ac:dyDescent="0.35">
      <c r="A38" s="377"/>
      <c r="B38" s="368"/>
      <c r="C38" s="3" t="s">
        <v>358</v>
      </c>
      <c r="D38" s="3" t="s">
        <v>257</v>
      </c>
      <c r="E38" s="358"/>
      <c r="F38" s="358"/>
      <c r="G38" s="358"/>
      <c r="H38" s="358"/>
      <c r="I38" s="358"/>
      <c r="J38" s="358"/>
      <c r="K38" s="372"/>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372"/>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372"/>
      <c r="L40" s="358"/>
      <c r="M40" s="391"/>
      <c r="N40" s="391"/>
      <c r="O40" s="156"/>
      <c r="P40" s="156"/>
      <c r="R40" s="12"/>
      <c r="S40" s="12"/>
      <c r="T40" s="12"/>
    </row>
    <row r="41" spans="1:22" ht="29.5" thickBot="1" x14ac:dyDescent="0.4">
      <c r="A41" s="382"/>
      <c r="B41" s="369"/>
      <c r="C41" s="80" t="s">
        <v>361</v>
      </c>
      <c r="D41" s="80" t="s">
        <v>257</v>
      </c>
      <c r="E41" s="359"/>
      <c r="F41" s="359"/>
      <c r="G41" s="359"/>
      <c r="H41" s="359"/>
      <c r="I41" s="359"/>
      <c r="J41" s="359"/>
      <c r="K41" s="373"/>
      <c r="L41" s="359"/>
      <c r="M41" s="393"/>
      <c r="N41" s="393"/>
      <c r="O41" s="156"/>
      <c r="P41" s="156"/>
      <c r="R41" s="12"/>
      <c r="S41" s="12"/>
      <c r="T41" s="12"/>
    </row>
    <row r="42" spans="1:22" ht="29.15" customHeight="1" x14ac:dyDescent="0.35">
      <c r="A42" s="381" t="s">
        <v>362</v>
      </c>
      <c r="B42" s="367" t="s">
        <v>123</v>
      </c>
      <c r="C42" s="82" t="s">
        <v>363</v>
      </c>
      <c r="D42" s="82" t="s">
        <v>471</v>
      </c>
      <c r="E42" s="332" t="s">
        <v>435</v>
      </c>
      <c r="F42" s="332" t="s">
        <v>472</v>
      </c>
      <c r="G42" s="332" t="s">
        <v>427</v>
      </c>
      <c r="H42" s="332" t="s">
        <v>424</v>
      </c>
      <c r="I42" s="332" t="s">
        <v>425</v>
      </c>
      <c r="J42" s="332" t="s">
        <v>469</v>
      </c>
      <c r="K42" s="489" t="s">
        <v>477</v>
      </c>
      <c r="L42" s="332" t="s">
        <v>257</v>
      </c>
      <c r="M42" s="394"/>
      <c r="N42" s="492" t="s">
        <v>478</v>
      </c>
      <c r="O42" s="27"/>
      <c r="P42" s="27"/>
      <c r="R42" s="12" t="str">
        <f>IF(OR(J42='Drop downs'!$G$7,J42='Drop downs'!$G$5), B42&amp;": "&amp;K42&amp;CHAR(10),"")</f>
        <v/>
      </c>
      <c r="S42" s="12" t="str">
        <f>IF(J42='Drop downs'!$G$2,B42&amp;": "&amp;K42&amp;""," ")</f>
        <v xml:space="preserve"> </v>
      </c>
      <c r="T42" s="12" t="str">
        <f>IF(Strategic_Policy_01!E42='Drop downs'!$B$6,Strategic_Policy_01!B42&amp;": "&amp;Strategic_Policy_01!K42&amp;"","")</f>
        <v/>
      </c>
      <c r="U42" t="str">
        <f>IF(M42&gt;0,B42&amp;":"&amp;M42&amp;"
","")</f>
        <v/>
      </c>
      <c r="V42" t="str">
        <f>IF(N42&gt;0,B42&amp;":"&amp;N42&amp;"
","")</f>
        <v xml:space="preserve">IIA6:The policy could perform more positively if it specifically mentioned encouraging the design of new developments to optimise sustainable accessibility for all e.g. by walking and cycling. 
</v>
      </c>
    </row>
    <row r="43" spans="1:22" ht="30" customHeight="1" x14ac:dyDescent="0.35">
      <c r="A43" s="377"/>
      <c r="B43" s="368"/>
      <c r="C43" s="3" t="s">
        <v>364</v>
      </c>
      <c r="D43" s="3" t="s">
        <v>471</v>
      </c>
      <c r="E43" s="358"/>
      <c r="F43" s="358"/>
      <c r="G43" s="358"/>
      <c r="H43" s="358"/>
      <c r="I43" s="358"/>
      <c r="J43" s="358"/>
      <c r="K43" s="490"/>
      <c r="L43" s="358"/>
      <c r="M43" s="391"/>
      <c r="N43" s="410"/>
      <c r="O43" s="27"/>
      <c r="P43" s="27"/>
      <c r="R43" s="12"/>
      <c r="S43" s="12"/>
      <c r="T43" s="12"/>
    </row>
    <row r="44" spans="1:22" x14ac:dyDescent="0.35">
      <c r="A44" s="377"/>
      <c r="B44" s="368"/>
      <c r="C44" s="3" t="s">
        <v>365</v>
      </c>
      <c r="D44" s="3" t="s">
        <v>257</v>
      </c>
      <c r="E44" s="358"/>
      <c r="F44" s="358"/>
      <c r="G44" s="358"/>
      <c r="H44" s="358"/>
      <c r="I44" s="358"/>
      <c r="J44" s="358"/>
      <c r="K44" s="490"/>
      <c r="L44" s="358"/>
      <c r="M44" s="391"/>
      <c r="N44" s="410"/>
      <c r="O44" s="27"/>
      <c r="P44" s="27"/>
      <c r="R44" s="12"/>
      <c r="S44" s="12"/>
      <c r="T44" s="12"/>
    </row>
    <row r="45" spans="1:22" x14ac:dyDescent="0.35">
      <c r="A45" s="377"/>
      <c r="B45" s="368"/>
      <c r="C45" s="3" t="s">
        <v>366</v>
      </c>
      <c r="D45" s="3" t="s">
        <v>257</v>
      </c>
      <c r="E45" s="358"/>
      <c r="F45" s="358"/>
      <c r="G45" s="358"/>
      <c r="H45" s="358"/>
      <c r="I45" s="358"/>
      <c r="J45" s="358"/>
      <c r="K45" s="490"/>
      <c r="L45" s="358"/>
      <c r="M45" s="391"/>
      <c r="N45" s="410"/>
      <c r="O45" s="27"/>
      <c r="P45" s="27"/>
      <c r="R45" s="12"/>
      <c r="S45" s="12"/>
      <c r="T45" s="12"/>
    </row>
    <row r="46" spans="1:22" ht="29.5" thickBot="1" x14ac:dyDescent="0.4">
      <c r="A46" s="382"/>
      <c r="B46" s="369"/>
      <c r="C46" s="80" t="s">
        <v>367</v>
      </c>
      <c r="D46" s="3" t="s">
        <v>257</v>
      </c>
      <c r="E46" s="359"/>
      <c r="F46" s="359"/>
      <c r="G46" s="359"/>
      <c r="H46" s="359"/>
      <c r="I46" s="359"/>
      <c r="J46" s="359"/>
      <c r="K46" s="491"/>
      <c r="L46" s="359"/>
      <c r="M46" s="393"/>
      <c r="N46" s="411"/>
      <c r="O46" s="27"/>
      <c r="P46" s="27"/>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489" t="s">
        <v>438</v>
      </c>
      <c r="L47" s="332" t="s">
        <v>257</v>
      </c>
      <c r="M47" s="394"/>
      <c r="N47" s="394"/>
      <c r="O47" s="156"/>
      <c r="P47" s="156"/>
      <c r="R47" s="12" t="str">
        <f>IF(OR(J47='Drop downs'!$G$7,J47='Drop downs'!$G$5), B47&amp;": "&amp;K47&amp;CHAR(10),"")</f>
        <v/>
      </c>
      <c r="S47" s="12" t="str">
        <f>IF(J47='Drop downs'!$G$2,B47&amp;": "&amp;K47&amp;""," ")</f>
        <v xml:space="preserve"> </v>
      </c>
      <c r="T47" s="12" t="str">
        <f>IF(Strategic_Policy_01!E47='Drop downs'!$B$6,Strategic_Policy_01!B47&amp;": "&amp;Strategic_Policy_01!K47&amp;"","")</f>
        <v/>
      </c>
      <c r="U47" t="str">
        <f>IF(M47&gt;0,B47&amp;":"&amp;M47&amp;"
","")</f>
        <v/>
      </c>
      <c r="V47" t="str">
        <f>IF(N47&gt;0,B47&amp;":"&amp;N47&amp;"
","")</f>
        <v/>
      </c>
    </row>
    <row r="48" spans="1:22" ht="52.5" customHeight="1" thickBot="1" x14ac:dyDescent="0.4">
      <c r="A48" s="378"/>
      <c r="B48" s="369"/>
      <c r="C48" s="15" t="s">
        <v>370</v>
      </c>
      <c r="D48" s="15" t="s">
        <v>257</v>
      </c>
      <c r="E48" s="359"/>
      <c r="F48" s="359"/>
      <c r="G48" s="359"/>
      <c r="H48" s="359"/>
      <c r="I48" s="359"/>
      <c r="J48" s="359"/>
      <c r="K48" s="491"/>
      <c r="L48" s="330"/>
      <c r="M48" s="392"/>
      <c r="N48" s="392"/>
      <c r="O48" s="156"/>
      <c r="P48" s="156"/>
      <c r="R48" s="12" t="str">
        <f>IF(OR(J48='Drop downs'!$G$7,J48='Drop downs'!$G$5), B48&amp;": "&amp;K48&amp;CHAR(10),"")</f>
        <v/>
      </c>
      <c r="S48" s="12" t="str">
        <f>IF(J48='Drop downs'!$G$2,B48&amp;": "&amp;K48&amp;""," ")</f>
        <v xml:space="preserve"> </v>
      </c>
      <c r="T48" s="12" t="str">
        <f>IF(Strategic_Policy_01!E48='Drop downs'!$B$6,Strategic_Policy_01!B48&amp;": "&amp;Strategic_Policy_01!K48&amp;"","")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t="s">
        <v>257</v>
      </c>
      <c r="M49" s="390"/>
      <c r="N49" s="390"/>
      <c r="O49" s="156"/>
      <c r="P49" s="156"/>
      <c r="R49" s="12" t="str">
        <f>IF(OR(J49='Drop downs'!$G$7,J49='Drop downs'!$G$5), B49&amp;": "&amp;K49&amp;CHAR(10),"")</f>
        <v/>
      </c>
      <c r="S49" s="12" t="str">
        <f>IF(J49='Drop downs'!$G$2,B49&amp;": "&amp;K49&amp;""," ")</f>
        <v xml:space="preserve"> </v>
      </c>
      <c r="T49" s="12" t="str">
        <f>IF(Strategic_Policy_01!E49='Drop downs'!$B$6,Strategic_Policy_01!B49&amp;": "&amp;Strategic_Policy_01!K49&amp;"","")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490"/>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490"/>
      <c r="L51" s="358"/>
      <c r="M51" s="391"/>
      <c r="N51" s="391"/>
      <c r="O51" s="156"/>
      <c r="P51" s="156"/>
      <c r="R51" s="12"/>
      <c r="S51" s="12"/>
      <c r="T51" s="12"/>
    </row>
    <row r="52" spans="1:22" x14ac:dyDescent="0.35">
      <c r="A52" s="377"/>
      <c r="B52" s="368"/>
      <c r="C52" s="24" t="s">
        <v>375</v>
      </c>
      <c r="D52" s="24" t="s">
        <v>257</v>
      </c>
      <c r="E52" s="358"/>
      <c r="F52" s="358"/>
      <c r="G52" s="358"/>
      <c r="H52" s="358"/>
      <c r="I52" s="358"/>
      <c r="J52" s="358"/>
      <c r="K52" s="490"/>
      <c r="L52" s="358"/>
      <c r="M52" s="391"/>
      <c r="N52" s="391"/>
      <c r="O52" s="156"/>
      <c r="P52" s="156"/>
      <c r="R52" s="12"/>
      <c r="S52" s="12"/>
      <c r="T52" s="12"/>
    </row>
    <row r="53" spans="1:22" ht="15" thickBot="1" x14ac:dyDescent="0.4">
      <c r="A53" s="378"/>
      <c r="B53" s="369"/>
      <c r="C53" s="19" t="s">
        <v>376</v>
      </c>
      <c r="D53" s="24" t="s">
        <v>257</v>
      </c>
      <c r="E53" s="330"/>
      <c r="F53" s="330"/>
      <c r="G53" s="330"/>
      <c r="H53" s="330"/>
      <c r="I53" s="330"/>
      <c r="J53" s="330"/>
      <c r="K53" s="493"/>
      <c r="L53" s="330"/>
      <c r="M53" s="392"/>
      <c r="N53" s="392"/>
      <c r="O53" s="156"/>
      <c r="P53" s="156"/>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164</v>
      </c>
      <c r="K54" s="379" t="s">
        <v>479</v>
      </c>
      <c r="L54" s="370" t="s">
        <v>257</v>
      </c>
      <c r="M54" s="409" t="s">
        <v>480</v>
      </c>
      <c r="N54" s="390"/>
      <c r="O54" s="156"/>
      <c r="P54" s="156"/>
      <c r="Q54" s="16"/>
      <c r="R54" s="12" t="str">
        <f>IF(OR(J54='Drop downs'!$G$7,J54='Drop downs'!$G$5), B54&amp;": "&amp;K54&amp;CHAR(10),"")</f>
        <v xml:space="preserve">IIA9: The policy does not mention risks from climate change to the economy or the need for the economy of Harrow to be resilient. An uncertain effect is identified. 
</v>
      </c>
      <c r="S54" s="12" t="str">
        <f>IF(J54='Drop downs'!$G$2,B54&amp;": "&amp;K54&amp;""," ")</f>
        <v xml:space="preserve"> </v>
      </c>
      <c r="T54" s="12" t="str">
        <f>IF(Strategic_Policy_01!E54='Drop downs'!$B$6,Strategic_Policy_01!B54&amp;": "&amp;Strategic_Policy_01!K54&amp;"","")</f>
        <v/>
      </c>
      <c r="U54" t="str">
        <f>IF(M54&gt;0,B54&amp;":"&amp;M54&amp;"
","")</f>
        <v xml:space="preserve">IIA9:Uncertainty surrounding the performance of the policy could be mitigated by referencing the need for climate change resilience to minimise risk to the economy. 
</v>
      </c>
      <c r="V54" t="str">
        <f>IF(N54&gt;0,B54&amp;":"&amp;N54&amp;"
","")</f>
        <v/>
      </c>
    </row>
    <row r="55" spans="1:22" ht="14.5" customHeight="1" x14ac:dyDescent="0.35">
      <c r="A55" s="377"/>
      <c r="B55" s="368"/>
      <c r="C55" s="94" t="s">
        <v>379</v>
      </c>
      <c r="D55" s="24" t="s">
        <v>253</v>
      </c>
      <c r="E55" s="358"/>
      <c r="F55" s="358"/>
      <c r="G55" s="358"/>
      <c r="H55" s="358"/>
      <c r="I55" s="358"/>
      <c r="J55" s="358"/>
      <c r="K55" s="296"/>
      <c r="L55" s="358"/>
      <c r="M55" s="410"/>
      <c r="N55" s="391"/>
      <c r="O55" s="156"/>
      <c r="P55" s="156"/>
      <c r="Q55" s="16"/>
      <c r="R55" s="12"/>
      <c r="S55" s="12"/>
      <c r="T55" s="12"/>
    </row>
    <row r="56" spans="1:22" ht="29.5" thickBot="1" x14ac:dyDescent="0.4">
      <c r="A56" s="378"/>
      <c r="B56" s="369"/>
      <c r="C56" s="98" t="s">
        <v>380</v>
      </c>
      <c r="D56" s="19" t="s">
        <v>257</v>
      </c>
      <c r="E56" s="330"/>
      <c r="F56" s="330"/>
      <c r="G56" s="330"/>
      <c r="H56" s="330"/>
      <c r="I56" s="330"/>
      <c r="J56" s="330"/>
      <c r="K56" s="380"/>
      <c r="L56" s="330"/>
      <c r="M56" s="494"/>
      <c r="N56" s="392"/>
      <c r="O56" s="156"/>
      <c r="P56" s="156"/>
      <c r="R56" s="12"/>
      <c r="S56" s="12"/>
      <c r="T56" s="12"/>
    </row>
    <row r="57" spans="1:22" ht="15" thickBot="1" x14ac:dyDescent="0.4">
      <c r="A57" s="376" t="s">
        <v>381</v>
      </c>
      <c r="B57" s="367" t="s">
        <v>127</v>
      </c>
      <c r="C57" s="86" t="s">
        <v>382</v>
      </c>
      <c r="D57" s="86" t="s">
        <v>257</v>
      </c>
      <c r="E57" s="370" t="s">
        <v>103</v>
      </c>
      <c r="F57" s="370" t="s">
        <v>103</v>
      </c>
      <c r="G57" s="370" t="s">
        <v>103</v>
      </c>
      <c r="H57" s="370" t="s">
        <v>103</v>
      </c>
      <c r="I57" s="370" t="s">
        <v>103</v>
      </c>
      <c r="J57" s="370" t="s">
        <v>161</v>
      </c>
      <c r="K57" s="379" t="s">
        <v>438</v>
      </c>
      <c r="L57" s="370" t="s">
        <v>257</v>
      </c>
      <c r="M57" s="390"/>
      <c r="N57" s="390"/>
      <c r="O57" s="156"/>
      <c r="P57" s="156"/>
      <c r="R57" s="12" t="str">
        <f>IF(OR(J57='Drop downs'!$G$7,J57='Drop downs'!$G$5), B57&amp;": "&amp;K57&amp;CHAR(10),"")</f>
        <v/>
      </c>
      <c r="S57" s="12" t="str">
        <f>IF(J57='Drop downs'!$G$2,B57&amp;": "&amp;K57&amp;""," ")</f>
        <v xml:space="preserve"> </v>
      </c>
      <c r="T57" s="12" t="str">
        <f>IF(Strategic_Policy_01!E57='Drop downs'!$B$6,Strategic_Policy_01!B57&amp;": "&amp;Strategic_Policy_01!K57&amp;"","")</f>
        <v/>
      </c>
      <c r="U57" t="str">
        <f>IF(M57&gt;0,B57&amp;":"&amp;M57&amp;"
","")</f>
        <v/>
      </c>
      <c r="V57" t="str">
        <f>IF(N57&gt;0,B57&amp;":"&amp;N57&amp;"
","")</f>
        <v/>
      </c>
    </row>
    <row r="58" spans="1:22" ht="15" thickBot="1" x14ac:dyDescent="0.4">
      <c r="A58" s="377"/>
      <c r="B58" s="368"/>
      <c r="C58" s="24" t="s">
        <v>383</v>
      </c>
      <c r="D58" s="86" t="s">
        <v>257</v>
      </c>
      <c r="E58" s="358"/>
      <c r="F58" s="358"/>
      <c r="G58" s="358"/>
      <c r="H58" s="358"/>
      <c r="I58" s="358"/>
      <c r="J58" s="358"/>
      <c r="K58" s="296"/>
      <c r="L58" s="358"/>
      <c r="M58" s="391"/>
      <c r="N58" s="391"/>
      <c r="O58" s="156"/>
      <c r="P58" s="156"/>
      <c r="R58" s="12"/>
      <c r="S58" s="12"/>
      <c r="T58" s="12"/>
    </row>
    <row r="59" spans="1:22" ht="15" thickBot="1" x14ac:dyDescent="0.4">
      <c r="A59" s="377"/>
      <c r="B59" s="368"/>
      <c r="C59" s="24" t="s">
        <v>384</v>
      </c>
      <c r="D59" s="86" t="s">
        <v>257</v>
      </c>
      <c r="E59" s="358"/>
      <c r="F59" s="358"/>
      <c r="G59" s="358"/>
      <c r="H59" s="358"/>
      <c r="I59" s="358"/>
      <c r="J59" s="358"/>
      <c r="K59" s="296"/>
      <c r="L59" s="358"/>
      <c r="M59" s="391"/>
      <c r="N59" s="391"/>
      <c r="O59" s="156"/>
      <c r="P59" s="156"/>
      <c r="R59" s="12"/>
      <c r="S59" s="12"/>
      <c r="T59" s="12"/>
    </row>
    <row r="60" spans="1:22" ht="15" thickBot="1" x14ac:dyDescent="0.4">
      <c r="A60" s="377"/>
      <c r="B60" s="368"/>
      <c r="C60" s="24" t="s">
        <v>385</v>
      </c>
      <c r="D60" s="86" t="s">
        <v>257</v>
      </c>
      <c r="E60" s="358"/>
      <c r="F60" s="358"/>
      <c r="G60" s="358"/>
      <c r="H60" s="358"/>
      <c r="I60" s="358"/>
      <c r="J60" s="358"/>
      <c r="K60" s="296"/>
      <c r="L60" s="358"/>
      <c r="M60" s="391"/>
      <c r="N60" s="391"/>
      <c r="O60" s="156"/>
      <c r="P60" s="156"/>
      <c r="R60" s="12"/>
      <c r="S60" s="12"/>
      <c r="T60" s="12"/>
    </row>
    <row r="61" spans="1:22" ht="15" thickBot="1" x14ac:dyDescent="0.4">
      <c r="A61" s="377"/>
      <c r="B61" s="368"/>
      <c r="C61" s="24" t="s">
        <v>386</v>
      </c>
      <c r="D61" s="86" t="s">
        <v>257</v>
      </c>
      <c r="E61" s="358"/>
      <c r="F61" s="358"/>
      <c r="G61" s="358"/>
      <c r="H61" s="358"/>
      <c r="I61" s="358"/>
      <c r="J61" s="358"/>
      <c r="K61" s="296"/>
      <c r="L61" s="358"/>
      <c r="M61" s="391"/>
      <c r="N61" s="391"/>
      <c r="O61" s="156"/>
      <c r="P61" s="156"/>
      <c r="R61" s="12"/>
      <c r="S61" s="12"/>
      <c r="T61" s="12"/>
    </row>
    <row r="62" spans="1:22" ht="15" thickBot="1" x14ac:dyDescent="0.4">
      <c r="A62" s="377"/>
      <c r="B62" s="368"/>
      <c r="C62" s="24" t="s">
        <v>387</v>
      </c>
      <c r="D62" s="86" t="s">
        <v>257</v>
      </c>
      <c r="E62" s="358"/>
      <c r="F62" s="358"/>
      <c r="G62" s="358"/>
      <c r="H62" s="358"/>
      <c r="I62" s="358"/>
      <c r="J62" s="358"/>
      <c r="K62" s="296"/>
      <c r="L62" s="358"/>
      <c r="M62" s="391"/>
      <c r="N62" s="391"/>
      <c r="O62" s="156"/>
      <c r="P62" s="156"/>
      <c r="R62" s="12"/>
      <c r="S62" s="12"/>
      <c r="T62" s="12"/>
    </row>
    <row r="63" spans="1:22" ht="29.5" thickBot="1" x14ac:dyDescent="0.4">
      <c r="A63" s="377"/>
      <c r="B63" s="368"/>
      <c r="C63" s="24" t="s">
        <v>388</v>
      </c>
      <c r="D63" s="86"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86" t="s">
        <v>257</v>
      </c>
      <c r="E64" s="359"/>
      <c r="F64" s="359"/>
      <c r="G64" s="359"/>
      <c r="H64" s="359"/>
      <c r="I64" s="359"/>
      <c r="J64" s="359"/>
      <c r="K64" s="361"/>
      <c r="L64" s="330"/>
      <c r="M64" s="392"/>
      <c r="N64" s="392"/>
      <c r="O64" s="156"/>
      <c r="P64" s="156"/>
      <c r="R64" s="12"/>
      <c r="S64" s="12"/>
      <c r="T64" s="12"/>
    </row>
    <row r="65" spans="1:22" x14ac:dyDescent="0.35">
      <c r="A65" s="376" t="s">
        <v>390</v>
      </c>
      <c r="B65" s="367" t="s">
        <v>128</v>
      </c>
      <c r="C65" s="85" t="s">
        <v>391</v>
      </c>
      <c r="D65" s="86" t="s">
        <v>471</v>
      </c>
      <c r="E65" s="332" t="s">
        <v>435</v>
      </c>
      <c r="F65" s="332" t="s">
        <v>472</v>
      </c>
      <c r="G65" s="332" t="s">
        <v>427</v>
      </c>
      <c r="H65" s="332" t="s">
        <v>481</v>
      </c>
      <c r="I65" s="332" t="s">
        <v>425</v>
      </c>
      <c r="J65" s="332" t="s">
        <v>469</v>
      </c>
      <c r="K65" s="360" t="s">
        <v>482</v>
      </c>
      <c r="L65" s="370" t="s">
        <v>257</v>
      </c>
      <c r="M65" s="390"/>
      <c r="N65" s="390"/>
      <c r="O65" s="156"/>
      <c r="P65" s="156"/>
      <c r="R65" s="12" t="str">
        <f>IF(OR(J65='Drop downs'!$G$7,J65='Drop downs'!$G$5), B65&amp;": "&amp;K65&amp;CHAR(10),"")</f>
        <v/>
      </c>
      <c r="S65" s="12" t="str">
        <f>IF(J65='Drop downs'!$G$2,B65&amp;": "&amp;K65&amp;""," ")</f>
        <v xml:space="preserve"> </v>
      </c>
      <c r="T65" s="12" t="str">
        <f>IF(Strategic_Policy_01!E65='Drop downs'!$B$6,Strategic_Policy_01!B65&amp;": "&amp;Strategic_Policy_01!K65&amp;"","")</f>
        <v/>
      </c>
      <c r="U65" t="str">
        <f>IF(M65&gt;0,B65&amp;":"&amp;M65&amp;"
","")</f>
        <v/>
      </c>
      <c r="V65" t="str">
        <f>IF(N65&gt;0,B65&amp;":"&amp;N65&amp;"
","")</f>
        <v/>
      </c>
    </row>
    <row r="66" spans="1:22" x14ac:dyDescent="0.35">
      <c r="A66" s="377"/>
      <c r="B66" s="368"/>
      <c r="C66" s="83" t="s">
        <v>392</v>
      </c>
      <c r="D66" s="24" t="s">
        <v>475</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471</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475</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475</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475</v>
      </c>
      <c r="E70" s="358"/>
      <c r="F70" s="358"/>
      <c r="G70" s="358"/>
      <c r="H70" s="358"/>
      <c r="I70" s="358"/>
      <c r="J70" s="358"/>
      <c r="K70" s="296"/>
      <c r="L70" s="358"/>
      <c r="M70" s="391"/>
      <c r="N70" s="391"/>
      <c r="O70" s="156"/>
      <c r="P70" s="156"/>
      <c r="R70" s="12"/>
      <c r="S70" s="12"/>
      <c r="T70" s="12"/>
    </row>
    <row r="71" spans="1:22" ht="30" customHeight="1" thickBot="1" x14ac:dyDescent="0.4">
      <c r="A71" s="378"/>
      <c r="B71" s="369"/>
      <c r="C71" s="100" t="s">
        <v>397</v>
      </c>
      <c r="D71" s="19" t="s">
        <v>475</v>
      </c>
      <c r="E71" s="359"/>
      <c r="F71" s="359"/>
      <c r="G71" s="359"/>
      <c r="H71" s="359"/>
      <c r="I71" s="359"/>
      <c r="J71" s="359"/>
      <c r="K71" s="361"/>
      <c r="L71" s="330"/>
      <c r="M71" s="392"/>
      <c r="N71" s="392"/>
      <c r="O71" s="156"/>
      <c r="P71" s="156"/>
      <c r="R71" s="12"/>
      <c r="S71" s="12"/>
      <c r="T71" s="12"/>
    </row>
    <row r="72" spans="1:22" x14ac:dyDescent="0.35">
      <c r="A72" s="376" t="s">
        <v>398</v>
      </c>
      <c r="B72" s="367" t="s">
        <v>129</v>
      </c>
      <c r="C72" s="85" t="s">
        <v>399</v>
      </c>
      <c r="D72" s="86"/>
      <c r="E72" s="332" t="s">
        <v>421</v>
      </c>
      <c r="F72" s="332" t="s">
        <v>466</v>
      </c>
      <c r="G72" s="332" t="s">
        <v>427</v>
      </c>
      <c r="H72" s="332" t="s">
        <v>481</v>
      </c>
      <c r="I72" s="332" t="s">
        <v>425</v>
      </c>
      <c r="J72" s="332" t="s">
        <v>156</v>
      </c>
      <c r="K72" s="495" t="s">
        <v>483</v>
      </c>
      <c r="L72" s="370" t="s">
        <v>257</v>
      </c>
      <c r="M72" s="390"/>
      <c r="N72" s="390"/>
      <c r="O72" s="156"/>
      <c r="P72" s="156"/>
      <c r="R72" s="12" t="str">
        <f>IF(OR(J72='Drop downs'!$G$7,J72='Drop downs'!$G$5), B72&amp;": "&amp;K72&amp;CHAR(10),"")</f>
        <v/>
      </c>
      <c r="S72" s="12" t="str">
        <f>IF(J72='Drop downs'!$G$2,B72&amp;": "&amp;K72&amp;""," ")</f>
        <v xml:space="preserve">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T72" s="12" t="str">
        <f>IF(Strategic_Policy_01!E72='Drop downs'!$B$6,Strategic_Policy_01!B72&amp;": "&amp;Strategic_Policy_01!K72&amp;"","")</f>
        <v/>
      </c>
      <c r="U72" t="str">
        <f>IF(M72&gt;0,B72&amp;":"&amp;M72&amp;"
","")</f>
        <v/>
      </c>
      <c r="V72" t="str">
        <f>IF(N73&gt;0,B73&amp;":"&amp;N73&amp;"
","")</f>
        <v/>
      </c>
    </row>
    <row r="73" spans="1:22" x14ac:dyDescent="0.35">
      <c r="A73" s="377"/>
      <c r="B73" s="368"/>
      <c r="C73" s="83" t="s">
        <v>400</v>
      </c>
      <c r="D73" s="24"/>
      <c r="E73" s="358"/>
      <c r="F73" s="358"/>
      <c r="G73" s="358"/>
      <c r="H73" s="358"/>
      <c r="I73" s="358"/>
      <c r="J73" s="358"/>
      <c r="K73" s="496"/>
      <c r="L73" s="358"/>
      <c r="M73" s="391"/>
      <c r="N73" s="391"/>
      <c r="O73" s="156"/>
      <c r="P73" s="156"/>
      <c r="R73" s="12"/>
      <c r="S73" s="12"/>
      <c r="T73" s="12"/>
    </row>
    <row r="74" spans="1:22" x14ac:dyDescent="0.35">
      <c r="A74" s="377"/>
      <c r="B74" s="368"/>
      <c r="C74" s="83" t="s">
        <v>401</v>
      </c>
      <c r="D74" s="24"/>
      <c r="E74" s="358"/>
      <c r="F74" s="358"/>
      <c r="G74" s="358"/>
      <c r="H74" s="358"/>
      <c r="I74" s="358"/>
      <c r="J74" s="358"/>
      <c r="K74" s="496"/>
      <c r="L74" s="358"/>
      <c r="M74" s="391"/>
      <c r="N74" s="391"/>
      <c r="O74" s="156"/>
      <c r="P74" s="156"/>
      <c r="R74" s="12"/>
      <c r="S74" s="12"/>
      <c r="T74" s="12"/>
    </row>
    <row r="75" spans="1:22" x14ac:dyDescent="0.35">
      <c r="A75" s="377"/>
      <c r="B75" s="368"/>
      <c r="C75" s="83" t="s">
        <v>402</v>
      </c>
      <c r="D75" s="24"/>
      <c r="E75" s="358"/>
      <c r="F75" s="358"/>
      <c r="G75" s="358"/>
      <c r="H75" s="358"/>
      <c r="I75" s="358"/>
      <c r="J75" s="358"/>
      <c r="K75" s="496"/>
      <c r="L75" s="358"/>
      <c r="M75" s="391"/>
      <c r="N75" s="391"/>
      <c r="O75" s="156"/>
      <c r="P75" s="156"/>
      <c r="R75" s="12"/>
      <c r="S75" s="12"/>
      <c r="T75" s="12"/>
    </row>
    <row r="76" spans="1:22" ht="290.5" customHeight="1" thickBot="1" x14ac:dyDescent="0.4">
      <c r="A76" s="382"/>
      <c r="B76" s="369"/>
      <c r="C76" s="87" t="s">
        <v>403</v>
      </c>
      <c r="D76" s="88"/>
      <c r="E76" s="359"/>
      <c r="F76" s="359"/>
      <c r="G76" s="359"/>
      <c r="H76" s="359"/>
      <c r="I76" s="359"/>
      <c r="J76" s="359"/>
      <c r="K76" s="497"/>
      <c r="L76" s="359"/>
      <c r="M76" s="393"/>
      <c r="N76" s="393"/>
      <c r="O76" s="156"/>
      <c r="P76" s="156"/>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t="s">
        <v>257</v>
      </c>
      <c r="M77" s="394"/>
      <c r="N77" s="394"/>
      <c r="O77" s="156"/>
      <c r="P77" s="156"/>
      <c r="R77" s="12" t="str">
        <f>IF(OR(J77='Drop downs'!$G$7,J77='Drop downs'!$G$5), B77&amp;": "&amp;K77&amp;CHAR(10),"")</f>
        <v/>
      </c>
      <c r="S77" s="12" t="str">
        <f>IF(J77='Drop downs'!$G$2,B77&amp;": "&amp;K77&amp;""," ")</f>
        <v xml:space="preserve"> </v>
      </c>
      <c r="T77" s="12" t="str">
        <f>IF(Strategic_Policy_01!E77='Drop downs'!$B$6,Strategic_Policy_01!B77&amp;": "&amp;Strategic_Policy_01!K77&amp;"","")</f>
        <v/>
      </c>
      <c r="U77" t="str">
        <f>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391"/>
      <c r="N78" s="391"/>
      <c r="O78" s="156"/>
      <c r="P78" s="156"/>
      <c r="R78" s="12"/>
      <c r="S78" s="12"/>
      <c r="T78" s="12"/>
    </row>
    <row r="79" spans="1:22" x14ac:dyDescent="0.35">
      <c r="A79" s="365"/>
      <c r="B79" s="368"/>
      <c r="C79" s="83" t="s">
        <v>407</v>
      </c>
      <c r="D79" s="3" t="s">
        <v>257</v>
      </c>
      <c r="E79" s="358"/>
      <c r="F79" s="358"/>
      <c r="G79" s="358"/>
      <c r="H79" s="358"/>
      <c r="I79" s="358"/>
      <c r="J79" s="358"/>
      <c r="K79" s="490"/>
      <c r="L79" s="358"/>
      <c r="M79" s="391"/>
      <c r="N79" s="391"/>
      <c r="O79" s="156"/>
      <c r="P79" s="156"/>
      <c r="R79" s="12"/>
      <c r="S79" s="12"/>
      <c r="T79" s="12"/>
    </row>
    <row r="80" spans="1:22" x14ac:dyDescent="0.35">
      <c r="A80" s="365"/>
      <c r="B80" s="368"/>
      <c r="C80" s="84" t="s">
        <v>408</v>
      </c>
      <c r="D80" s="3" t="s">
        <v>257</v>
      </c>
      <c r="E80" s="358"/>
      <c r="F80" s="358"/>
      <c r="G80" s="358"/>
      <c r="H80" s="358"/>
      <c r="I80" s="358"/>
      <c r="J80" s="358"/>
      <c r="K80" s="490"/>
      <c r="L80" s="358"/>
      <c r="M80" s="391"/>
      <c r="N80" s="391"/>
      <c r="O80" s="156"/>
      <c r="P80" s="156"/>
      <c r="R80" s="12"/>
      <c r="S80" s="12"/>
      <c r="T80" s="12"/>
    </row>
    <row r="81" spans="1:22" ht="29" x14ac:dyDescent="0.35">
      <c r="A81" s="365"/>
      <c r="B81" s="368"/>
      <c r="C81" s="84" t="s">
        <v>409</v>
      </c>
      <c r="D81" s="3" t="s">
        <v>257</v>
      </c>
      <c r="E81" s="358"/>
      <c r="F81" s="358"/>
      <c r="G81" s="358"/>
      <c r="H81" s="358"/>
      <c r="I81" s="358"/>
      <c r="J81" s="358"/>
      <c r="K81" s="490"/>
      <c r="L81" s="358"/>
      <c r="M81" s="391"/>
      <c r="N81" s="391"/>
      <c r="O81" s="156"/>
      <c r="P81" s="156"/>
      <c r="R81" s="12"/>
      <c r="S81" s="12"/>
      <c r="T81" s="12"/>
    </row>
    <row r="82" spans="1:22" ht="29" x14ac:dyDescent="0.35">
      <c r="A82" s="365"/>
      <c r="B82" s="368"/>
      <c r="C82" s="84" t="s">
        <v>410</v>
      </c>
      <c r="D82" s="3" t="s">
        <v>257</v>
      </c>
      <c r="E82" s="358"/>
      <c r="F82" s="358"/>
      <c r="G82" s="358"/>
      <c r="H82" s="358"/>
      <c r="I82" s="358"/>
      <c r="J82" s="358"/>
      <c r="K82" s="490"/>
      <c r="L82" s="358"/>
      <c r="M82" s="391"/>
      <c r="N82" s="391"/>
      <c r="O82" s="156"/>
      <c r="P82" s="156"/>
      <c r="R82" s="12"/>
      <c r="S82" s="12"/>
      <c r="T82" s="12"/>
    </row>
    <row r="83" spans="1:22" ht="15" thickBot="1" x14ac:dyDescent="0.4">
      <c r="A83" s="366"/>
      <c r="B83" s="369"/>
      <c r="C83" s="90" t="s">
        <v>411</v>
      </c>
      <c r="D83" s="80" t="s">
        <v>257</v>
      </c>
      <c r="E83" s="359"/>
      <c r="F83" s="359"/>
      <c r="G83" s="359"/>
      <c r="H83" s="359"/>
      <c r="I83" s="359"/>
      <c r="J83" s="359"/>
      <c r="K83" s="491"/>
      <c r="L83" s="359"/>
      <c r="M83" s="393"/>
      <c r="N83" s="393"/>
      <c r="O83" s="156"/>
      <c r="P83" s="156"/>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489" t="s">
        <v>438</v>
      </c>
      <c r="L84" s="332" t="s">
        <v>257</v>
      </c>
      <c r="M84" s="394"/>
      <c r="N84" s="394"/>
      <c r="O84" s="156"/>
      <c r="P84" s="156"/>
      <c r="R84" s="12" t="str">
        <f>IF(OR(J84='Drop downs'!$G$7,J84='Drop downs'!$G$5), B84&amp;": "&amp;K84&amp;CHAR(10),"")</f>
        <v/>
      </c>
      <c r="S84" s="12" t="str">
        <f>IF(J84='Drop downs'!$G$2,B84&amp;": "&amp;K84&amp;""," ")</f>
        <v xml:space="preserve"> </v>
      </c>
      <c r="T84" s="12" t="str">
        <f>IF(Strategic_Policy_01!E84='Drop downs'!$B$6,Strategic_Policy_01!B84&amp;": "&amp;Strategic_Policy_01!K84&amp;"","")</f>
        <v/>
      </c>
      <c r="U84" t="str">
        <f>IF(M84&gt;0,B84&amp;":"&amp;M84&amp;"
","")</f>
        <v/>
      </c>
      <c r="V84" t="str">
        <f>IF(N84&gt;0,B84&amp;":"&amp;N84&amp;"
","")</f>
        <v/>
      </c>
    </row>
    <row r="85" spans="1:22" x14ac:dyDescent="0.35">
      <c r="A85" s="365"/>
      <c r="B85" s="368"/>
      <c r="C85" s="84" t="s">
        <v>414</v>
      </c>
      <c r="D85" s="3" t="s">
        <v>257</v>
      </c>
      <c r="E85" s="358"/>
      <c r="F85" s="358"/>
      <c r="G85" s="358"/>
      <c r="H85" s="358"/>
      <c r="I85" s="358"/>
      <c r="J85" s="358"/>
      <c r="K85" s="490"/>
      <c r="L85" s="358"/>
      <c r="M85" s="391"/>
      <c r="N85" s="391"/>
      <c r="O85" s="156"/>
      <c r="P85" s="156"/>
      <c r="R85" s="12"/>
      <c r="S85" s="12"/>
      <c r="T85" s="12"/>
    </row>
    <row r="86" spans="1:22" x14ac:dyDescent="0.35">
      <c r="A86" s="365"/>
      <c r="B86" s="368"/>
      <c r="C86" s="84" t="s">
        <v>415</v>
      </c>
      <c r="D86" s="3" t="s">
        <v>257</v>
      </c>
      <c r="E86" s="358"/>
      <c r="F86" s="358"/>
      <c r="G86" s="358"/>
      <c r="H86" s="358"/>
      <c r="I86" s="358"/>
      <c r="J86" s="358"/>
      <c r="K86" s="490"/>
      <c r="L86" s="358"/>
      <c r="M86" s="391"/>
      <c r="N86" s="391"/>
      <c r="O86" s="156"/>
      <c r="P86" s="156"/>
      <c r="R86" s="12"/>
      <c r="S86" s="12"/>
      <c r="T86" s="12"/>
    </row>
    <row r="87" spans="1:22" ht="15" thickBot="1" x14ac:dyDescent="0.4">
      <c r="A87" s="366"/>
      <c r="B87" s="369"/>
      <c r="C87" s="87" t="s">
        <v>416</v>
      </c>
      <c r="D87" s="3" t="s">
        <v>257</v>
      </c>
      <c r="E87" s="359"/>
      <c r="F87" s="359"/>
      <c r="G87" s="359"/>
      <c r="H87" s="359"/>
      <c r="I87" s="359"/>
      <c r="J87" s="359"/>
      <c r="K87" s="491"/>
      <c r="L87" s="359"/>
      <c r="M87" s="393"/>
      <c r="N87" s="393"/>
      <c r="O87" s="156"/>
      <c r="P87" s="156"/>
      <c r="R87" s="12"/>
      <c r="S87" s="12"/>
      <c r="T87" s="12" t="str">
        <f>IF(Strategic_Policy_01!E87='Drop downs'!$B$6,Strategic_Policy_01!B87&amp;": "&amp;Strategic_Policy_01!K87&amp;"","")</f>
        <v xml:space="preserve">: </v>
      </c>
    </row>
    <row r="88" spans="1:22" ht="15" thickBot="1" x14ac:dyDescent="0.4"/>
    <row r="89" spans="1:22" x14ac:dyDescent="0.35">
      <c r="A89" s="395" t="s">
        <v>59</v>
      </c>
      <c r="B89" s="396"/>
      <c r="C89" s="396"/>
      <c r="D89" s="396"/>
      <c r="E89" s="396"/>
      <c r="F89" s="396"/>
      <c r="G89" s="396"/>
      <c r="H89" s="396"/>
      <c r="I89" s="396"/>
      <c r="J89" s="396"/>
      <c r="K89" s="396"/>
      <c r="L89" s="396"/>
      <c r="M89" s="396"/>
      <c r="N89" s="397"/>
      <c r="O89" s="159"/>
      <c r="P89" s="159"/>
    </row>
    <row r="90" spans="1:22" s="2" customFormat="1" ht="129" customHeight="1" x14ac:dyDescent="0.35">
      <c r="A90" s="398" t="str">
        <f>R8&amp;R18&amp;R20&amp;R28&amp;R36&amp;R42&amp;R47&amp;R48&amp;R49&amp;R54&amp;R57&amp;R65&amp;R72&amp;R77&amp;R84&amp;R87</f>
        <v xml:space="preserve">IIA9: The policy does not mention risks from climate change to the economy or the need for the economy of Harrow to be resilient. An uncertain effect is identified. 
</v>
      </c>
      <c r="B90" s="399"/>
      <c r="C90" s="399"/>
      <c r="D90" s="399"/>
      <c r="E90" s="399"/>
      <c r="F90" s="399"/>
      <c r="G90" s="399"/>
      <c r="H90" s="399"/>
      <c r="I90" s="399"/>
      <c r="J90" s="399"/>
      <c r="K90" s="399"/>
      <c r="L90" s="399"/>
      <c r="M90" s="399"/>
      <c r="N90" s="400"/>
      <c r="O90" s="160"/>
      <c r="P90" s="160"/>
    </row>
    <row r="91" spans="1:22" x14ac:dyDescent="0.35">
      <c r="A91" s="355" t="s">
        <v>61</v>
      </c>
      <c r="B91" s="356"/>
      <c r="C91" s="356"/>
      <c r="D91" s="356"/>
      <c r="E91" s="356"/>
      <c r="F91" s="356"/>
      <c r="G91" s="356"/>
      <c r="H91" s="356"/>
      <c r="I91" s="356"/>
      <c r="J91" s="356"/>
      <c r="K91" s="356"/>
      <c r="L91" s="356"/>
      <c r="M91" s="356"/>
      <c r="N91" s="357"/>
      <c r="O91" s="159"/>
      <c r="P91" s="159"/>
    </row>
    <row r="92" spans="1:22" ht="122.5" customHeight="1" x14ac:dyDescent="0.35">
      <c r="A92" s="398" t="str">
        <f>S8&amp;S18&amp;S20&amp;S28&amp;S36&amp;S42&amp;S47&amp;S48&amp;S49&amp;S54&amp;S57&amp;S65&amp;S72&amp;S77&amp;S84&amp;S87</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B92" s="399"/>
      <c r="C92" s="399"/>
      <c r="D92" s="399"/>
      <c r="E92" s="399"/>
      <c r="F92" s="399"/>
      <c r="G92" s="399"/>
      <c r="H92" s="399"/>
      <c r="I92" s="399"/>
      <c r="J92" s="399"/>
      <c r="K92" s="399"/>
      <c r="L92" s="399"/>
      <c r="M92" s="399"/>
      <c r="N92" s="400"/>
      <c r="O92" s="160"/>
      <c r="P92" s="160"/>
    </row>
    <row r="93" spans="1:22" x14ac:dyDescent="0.35">
      <c r="A93" s="355" t="s">
        <v>63</v>
      </c>
      <c r="B93" s="356"/>
      <c r="C93" s="356"/>
      <c r="D93" s="356"/>
      <c r="E93" s="356"/>
      <c r="F93" s="356"/>
      <c r="G93" s="356"/>
      <c r="H93" s="356"/>
      <c r="I93" s="356"/>
      <c r="J93" s="356"/>
      <c r="K93" s="356"/>
      <c r="L93" s="356"/>
      <c r="M93" s="356"/>
      <c r="N93" s="357"/>
      <c r="O93" s="159"/>
      <c r="P93" s="159"/>
    </row>
    <row r="94" spans="1:22" ht="150" customHeight="1" x14ac:dyDescent="0.35">
      <c r="A94" s="352"/>
      <c r="B94" s="353"/>
      <c r="C94" s="353"/>
      <c r="D94" s="353"/>
      <c r="E94" s="353"/>
      <c r="F94" s="353"/>
      <c r="G94" s="353"/>
      <c r="H94" s="353"/>
      <c r="I94" s="353"/>
      <c r="J94" s="353"/>
      <c r="K94" s="353"/>
      <c r="L94" s="353"/>
      <c r="M94" s="353"/>
      <c r="N94" s="354"/>
      <c r="O94" s="161"/>
      <c r="P94" s="161"/>
    </row>
    <row r="95" spans="1:22" x14ac:dyDescent="0.35">
      <c r="A95" s="355" t="s">
        <v>48</v>
      </c>
      <c r="B95" s="356"/>
      <c r="C95" s="356"/>
      <c r="D95" s="356"/>
      <c r="E95" s="356"/>
      <c r="F95" s="356"/>
      <c r="G95" s="356"/>
      <c r="H95" s="356"/>
      <c r="I95" s="356"/>
      <c r="J95" s="356"/>
      <c r="K95" s="356"/>
      <c r="L95" s="356"/>
      <c r="M95" s="356"/>
      <c r="N95" s="357"/>
      <c r="O95" s="159"/>
      <c r="P95" s="159"/>
    </row>
    <row r="96" spans="1:22" ht="186.75" customHeight="1" x14ac:dyDescent="0.35">
      <c r="A96" s="352" t="str">
        <f>U8&amp;U18&amp;U20&amp;U28&amp;U36&amp;U42&amp;U47&amp;U49&amp;U54&amp;U57&amp;U65&amp;U72&amp;U77&amp;U84</f>
        <v xml:space="preserve">IIA9:Uncertainty surrounding the performance of the policy could be mitigated by referencing the need for climate change resilience to minimise risk to the economy. 
</v>
      </c>
      <c r="B96" s="353"/>
      <c r="C96" s="353"/>
      <c r="D96" s="353"/>
      <c r="E96" s="353"/>
      <c r="F96" s="353"/>
      <c r="G96" s="353"/>
      <c r="H96" s="353"/>
      <c r="I96" s="353"/>
      <c r="J96" s="353"/>
      <c r="K96" s="353"/>
      <c r="L96" s="353"/>
      <c r="M96" s="353"/>
      <c r="N96" s="354"/>
      <c r="O96" s="161"/>
      <c r="P96" s="161"/>
    </row>
    <row r="97" spans="1:16" x14ac:dyDescent="0.35">
      <c r="A97" s="355" t="s">
        <v>323</v>
      </c>
      <c r="B97" s="356"/>
      <c r="C97" s="356"/>
      <c r="D97" s="356"/>
      <c r="E97" s="356"/>
      <c r="F97" s="356"/>
      <c r="G97" s="356"/>
      <c r="H97" s="356"/>
      <c r="I97" s="356"/>
      <c r="J97" s="356"/>
      <c r="K97" s="356"/>
      <c r="L97" s="356"/>
      <c r="M97" s="356"/>
      <c r="N97" s="357"/>
      <c r="O97" s="159"/>
      <c r="P97" s="159"/>
    </row>
    <row r="98" spans="1:16" ht="65.150000000000006" customHeight="1" thickBot="1" x14ac:dyDescent="0.4">
      <c r="A98" s="401" t="str">
        <f>V8&amp;V18&amp;V20&amp;V28&amp;V36&amp;V42&amp;V47&amp;V49&amp;V54&amp;V57&amp;V65&amp;V72&amp;V77&amp;V84</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IIA6:The policy could perform more positively if it specifically mentioned encouraging the design of new developments to optimise sustainable accessibility for all e.g. by walking and cycling. 
</v>
      </c>
      <c r="B98" s="402"/>
      <c r="C98" s="402"/>
      <c r="D98" s="402"/>
      <c r="E98" s="402"/>
      <c r="F98" s="402"/>
      <c r="G98" s="402"/>
      <c r="H98" s="402"/>
      <c r="I98" s="402"/>
      <c r="J98" s="402"/>
      <c r="K98" s="402"/>
      <c r="L98" s="402"/>
      <c r="M98" s="402"/>
      <c r="N98" s="403"/>
      <c r="O98" s="161"/>
      <c r="P98" s="161"/>
    </row>
    <row r="99" spans="1:16" x14ac:dyDescent="0.35">
      <c r="O99" s="33"/>
      <c r="P99" s="33"/>
    </row>
  </sheetData>
  <sheetProtection algorithmName="SHA-512" hashValue="YdhEFgb8ajnAC3r6zC6L1ZRPWEsZd8z5n9c2jGAqyCUu2oOVo4Szlke+HA4ScDbpb8piE6nny7ZtU3TXSZztwQ==" saltValue="bWHTzL9m6v6ZES0it+RMnQ==" spinCount="100000" sheet="1" objects="1" scenarios="1"/>
  <autoFilter ref="A7:M87" xr:uid="{D2C47CAF-421C-4D58-AA7A-22430CCF83D7}"/>
  <mergeCells count="184">
    <mergeCell ref="A96:N96"/>
    <mergeCell ref="A97:N97"/>
    <mergeCell ref="A98:N98"/>
    <mergeCell ref="A90:N90"/>
    <mergeCell ref="A91:N91"/>
    <mergeCell ref="A92:N92"/>
    <mergeCell ref="A93:N93"/>
    <mergeCell ref="A94:N94"/>
    <mergeCell ref="A95:N95"/>
    <mergeCell ref="K84:K87"/>
    <mergeCell ref="L84:L87"/>
    <mergeCell ref="M84:M87"/>
    <mergeCell ref="N84:N87"/>
    <mergeCell ref="A89:N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A20:A27"/>
    <mergeCell ref="B20:B27"/>
    <mergeCell ref="E20:E27"/>
    <mergeCell ref="F20:F27"/>
    <mergeCell ref="G20:G27"/>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N8:N17"/>
    <mergeCell ref="A18:A19"/>
    <mergeCell ref="B18:B19"/>
    <mergeCell ref="E18:E19"/>
    <mergeCell ref="F18:F19"/>
    <mergeCell ref="G18:G19"/>
    <mergeCell ref="H18:H19"/>
    <mergeCell ref="I18:I19"/>
    <mergeCell ref="J18:J19"/>
    <mergeCell ref="H8:H17"/>
    <mergeCell ref="I8:I17"/>
    <mergeCell ref="J8:J17"/>
    <mergeCell ref="K8:K17"/>
    <mergeCell ref="L8:L17"/>
    <mergeCell ref="M8:M17"/>
    <mergeCell ref="K18:K19"/>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5034" priority="51">
      <formula>$D50="No"</formula>
    </cfRule>
  </conditionalFormatting>
  <conditionalFormatting sqref="C8:D87">
    <cfRule type="expression" dxfId="5033" priority="1">
      <formula>$D8="No"</formula>
    </cfRule>
  </conditionalFormatting>
  <conditionalFormatting sqref="J8 J18">
    <cfRule type="cellIs" dxfId="5032" priority="53" operator="equal">
      <formula>"Significant Negative"</formula>
    </cfRule>
    <cfRule type="cellIs" dxfId="5031" priority="54" operator="equal">
      <formula>"Minor Negative"</formula>
    </cfRule>
    <cfRule type="cellIs" dxfId="5030" priority="55" operator="equal">
      <formula>"Uncertain"</formula>
    </cfRule>
    <cfRule type="cellIs" dxfId="5029" priority="56" operator="equal">
      <formula>"Neutral"</formula>
    </cfRule>
    <cfRule type="cellIs" dxfId="5028" priority="57" operator="equal">
      <formula>"Minor Positive"</formula>
    </cfRule>
    <cfRule type="cellIs" dxfId="5027" priority="58" operator="equal">
      <formula>"Significant Positive"</formula>
    </cfRule>
  </conditionalFormatting>
  <conditionalFormatting sqref="J20">
    <cfRule type="cellIs" dxfId="5026" priority="2" operator="equal">
      <formula>"Significant Negative"</formula>
    </cfRule>
    <cfRule type="cellIs" dxfId="5025" priority="3" operator="equal">
      <formula>"Minor Negative"</formula>
    </cfRule>
    <cfRule type="cellIs" dxfId="5024" priority="4" operator="equal">
      <formula>"Uncertain"</formula>
    </cfRule>
    <cfRule type="cellIs" dxfId="5023" priority="5" operator="equal">
      <formula>"Neutral"</formula>
    </cfRule>
    <cfRule type="cellIs" dxfId="5022" priority="6" operator="equal">
      <formula>"Minor Positive"</formula>
    </cfRule>
    <cfRule type="cellIs" dxfId="5021" priority="7" operator="equal">
      <formula>"Significant Positive"</formula>
    </cfRule>
  </conditionalFormatting>
  <conditionalFormatting sqref="J28 J57">
    <cfRule type="cellIs" dxfId="5020" priority="44" operator="equal">
      <formula>"Significant Negative"</formula>
    </cfRule>
    <cfRule type="cellIs" dxfId="5019" priority="45" operator="equal">
      <formula>"Minor Negative"</formula>
    </cfRule>
    <cfRule type="cellIs" dxfId="5018" priority="46" operator="equal">
      <formula>"Uncertain"</formula>
    </cfRule>
    <cfRule type="cellIs" dxfId="5017" priority="47" operator="equal">
      <formula>"Neutral"</formula>
    </cfRule>
    <cfRule type="cellIs" dxfId="5016" priority="48" operator="equal">
      <formula>"Minor Positive"</formula>
    </cfRule>
    <cfRule type="cellIs" dxfId="5015" priority="49" operator="equal">
      <formula>"Significant Positive"</formula>
    </cfRule>
  </conditionalFormatting>
  <conditionalFormatting sqref="J36">
    <cfRule type="cellIs" dxfId="5014" priority="14" operator="equal">
      <formula>"Significant Negative"</formula>
    </cfRule>
    <cfRule type="cellIs" dxfId="5013" priority="15" operator="equal">
      <formula>"Minor Negative"</formula>
    </cfRule>
    <cfRule type="cellIs" dxfId="5012" priority="16" operator="equal">
      <formula>"Uncertain"</formula>
    </cfRule>
    <cfRule type="cellIs" dxfId="5011" priority="17" operator="equal">
      <formula>"Neutral"</formula>
    </cfRule>
    <cfRule type="cellIs" dxfId="5010" priority="18" operator="equal">
      <formula>"Minor Positive"</formula>
    </cfRule>
    <cfRule type="cellIs" dxfId="5009" priority="19" operator="equal">
      <formula>"Significant Positive"</formula>
    </cfRule>
  </conditionalFormatting>
  <conditionalFormatting sqref="J42">
    <cfRule type="cellIs" dxfId="5008" priority="8" operator="equal">
      <formula>"Significant Negative"</formula>
    </cfRule>
    <cfRule type="cellIs" dxfId="5007" priority="9" operator="equal">
      <formula>"Minor Negative"</formula>
    </cfRule>
    <cfRule type="cellIs" dxfId="5006" priority="10" operator="equal">
      <formula>"Uncertain"</formula>
    </cfRule>
    <cfRule type="cellIs" dxfId="5005" priority="11" operator="equal">
      <formula>"Neutral"</formula>
    </cfRule>
    <cfRule type="cellIs" dxfId="5004" priority="12" operator="equal">
      <formula>"Minor Positive"</formula>
    </cfRule>
    <cfRule type="cellIs" dxfId="5003" priority="13" operator="equal">
      <formula>"Significant Positive"</formula>
    </cfRule>
  </conditionalFormatting>
  <conditionalFormatting sqref="J47">
    <cfRule type="cellIs" dxfId="5002" priority="20" operator="equal">
      <formula>"Significant Negative"</formula>
    </cfRule>
    <cfRule type="cellIs" dxfId="5001" priority="21" operator="equal">
      <formula>"Minor Negative"</formula>
    </cfRule>
    <cfRule type="cellIs" dxfId="5000" priority="22" operator="equal">
      <formula>"Uncertain"</formula>
    </cfRule>
    <cfRule type="cellIs" dxfId="4999" priority="23" operator="equal">
      <formula>"Neutral"</formula>
    </cfRule>
    <cfRule type="cellIs" dxfId="4998" priority="24" operator="equal">
      <formula>"Minor Positive"</formula>
    </cfRule>
    <cfRule type="cellIs" dxfId="4997" priority="25" operator="equal">
      <formula>"Significant Positive"</formula>
    </cfRule>
  </conditionalFormatting>
  <conditionalFormatting sqref="J49">
    <cfRule type="cellIs" dxfId="4996" priority="26" operator="equal">
      <formula>"Significant Negative"</formula>
    </cfRule>
    <cfRule type="cellIs" dxfId="4995" priority="27" operator="equal">
      <formula>"Minor Negative"</formula>
    </cfRule>
    <cfRule type="cellIs" dxfId="4994" priority="28" operator="equal">
      <formula>"Uncertain"</formula>
    </cfRule>
    <cfRule type="cellIs" dxfId="4993" priority="29" operator="equal">
      <formula>"Neutral"</formula>
    </cfRule>
    <cfRule type="cellIs" dxfId="4992" priority="30" operator="equal">
      <formula>"Minor Positive"</formula>
    </cfRule>
    <cfRule type="cellIs" dxfId="4991" priority="31" operator="equal">
      <formula>"Significant Positive"</formula>
    </cfRule>
  </conditionalFormatting>
  <conditionalFormatting sqref="J54">
    <cfRule type="cellIs" dxfId="4990" priority="38" operator="equal">
      <formula>"Significant Negative"</formula>
    </cfRule>
    <cfRule type="cellIs" dxfId="4989" priority="39" operator="equal">
      <formula>"Minor Negative"</formula>
    </cfRule>
    <cfRule type="cellIs" dxfId="4988" priority="40" operator="equal">
      <formula>"Uncertain"</formula>
    </cfRule>
    <cfRule type="cellIs" dxfId="4987" priority="41" operator="equal">
      <formula>"Neutral"</formula>
    </cfRule>
    <cfRule type="cellIs" dxfId="4986" priority="42" operator="equal">
      <formula>"Minor Positive"</formula>
    </cfRule>
    <cfRule type="cellIs" dxfId="4985" priority="43" operator="equal">
      <formula>"Significant Positive"</formula>
    </cfRule>
  </conditionalFormatting>
  <conditionalFormatting sqref="J65 J72 J77 J84">
    <cfRule type="cellIs" dxfId="4984" priority="32" operator="equal">
      <formula>"Significant Negative"</formula>
    </cfRule>
    <cfRule type="cellIs" dxfId="4983" priority="33" operator="equal">
      <formula>"Minor Negative"</formula>
    </cfRule>
    <cfRule type="cellIs" dxfId="4982" priority="34" operator="equal">
      <formula>"Uncertain"</formula>
    </cfRule>
    <cfRule type="cellIs" dxfId="4981" priority="35" operator="equal">
      <formula>"Neutral"</formula>
    </cfRule>
    <cfRule type="cellIs" dxfId="4980" priority="36" operator="equal">
      <formula>"Minor Positive"</formula>
    </cfRule>
    <cfRule type="cellIs" dxfId="4979"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6C477CDA-6D56-48AA-B00D-A816DD9EA07A}">
          <x14:formula1>
            <xm:f>'Drop downs'!$B$2:$B$4</xm:f>
          </x14:formula1>
          <xm:sqref>E20</xm:sqref>
        </x14:dataValidation>
        <x14:dataValidation type="list" allowBlank="1" showInputMessage="1" showErrorMessage="1" xr:uid="{192B4B46-E7AE-4EFF-A5EB-49A4687896B3}">
          <x14:formula1>
            <xm:f>'Drop downs'!$C$2:$C$5</xm:f>
          </x14:formula1>
          <xm:sqref>F20</xm:sqref>
        </x14:dataValidation>
        <x14:dataValidation type="list" allowBlank="1" showInputMessage="1" showErrorMessage="1" xr:uid="{C4A63DB0-8EF1-48CC-8D24-7404F42953B7}">
          <x14:formula1>
            <xm:f>'Drop downs'!$D$2:$D$7</xm:f>
          </x14:formula1>
          <xm:sqref>G20</xm:sqref>
        </x14:dataValidation>
        <x14:dataValidation type="list" allowBlank="1" showInputMessage="1" showErrorMessage="1" xr:uid="{ED128565-2BE8-44AE-A7EF-1CDAA88E882A}">
          <x14:formula1>
            <xm:f>'Drop downs'!$E$2:$E$6</xm:f>
          </x14:formula1>
          <xm:sqref>H20</xm:sqref>
        </x14:dataValidation>
        <x14:dataValidation type="list" allowBlank="1" showInputMessage="1" showErrorMessage="1" xr:uid="{830FED30-5B64-4D21-AF42-BC336CAA9E63}">
          <x14:formula1>
            <xm:f>'Drop downs'!$F$2:$F$6</xm:f>
          </x14:formula1>
          <xm:sqref>I20</xm:sqref>
        </x14:dataValidation>
        <x14:dataValidation type="list" allowBlank="1" showInputMessage="1" showErrorMessage="1" xr:uid="{49CF4EBA-0A18-42D2-B4B5-E21767EB69A6}">
          <x14:formula1>
            <xm:f>'Drop downs'!$A$2:$A$3</xm:f>
          </x14:formula1>
          <xm:sqref>D20:D27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73BF-0F47-40F4-804C-A6E7D41A8816}">
  <sheetPr codeName="Sheet91">
    <tabColor theme="4" tint="0.79998168889431442"/>
  </sheetPr>
  <dimension ref="A1:W98"/>
  <sheetViews>
    <sheetView topLeftCell="C25"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4.453125" customWidth="1"/>
    <col min="14" max="14" width="32.81640625" customWidth="1"/>
    <col min="15" max="16" width="8.54296875" customWidth="1"/>
    <col min="17" max="17" width="32.1796875" customWidth="1"/>
    <col min="18" max="23" width="32.1796875" hidden="1" customWidth="1"/>
  </cols>
  <sheetData>
    <row r="1" spans="1:22" x14ac:dyDescent="0.35">
      <c r="A1" s="74" t="s">
        <v>30</v>
      </c>
      <c r="C1" s="323" t="s">
        <v>484</v>
      </c>
      <c r="D1" s="323"/>
      <c r="E1" s="323"/>
      <c r="F1" s="324"/>
      <c r="G1" s="16"/>
      <c r="I1" s="7"/>
      <c r="J1" s="7"/>
      <c r="K1" s="7"/>
    </row>
    <row r="2" spans="1:22" x14ac:dyDescent="0.35">
      <c r="A2" s="74" t="s">
        <v>31</v>
      </c>
      <c r="B2" s="9"/>
      <c r="C2" s="323" t="s">
        <v>462</v>
      </c>
      <c r="D2" s="323"/>
      <c r="E2" s="323"/>
      <c r="F2" s="324"/>
      <c r="I2" s="8"/>
      <c r="J2" s="8"/>
      <c r="K2" s="8"/>
    </row>
    <row r="3" spans="1:22" ht="29.15" customHeight="1" x14ac:dyDescent="0.35">
      <c r="A3" s="75" t="s">
        <v>32</v>
      </c>
      <c r="B3" s="4"/>
      <c r="C3" s="323" t="s">
        <v>485</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284" t="s">
        <v>35</v>
      </c>
      <c r="F6" s="284"/>
      <c r="G6" s="284"/>
      <c r="H6" s="284"/>
      <c r="I6" s="284"/>
      <c r="J6" s="284"/>
      <c r="K6" s="284"/>
      <c r="L6" s="284"/>
      <c r="M6" s="284"/>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486</v>
      </c>
      <c r="L8" s="370" t="s">
        <v>257</v>
      </c>
      <c r="M8" s="501"/>
      <c r="N8" s="498" t="s">
        <v>487</v>
      </c>
      <c r="R8" s="12" t="str">
        <f>IF(OR(J8='Drop downs'!$G$7,J8='Drop downs'!$G$5), B8&amp;": "&amp;K8&amp;CHAR(10),"")</f>
        <v/>
      </c>
      <c r="S8" s="12" t="str">
        <f>IF(J8='Drop downs'!$G$2,B8&amp;": "&amp;K8&amp;""," ")</f>
        <v xml:space="preserve"> </v>
      </c>
      <c r="T8" s="12" t="str">
        <f>IF(GR1_Development_Standard!E8='Drop downs'!$B$6,GR1_Development_Standard!B8&amp;": "&amp;GR1_Development_Standard!K8&amp;"","")</f>
        <v/>
      </c>
      <c r="U8" t="str">
        <f>IF(N8&gt;0,B8&amp;":"&amp;N8&amp;"
","")</f>
        <v xml:space="preserve">IIA1:The policy would perform more positively if it referenced provision of home / flexible work space within design of new developments. 
</v>
      </c>
      <c r="V8" t="str">
        <f>IF(N8&gt;0,B8&amp;":"&amp;N8&amp;"
","")</f>
        <v xml:space="preserve">IIA1:The policy would perform more positively if it referenced provision of home / flexible work space within design of new developments. 
</v>
      </c>
    </row>
    <row r="9" spans="1:22" x14ac:dyDescent="0.35">
      <c r="A9" s="377"/>
      <c r="B9" s="388"/>
      <c r="C9" s="24" t="s">
        <v>325</v>
      </c>
      <c r="D9" s="24" t="s">
        <v>257</v>
      </c>
      <c r="E9" s="386"/>
      <c r="F9" s="386"/>
      <c r="G9" s="386"/>
      <c r="H9" s="386"/>
      <c r="I9" s="386"/>
      <c r="J9" s="358"/>
      <c r="K9" s="296"/>
      <c r="L9" s="358"/>
      <c r="M9" s="501"/>
      <c r="N9" s="499"/>
      <c r="R9" s="12"/>
      <c r="S9" s="12"/>
      <c r="T9" s="12"/>
      <c r="U9" s="2"/>
    </row>
    <row r="10" spans="1:22" x14ac:dyDescent="0.35">
      <c r="A10" s="377"/>
      <c r="B10" s="388"/>
      <c r="C10" s="24" t="s">
        <v>326</v>
      </c>
      <c r="D10" s="24" t="s">
        <v>471</v>
      </c>
      <c r="E10" s="386"/>
      <c r="F10" s="386"/>
      <c r="G10" s="386"/>
      <c r="H10" s="386"/>
      <c r="I10" s="386"/>
      <c r="J10" s="358"/>
      <c r="K10" s="296"/>
      <c r="L10" s="358"/>
      <c r="M10" s="501"/>
      <c r="N10" s="499"/>
      <c r="R10" s="12"/>
      <c r="S10" s="12"/>
      <c r="T10" s="12"/>
    </row>
    <row r="11" spans="1:22" x14ac:dyDescent="0.35">
      <c r="A11" s="377"/>
      <c r="B11" s="388"/>
      <c r="C11" s="24" t="s">
        <v>327</v>
      </c>
      <c r="D11" s="24" t="s">
        <v>257</v>
      </c>
      <c r="E11" s="386"/>
      <c r="F11" s="386"/>
      <c r="G11" s="386"/>
      <c r="H11" s="386"/>
      <c r="I11" s="386"/>
      <c r="J11" s="358"/>
      <c r="K11" s="296"/>
      <c r="L11" s="358"/>
      <c r="M11" s="501"/>
      <c r="N11" s="499"/>
      <c r="R11" s="12"/>
      <c r="S11" s="12"/>
      <c r="T11" s="12"/>
    </row>
    <row r="12" spans="1:22" x14ac:dyDescent="0.35">
      <c r="A12" s="377"/>
      <c r="B12" s="388"/>
      <c r="C12" s="24" t="s">
        <v>328</v>
      </c>
      <c r="D12" s="24" t="s">
        <v>257</v>
      </c>
      <c r="E12" s="386"/>
      <c r="F12" s="386"/>
      <c r="G12" s="386"/>
      <c r="H12" s="386"/>
      <c r="I12" s="386"/>
      <c r="J12" s="358"/>
      <c r="K12" s="296"/>
      <c r="L12" s="358"/>
      <c r="M12" s="501"/>
      <c r="N12" s="499"/>
      <c r="R12" s="12"/>
      <c r="S12" s="12"/>
      <c r="T12" s="12"/>
    </row>
    <row r="13" spans="1:22" x14ac:dyDescent="0.35">
      <c r="A13" s="377"/>
      <c r="B13" s="388"/>
      <c r="C13" s="24" t="s">
        <v>329</v>
      </c>
      <c r="D13" s="24" t="s">
        <v>257</v>
      </c>
      <c r="E13" s="386"/>
      <c r="F13" s="386"/>
      <c r="G13" s="386"/>
      <c r="H13" s="386"/>
      <c r="I13" s="386"/>
      <c r="J13" s="358"/>
      <c r="K13" s="296"/>
      <c r="L13" s="358"/>
      <c r="M13" s="501"/>
      <c r="N13" s="499"/>
      <c r="R13" s="12"/>
      <c r="S13" s="12"/>
      <c r="T13" s="12"/>
    </row>
    <row r="14" spans="1:22" ht="14.5" customHeight="1" x14ac:dyDescent="0.35">
      <c r="A14" s="377"/>
      <c r="B14" s="388"/>
      <c r="C14" s="24" t="s">
        <v>330</v>
      </c>
      <c r="D14" s="24" t="s">
        <v>257</v>
      </c>
      <c r="E14" s="386"/>
      <c r="F14" s="386"/>
      <c r="G14" s="386"/>
      <c r="H14" s="386"/>
      <c r="I14" s="386"/>
      <c r="J14" s="358"/>
      <c r="K14" s="296"/>
      <c r="L14" s="358"/>
      <c r="M14" s="501"/>
      <c r="N14" s="499"/>
      <c r="R14" s="12"/>
      <c r="S14" s="12"/>
      <c r="T14" s="12"/>
    </row>
    <row r="15" spans="1:22" x14ac:dyDescent="0.35">
      <c r="A15" s="377"/>
      <c r="B15" s="388"/>
      <c r="C15" s="24" t="s">
        <v>331</v>
      </c>
      <c r="D15" s="24" t="s">
        <v>257</v>
      </c>
      <c r="E15" s="386"/>
      <c r="F15" s="386"/>
      <c r="G15" s="386"/>
      <c r="H15" s="386"/>
      <c r="I15" s="386"/>
      <c r="J15" s="358"/>
      <c r="K15" s="296"/>
      <c r="L15" s="358"/>
      <c r="M15" s="501"/>
      <c r="N15" s="499"/>
      <c r="R15" s="12"/>
      <c r="S15" s="12"/>
      <c r="T15" s="12"/>
    </row>
    <row r="16" spans="1:22" ht="29" x14ac:dyDescent="0.35">
      <c r="A16" s="377"/>
      <c r="B16" s="388"/>
      <c r="C16" s="24" t="s">
        <v>332</v>
      </c>
      <c r="D16" s="24" t="s">
        <v>257</v>
      </c>
      <c r="E16" s="386"/>
      <c r="F16" s="386"/>
      <c r="G16" s="386"/>
      <c r="H16" s="386"/>
      <c r="I16" s="386"/>
      <c r="J16" s="358"/>
      <c r="K16" s="296"/>
      <c r="L16" s="358"/>
      <c r="M16" s="501"/>
      <c r="N16" s="499"/>
      <c r="R16" s="12"/>
      <c r="S16" s="12"/>
      <c r="T16" s="12"/>
    </row>
    <row r="17" spans="1:22" ht="15" thickBot="1" x14ac:dyDescent="0.4">
      <c r="A17" s="378"/>
      <c r="B17" s="327"/>
      <c r="C17" s="19" t="s">
        <v>333</v>
      </c>
      <c r="D17" s="24" t="s">
        <v>257</v>
      </c>
      <c r="E17" s="318"/>
      <c r="F17" s="318"/>
      <c r="G17" s="318"/>
      <c r="H17" s="318"/>
      <c r="I17" s="318"/>
      <c r="J17" s="330"/>
      <c r="K17" s="380"/>
      <c r="L17" s="330"/>
      <c r="M17" s="502"/>
      <c r="N17" s="500"/>
      <c r="R17" s="12"/>
      <c r="S17" s="12"/>
      <c r="T17" s="12"/>
    </row>
    <row r="18" spans="1:22" ht="39" customHeight="1" x14ac:dyDescent="0.35">
      <c r="A18" s="383" t="s">
        <v>334</v>
      </c>
      <c r="B18" s="367" t="s">
        <v>119</v>
      </c>
      <c r="C18" s="86" t="s">
        <v>335</v>
      </c>
      <c r="D18" s="86" t="s">
        <v>257</v>
      </c>
      <c r="E18" s="404" t="s">
        <v>103</v>
      </c>
      <c r="F18" s="404" t="s">
        <v>103</v>
      </c>
      <c r="G18" s="404" t="s">
        <v>103</v>
      </c>
      <c r="H18" s="404" t="s">
        <v>103</v>
      </c>
      <c r="I18" s="404" t="s">
        <v>103</v>
      </c>
      <c r="J18" s="370" t="s">
        <v>161</v>
      </c>
      <c r="K18" s="379" t="s">
        <v>438</v>
      </c>
      <c r="L18" s="370" t="s">
        <v>257</v>
      </c>
      <c r="M18" s="503"/>
      <c r="N18" s="503"/>
      <c r="R18" s="12" t="str">
        <f>IF(OR(J18='Drop downs'!$G$7,J18='Drop downs'!$G$5), B18&amp;": "&amp;K18&amp;CHAR(10),"")</f>
        <v/>
      </c>
      <c r="S18" s="12" t="str">
        <f>IF(J18='Drop downs'!$G$2,B18&amp;": "&amp;K18&amp;""," ")</f>
        <v xml:space="preserve"> </v>
      </c>
      <c r="T18" s="12" t="str">
        <f>IF(GR1_Development_Standard!E18='Drop downs'!$B$6,GR1_Development_Standard!B18&amp;": "&amp;GR1_Development_Standard!K18&amp;"","")</f>
        <v/>
      </c>
      <c r="U18" t="str">
        <f>IF(M18&gt;0,B18&amp;":"&amp;M18&amp;"
","")</f>
        <v/>
      </c>
      <c r="V18" t="str">
        <f>IF(N18&gt;0,B18&amp;":"&amp;N18&amp;"
","")</f>
        <v/>
      </c>
    </row>
    <row r="19" spans="1:22" ht="50.25" customHeight="1" thickBot="1" x14ac:dyDescent="0.4">
      <c r="A19" s="384"/>
      <c r="B19" s="369"/>
      <c r="C19" s="19" t="s">
        <v>336</v>
      </c>
      <c r="D19" s="19" t="s">
        <v>257</v>
      </c>
      <c r="E19" s="405"/>
      <c r="F19" s="405"/>
      <c r="G19" s="405"/>
      <c r="H19" s="405"/>
      <c r="I19" s="405"/>
      <c r="J19" s="330"/>
      <c r="K19" s="380"/>
      <c r="L19" s="330"/>
      <c r="M19" s="504"/>
      <c r="N19" s="504"/>
      <c r="R19" s="12"/>
      <c r="S19" s="12"/>
      <c r="T19" s="12"/>
    </row>
    <row r="20" spans="1:22" ht="72.5" x14ac:dyDescent="0.35">
      <c r="A20" s="376" t="s">
        <v>337</v>
      </c>
      <c r="B20" s="367" t="s">
        <v>120</v>
      </c>
      <c r="C20" s="79" t="s">
        <v>338</v>
      </c>
      <c r="D20" s="86" t="s">
        <v>257</v>
      </c>
      <c r="E20" s="404" t="s">
        <v>421</v>
      </c>
      <c r="F20" s="404" t="s">
        <v>472</v>
      </c>
      <c r="G20" s="404" t="s">
        <v>427</v>
      </c>
      <c r="H20" s="404" t="s">
        <v>481</v>
      </c>
      <c r="I20" s="404" t="s">
        <v>488</v>
      </c>
      <c r="J20" s="370" t="s">
        <v>469</v>
      </c>
      <c r="K20" s="379" t="s">
        <v>489</v>
      </c>
      <c r="L20" s="370" t="s">
        <v>257</v>
      </c>
      <c r="M20" s="503"/>
      <c r="N20" s="498" t="s">
        <v>490</v>
      </c>
      <c r="R20" s="12" t="str">
        <f>IF(OR(J20='Drop downs'!$G$7,J20='Drop downs'!$G$5), B20&amp;": "&amp;K20&amp;CHAR(10),"")</f>
        <v/>
      </c>
      <c r="S20" s="12" t="str">
        <f>IF(J20='Drop downs'!$G$2,B20&amp;": "&amp;K20&amp;""," ")</f>
        <v xml:space="preserve"> </v>
      </c>
      <c r="T20" s="12" t="str">
        <f>IF(GR1_Development_Standard!E20='Drop downs'!$B$6,GR1_Development_Standard!B20&amp;": "&amp;GR1_Development_Standard!K20&amp;"","")</f>
        <v/>
      </c>
      <c r="U20" t="str">
        <f>IF(M20&gt;0,B20&amp;":"&amp;M20&amp;"
","")</f>
        <v/>
      </c>
      <c r="V20" t="str">
        <f>IF(N20&gt;0,B20&amp;":"&amp;N20&amp;"
","")</f>
        <v xml:space="preserve">IIA3:The policy could include more references to designing developments inclusively, for a range of users as appropriate to the proposed development.
</v>
      </c>
    </row>
    <row r="21" spans="1:22" x14ac:dyDescent="0.35">
      <c r="A21" s="377"/>
      <c r="B21" s="368"/>
      <c r="C21" s="3" t="s">
        <v>339</v>
      </c>
      <c r="D21" s="19" t="s">
        <v>257</v>
      </c>
      <c r="E21" s="331"/>
      <c r="F21" s="331"/>
      <c r="G21" s="331"/>
      <c r="H21" s="331"/>
      <c r="I21" s="331"/>
      <c r="J21" s="358"/>
      <c r="K21" s="296"/>
      <c r="L21" s="358"/>
      <c r="M21" s="505"/>
      <c r="N21" s="499"/>
      <c r="R21" s="12"/>
      <c r="S21" s="12"/>
      <c r="T21" s="12"/>
    </row>
    <row r="22" spans="1:22" x14ac:dyDescent="0.35">
      <c r="A22" s="377"/>
      <c r="B22" s="368"/>
      <c r="C22" s="3" t="s">
        <v>340</v>
      </c>
      <c r="D22" s="19" t="s">
        <v>257</v>
      </c>
      <c r="E22" s="331"/>
      <c r="F22" s="331"/>
      <c r="G22" s="331"/>
      <c r="H22" s="331"/>
      <c r="I22" s="331"/>
      <c r="J22" s="358"/>
      <c r="K22" s="296"/>
      <c r="L22" s="358"/>
      <c r="M22" s="505"/>
      <c r="N22" s="499"/>
      <c r="R22" s="12"/>
      <c r="S22" s="12"/>
      <c r="T22" s="12"/>
    </row>
    <row r="23" spans="1:22" x14ac:dyDescent="0.35">
      <c r="A23" s="377"/>
      <c r="B23" s="368"/>
      <c r="C23" s="3" t="s">
        <v>341</v>
      </c>
      <c r="D23" s="19" t="s">
        <v>257</v>
      </c>
      <c r="E23" s="331"/>
      <c r="F23" s="331"/>
      <c r="G23" s="331"/>
      <c r="H23" s="331"/>
      <c r="I23" s="331"/>
      <c r="J23" s="358"/>
      <c r="K23" s="296"/>
      <c r="L23" s="358"/>
      <c r="M23" s="505"/>
      <c r="N23" s="499"/>
      <c r="R23" s="12"/>
      <c r="S23" s="12"/>
      <c r="T23" s="12"/>
    </row>
    <row r="24" spans="1:22" x14ac:dyDescent="0.35">
      <c r="A24" s="377"/>
      <c r="B24" s="368"/>
      <c r="C24" s="3" t="s">
        <v>342</v>
      </c>
      <c r="D24" s="19" t="s">
        <v>257</v>
      </c>
      <c r="E24" s="331"/>
      <c r="F24" s="331"/>
      <c r="G24" s="331"/>
      <c r="H24" s="331"/>
      <c r="I24" s="331"/>
      <c r="J24" s="358"/>
      <c r="K24" s="296"/>
      <c r="L24" s="358"/>
      <c r="M24" s="505"/>
      <c r="N24" s="499"/>
      <c r="R24" s="12"/>
      <c r="S24" s="12"/>
      <c r="T24" s="12"/>
    </row>
    <row r="25" spans="1:22" ht="29" x14ac:dyDescent="0.35">
      <c r="A25" s="377"/>
      <c r="B25" s="368"/>
      <c r="C25" s="3" t="s">
        <v>343</v>
      </c>
      <c r="D25" s="19" t="s">
        <v>257</v>
      </c>
      <c r="E25" s="331"/>
      <c r="F25" s="331"/>
      <c r="G25" s="331"/>
      <c r="H25" s="331"/>
      <c r="I25" s="331"/>
      <c r="J25" s="358"/>
      <c r="K25" s="296"/>
      <c r="L25" s="358"/>
      <c r="M25" s="505"/>
      <c r="N25" s="499"/>
      <c r="R25" s="12"/>
      <c r="S25" s="12"/>
      <c r="T25" s="12"/>
    </row>
    <row r="26" spans="1:22" x14ac:dyDescent="0.35">
      <c r="A26" s="377"/>
      <c r="B26" s="368"/>
      <c r="C26" s="3" t="s">
        <v>344</v>
      </c>
      <c r="D26" s="19" t="s">
        <v>253</v>
      </c>
      <c r="E26" s="331"/>
      <c r="F26" s="331"/>
      <c r="G26" s="331"/>
      <c r="H26" s="331"/>
      <c r="I26" s="331"/>
      <c r="J26" s="358"/>
      <c r="K26" s="296"/>
      <c r="L26" s="358"/>
      <c r="M26" s="505"/>
      <c r="N26" s="499"/>
      <c r="R26" s="12"/>
      <c r="S26" s="12"/>
      <c r="T26" s="12"/>
    </row>
    <row r="27" spans="1:22" ht="29.5" thickBot="1" x14ac:dyDescent="0.4">
      <c r="A27" s="378"/>
      <c r="B27" s="369"/>
      <c r="C27" s="15" t="s">
        <v>345</v>
      </c>
      <c r="D27" s="19" t="s">
        <v>253</v>
      </c>
      <c r="E27" s="405"/>
      <c r="F27" s="405"/>
      <c r="G27" s="405"/>
      <c r="H27" s="405"/>
      <c r="I27" s="405"/>
      <c r="J27" s="330"/>
      <c r="K27" s="380"/>
      <c r="L27" s="330"/>
      <c r="M27" s="504"/>
      <c r="N27" s="500"/>
      <c r="R27" s="12"/>
      <c r="S27" s="12"/>
      <c r="T27" s="12"/>
    </row>
    <row r="28" spans="1:22" ht="29" x14ac:dyDescent="0.35">
      <c r="A28" s="376" t="s">
        <v>346</v>
      </c>
      <c r="B28" s="367" t="s">
        <v>121</v>
      </c>
      <c r="C28" s="85" t="s">
        <v>347</v>
      </c>
      <c r="D28" s="79" t="s">
        <v>253</v>
      </c>
      <c r="E28" s="370" t="s">
        <v>421</v>
      </c>
      <c r="F28" s="370" t="s">
        <v>472</v>
      </c>
      <c r="G28" s="370" t="s">
        <v>427</v>
      </c>
      <c r="H28" s="370" t="s">
        <v>481</v>
      </c>
      <c r="I28" s="370" t="s">
        <v>488</v>
      </c>
      <c r="J28" s="370" t="s">
        <v>469</v>
      </c>
      <c r="K28" s="379" t="s">
        <v>491</v>
      </c>
      <c r="L28" s="370" t="s">
        <v>257</v>
      </c>
      <c r="M28" s="503"/>
      <c r="N28" s="498" t="s">
        <v>492</v>
      </c>
      <c r="R28" s="12" t="str">
        <f>IF(OR(J28='Drop downs'!$G$7,J28='Drop downs'!$G$5), B28&amp;": "&amp;K28&amp;CHAR(10),"")</f>
        <v/>
      </c>
      <c r="S28" s="12" t="str">
        <f>IF(J28='Drop downs'!$G$2,B28&amp;": "&amp;K28&amp;""," ")</f>
        <v xml:space="preserve"> </v>
      </c>
      <c r="T28" s="12" t="str">
        <f>IF(GR1_Development_Standard!E28='Drop downs'!$B$6,GR1_Development_Standard!B28&amp;": "&amp;GR1_Development_Standard!K28&amp;"","")</f>
        <v/>
      </c>
      <c r="U28" t="str">
        <f>IF(M28&gt;0,B28&amp;":"&amp;M28&amp;"
","")</f>
        <v/>
      </c>
      <c r="V28" t="str">
        <f>IF(N28&gt;0,B28&amp;":"&amp;N28&amp;"
","")</f>
        <v xml:space="preserve">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v>
      </c>
    </row>
    <row r="29" spans="1:22" ht="29" x14ac:dyDescent="0.35">
      <c r="A29" s="377"/>
      <c r="B29" s="368"/>
      <c r="C29" s="83" t="s">
        <v>348</v>
      </c>
      <c r="D29" s="3" t="s">
        <v>257</v>
      </c>
      <c r="E29" s="358"/>
      <c r="F29" s="358"/>
      <c r="G29" s="358"/>
      <c r="H29" s="358"/>
      <c r="I29" s="358"/>
      <c r="J29" s="358"/>
      <c r="K29" s="296"/>
      <c r="L29" s="358"/>
      <c r="M29" s="505"/>
      <c r="N29" s="499"/>
      <c r="R29" s="12"/>
      <c r="S29" s="12"/>
      <c r="T29" s="12"/>
    </row>
    <row r="30" spans="1:22" x14ac:dyDescent="0.35">
      <c r="A30" s="377"/>
      <c r="B30" s="368"/>
      <c r="C30" s="83" t="s">
        <v>349</v>
      </c>
      <c r="D30" s="3" t="s">
        <v>253</v>
      </c>
      <c r="E30" s="358"/>
      <c r="F30" s="358"/>
      <c r="G30" s="358"/>
      <c r="H30" s="358"/>
      <c r="I30" s="358"/>
      <c r="J30" s="358"/>
      <c r="K30" s="296"/>
      <c r="L30" s="358"/>
      <c r="M30" s="505"/>
      <c r="N30" s="499"/>
      <c r="R30" s="12"/>
      <c r="S30" s="12"/>
      <c r="T30" s="12"/>
    </row>
    <row r="31" spans="1:22" ht="30" customHeight="1" x14ac:dyDescent="0.35">
      <c r="A31" s="377"/>
      <c r="B31" s="368"/>
      <c r="C31" s="83" t="s">
        <v>350</v>
      </c>
      <c r="D31" s="3" t="s">
        <v>253</v>
      </c>
      <c r="E31" s="358"/>
      <c r="F31" s="358"/>
      <c r="G31" s="358"/>
      <c r="H31" s="358"/>
      <c r="I31" s="358"/>
      <c r="J31" s="358"/>
      <c r="K31" s="296"/>
      <c r="L31" s="358"/>
      <c r="M31" s="505"/>
      <c r="N31" s="499"/>
      <c r="R31" s="12"/>
      <c r="S31" s="12"/>
      <c r="T31" s="12"/>
    </row>
    <row r="32" spans="1:22" x14ac:dyDescent="0.35">
      <c r="A32" s="377"/>
      <c r="B32" s="368"/>
      <c r="C32" s="83" t="s">
        <v>351</v>
      </c>
      <c r="D32" s="3" t="s">
        <v>253</v>
      </c>
      <c r="E32" s="358"/>
      <c r="F32" s="358"/>
      <c r="G32" s="358"/>
      <c r="H32" s="358"/>
      <c r="I32" s="358"/>
      <c r="J32" s="358"/>
      <c r="K32" s="296"/>
      <c r="L32" s="358"/>
      <c r="M32" s="505"/>
      <c r="N32" s="499"/>
      <c r="R32" s="12"/>
      <c r="S32" s="12"/>
      <c r="T32" s="12"/>
    </row>
    <row r="33" spans="1:22" x14ac:dyDescent="0.35">
      <c r="A33" s="377"/>
      <c r="B33" s="368"/>
      <c r="C33" s="83" t="s">
        <v>352</v>
      </c>
      <c r="D33" s="3" t="s">
        <v>253</v>
      </c>
      <c r="E33" s="358"/>
      <c r="F33" s="358"/>
      <c r="G33" s="358"/>
      <c r="H33" s="358"/>
      <c r="I33" s="358"/>
      <c r="J33" s="358"/>
      <c r="K33" s="296"/>
      <c r="L33" s="358"/>
      <c r="M33" s="505"/>
      <c r="N33" s="499"/>
      <c r="R33" s="12"/>
      <c r="S33" s="12"/>
      <c r="T33" s="12"/>
    </row>
    <row r="34" spans="1:22" x14ac:dyDescent="0.35">
      <c r="A34" s="377"/>
      <c r="B34" s="368"/>
      <c r="C34" s="83" t="s">
        <v>353</v>
      </c>
      <c r="D34" s="3" t="s">
        <v>253</v>
      </c>
      <c r="E34" s="358"/>
      <c r="F34" s="358"/>
      <c r="G34" s="358"/>
      <c r="H34" s="358"/>
      <c r="I34" s="358"/>
      <c r="J34" s="358"/>
      <c r="K34" s="296"/>
      <c r="L34" s="358"/>
      <c r="M34" s="505"/>
      <c r="N34" s="499"/>
      <c r="R34" s="12"/>
      <c r="S34" s="12"/>
      <c r="T34" s="12"/>
    </row>
    <row r="35" spans="1:22" ht="26.25" customHeight="1" thickBot="1" x14ac:dyDescent="0.4">
      <c r="A35" s="382"/>
      <c r="B35" s="369"/>
      <c r="C35" s="93" t="s">
        <v>354</v>
      </c>
      <c r="D35" s="80" t="s">
        <v>257</v>
      </c>
      <c r="E35" s="359"/>
      <c r="F35" s="359"/>
      <c r="G35" s="359"/>
      <c r="H35" s="359"/>
      <c r="I35" s="359"/>
      <c r="J35" s="359"/>
      <c r="K35" s="361"/>
      <c r="L35" s="359"/>
      <c r="M35" s="504"/>
      <c r="N35" s="500"/>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t="s">
        <v>257</v>
      </c>
      <c r="M36" s="503"/>
      <c r="N36" s="503"/>
      <c r="R36" s="12" t="str">
        <f>IF(OR(J36='Drop downs'!$G$7,J36='Drop downs'!$G$5), B36&amp;": "&amp;K36&amp;CHAR(10),"")</f>
        <v/>
      </c>
      <c r="S36" s="12" t="str">
        <f>IF(J36='Drop downs'!$G$2,B36&amp;": "&amp;K36&amp;""," ")</f>
        <v xml:space="preserve"> </v>
      </c>
      <c r="T36" s="12" t="str">
        <f>IF(GR1_Development_Standard!E36='Drop downs'!$B$6,GR1_Development_Standard!B36&amp;": "&amp;GR1_Development_Standard!K36&amp;"","")</f>
        <v/>
      </c>
      <c r="U36" t="str">
        <f>IF(M36&gt;0,B36&amp;":"&amp;M36&amp;"
","")</f>
        <v/>
      </c>
      <c r="V36" t="str">
        <f>IF(N36&gt;0,B36&amp;":"&amp;N36&amp;"
","")</f>
        <v/>
      </c>
    </row>
    <row r="37" spans="1:22" ht="29" x14ac:dyDescent="0.35">
      <c r="A37" s="377"/>
      <c r="B37" s="368"/>
      <c r="C37" s="3" t="s">
        <v>357</v>
      </c>
      <c r="D37" s="3" t="s">
        <v>257</v>
      </c>
      <c r="E37" s="358"/>
      <c r="F37" s="358"/>
      <c r="G37" s="358"/>
      <c r="H37" s="358"/>
      <c r="I37" s="358"/>
      <c r="J37" s="358"/>
      <c r="K37" s="296"/>
      <c r="L37" s="358"/>
      <c r="M37" s="505"/>
      <c r="N37" s="505"/>
      <c r="R37" s="12"/>
      <c r="S37" s="12"/>
      <c r="T37" s="12"/>
    </row>
    <row r="38" spans="1:22" x14ac:dyDescent="0.35">
      <c r="A38" s="377"/>
      <c r="B38" s="368"/>
      <c r="C38" s="3" t="s">
        <v>358</v>
      </c>
      <c r="D38" s="3" t="s">
        <v>257</v>
      </c>
      <c r="E38" s="358"/>
      <c r="F38" s="358"/>
      <c r="G38" s="358"/>
      <c r="H38" s="358"/>
      <c r="I38" s="358"/>
      <c r="J38" s="358"/>
      <c r="K38" s="296"/>
      <c r="L38" s="358"/>
      <c r="M38" s="505"/>
      <c r="N38" s="505"/>
      <c r="R38" s="12"/>
      <c r="S38" s="12"/>
      <c r="T38" s="12"/>
    </row>
    <row r="39" spans="1:22" ht="29" x14ac:dyDescent="0.35">
      <c r="A39" s="377"/>
      <c r="B39" s="368"/>
      <c r="C39" s="3" t="s">
        <v>359</v>
      </c>
      <c r="D39" s="3" t="s">
        <v>257</v>
      </c>
      <c r="E39" s="358"/>
      <c r="F39" s="358"/>
      <c r="G39" s="358"/>
      <c r="H39" s="358"/>
      <c r="I39" s="358"/>
      <c r="J39" s="358"/>
      <c r="K39" s="296"/>
      <c r="L39" s="358"/>
      <c r="M39" s="505"/>
      <c r="N39" s="505"/>
      <c r="R39" s="12"/>
      <c r="S39" s="12"/>
      <c r="T39" s="12"/>
    </row>
    <row r="40" spans="1:22" ht="43.5" x14ac:dyDescent="0.35">
      <c r="A40" s="377"/>
      <c r="B40" s="368"/>
      <c r="C40" s="3" t="s">
        <v>360</v>
      </c>
      <c r="D40" s="3" t="s">
        <v>257</v>
      </c>
      <c r="E40" s="358"/>
      <c r="F40" s="358"/>
      <c r="G40" s="358"/>
      <c r="H40" s="358"/>
      <c r="I40" s="358"/>
      <c r="J40" s="358"/>
      <c r="K40" s="296"/>
      <c r="L40" s="358"/>
      <c r="M40" s="505"/>
      <c r="N40" s="505"/>
      <c r="R40" s="12"/>
      <c r="S40" s="12"/>
      <c r="T40" s="12"/>
    </row>
    <row r="41" spans="1:22" ht="29.5" thickBot="1" x14ac:dyDescent="0.4">
      <c r="A41" s="382"/>
      <c r="B41" s="369"/>
      <c r="C41" s="80" t="s">
        <v>361</v>
      </c>
      <c r="D41" s="3" t="s">
        <v>257</v>
      </c>
      <c r="E41" s="359"/>
      <c r="F41" s="359"/>
      <c r="G41" s="359"/>
      <c r="H41" s="359"/>
      <c r="I41" s="359"/>
      <c r="J41" s="359"/>
      <c r="K41" s="361"/>
      <c r="L41" s="359"/>
      <c r="M41" s="504"/>
      <c r="N41" s="504"/>
      <c r="R41" s="12"/>
      <c r="S41" s="12"/>
      <c r="T41" s="12"/>
    </row>
    <row r="42" spans="1:22" ht="29" x14ac:dyDescent="0.35">
      <c r="A42" s="381" t="s">
        <v>362</v>
      </c>
      <c r="B42" s="367" t="s">
        <v>123</v>
      </c>
      <c r="C42" s="82" t="s">
        <v>363</v>
      </c>
      <c r="D42" s="82" t="s">
        <v>253</v>
      </c>
      <c r="E42" s="332" t="s">
        <v>103</v>
      </c>
      <c r="F42" s="332" t="s">
        <v>103</v>
      </c>
      <c r="G42" s="332" t="s">
        <v>103</v>
      </c>
      <c r="H42" s="332" t="s">
        <v>103</v>
      </c>
      <c r="I42" s="332" t="s">
        <v>103</v>
      </c>
      <c r="J42" s="332" t="s">
        <v>161</v>
      </c>
      <c r="K42" s="360" t="s">
        <v>438</v>
      </c>
      <c r="L42" s="332" t="s">
        <v>257</v>
      </c>
      <c r="M42" s="503"/>
      <c r="N42" s="498"/>
      <c r="R42" s="12" t="str">
        <f>IF(OR(J42='Drop downs'!$G$7,J42='Drop downs'!$G$5), B42&amp;": "&amp;K42&amp;CHAR(10),"")</f>
        <v/>
      </c>
      <c r="S42" s="12" t="str">
        <f>IF(J42='Drop downs'!$G$2,B42&amp;": "&amp;K42&amp;""," ")</f>
        <v xml:space="preserve"> </v>
      </c>
      <c r="T42" s="12" t="str">
        <f>IF(GR1_Development_Standard!E42='Drop downs'!$B$6,GR1_Development_Standard!B42&amp;": "&amp;GR1_Development_Standard!K42&amp;"","")</f>
        <v/>
      </c>
      <c r="U42" t="str">
        <f>IF(M42&gt;0,B42&amp;":"&amp;M42&amp;"
","")</f>
        <v/>
      </c>
      <c r="V42" t="str">
        <f>IF(N42&gt;0,B42&amp;":"&amp;N42&amp;"
","")</f>
        <v/>
      </c>
    </row>
    <row r="43" spans="1:22" ht="30" customHeight="1" x14ac:dyDescent="0.35">
      <c r="A43" s="377"/>
      <c r="B43" s="368"/>
      <c r="C43" s="3" t="s">
        <v>364</v>
      </c>
      <c r="D43" s="3" t="s">
        <v>257</v>
      </c>
      <c r="E43" s="358"/>
      <c r="F43" s="358"/>
      <c r="G43" s="358"/>
      <c r="H43" s="358"/>
      <c r="I43" s="358"/>
      <c r="J43" s="358"/>
      <c r="K43" s="296"/>
      <c r="L43" s="358"/>
      <c r="M43" s="505"/>
      <c r="N43" s="499"/>
      <c r="R43" s="12"/>
      <c r="S43" s="12"/>
      <c r="T43" s="12"/>
    </row>
    <row r="44" spans="1:22" x14ac:dyDescent="0.35">
      <c r="A44" s="377"/>
      <c r="B44" s="368"/>
      <c r="C44" s="3" t="s">
        <v>365</v>
      </c>
      <c r="D44" s="3" t="s">
        <v>257</v>
      </c>
      <c r="E44" s="358"/>
      <c r="F44" s="358"/>
      <c r="G44" s="358"/>
      <c r="H44" s="358"/>
      <c r="I44" s="358"/>
      <c r="J44" s="358"/>
      <c r="K44" s="296"/>
      <c r="L44" s="358"/>
      <c r="M44" s="505"/>
      <c r="N44" s="499"/>
      <c r="R44" s="12"/>
      <c r="S44" s="12"/>
      <c r="T44" s="12"/>
    </row>
    <row r="45" spans="1:22" x14ac:dyDescent="0.35">
      <c r="A45" s="377"/>
      <c r="B45" s="368"/>
      <c r="C45" s="3" t="s">
        <v>366</v>
      </c>
      <c r="D45" s="3" t="s">
        <v>257</v>
      </c>
      <c r="E45" s="358"/>
      <c r="F45" s="358"/>
      <c r="G45" s="358"/>
      <c r="H45" s="358"/>
      <c r="I45" s="358"/>
      <c r="J45" s="358"/>
      <c r="K45" s="296"/>
      <c r="L45" s="358"/>
      <c r="M45" s="505"/>
      <c r="N45" s="499"/>
      <c r="R45" s="12"/>
      <c r="S45" s="12"/>
      <c r="T45" s="12"/>
    </row>
    <row r="46" spans="1:22" ht="29.5" thickBot="1" x14ac:dyDescent="0.4">
      <c r="A46" s="382"/>
      <c r="B46" s="369"/>
      <c r="C46" s="80" t="s">
        <v>367</v>
      </c>
      <c r="D46" s="80" t="s">
        <v>253</v>
      </c>
      <c r="E46" s="359"/>
      <c r="F46" s="359"/>
      <c r="G46" s="359"/>
      <c r="H46" s="359"/>
      <c r="I46" s="359"/>
      <c r="J46" s="359"/>
      <c r="K46" s="361"/>
      <c r="L46" s="359"/>
      <c r="M46" s="504"/>
      <c r="N46" s="500"/>
      <c r="R46" s="12"/>
      <c r="S46" s="12"/>
      <c r="T46" s="12"/>
    </row>
    <row r="47" spans="1:22" ht="43.5" x14ac:dyDescent="0.35">
      <c r="A47" s="381" t="s">
        <v>368</v>
      </c>
      <c r="B47" s="367" t="s">
        <v>124</v>
      </c>
      <c r="C47" s="82" t="s">
        <v>369</v>
      </c>
      <c r="D47" s="82" t="s">
        <v>253</v>
      </c>
      <c r="E47" s="332" t="s">
        <v>421</v>
      </c>
      <c r="F47" s="332" t="s">
        <v>422</v>
      </c>
      <c r="G47" s="332" t="s">
        <v>427</v>
      </c>
      <c r="H47" s="332" t="s">
        <v>481</v>
      </c>
      <c r="I47" s="332" t="s">
        <v>488</v>
      </c>
      <c r="J47" s="332" t="s">
        <v>493</v>
      </c>
      <c r="K47" s="360" t="s">
        <v>494</v>
      </c>
      <c r="L47" s="332" t="s">
        <v>257</v>
      </c>
      <c r="M47" s="503"/>
      <c r="N47" s="503"/>
      <c r="R47" s="12" t="str">
        <f>IF(OR(J47='Drop downs'!$G$7,J47='Drop downs'!$G$5), B47&amp;": "&amp;K47&amp;CHAR(10),"")</f>
        <v/>
      </c>
      <c r="S47" s="12" t="str">
        <f>IF(J47='Drop downs'!$G$2,B47&amp;": "&amp;K47&amp;""," ")</f>
        <v xml:space="preserve">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T47" s="12" t="str">
        <f>IF(GR1_Development_Standard!E47='Drop downs'!$B$6,GR1_Development_Standard!B47&amp;": "&amp;GR1_Development_Standard!K47&amp;"","")</f>
        <v/>
      </c>
      <c r="U47" t="str">
        <f>IF(M47&gt;0,B47&amp;":"&amp;M47&amp;"
","")</f>
        <v/>
      </c>
      <c r="V47" t="str">
        <f>IF(N47&gt;0,B47&amp;":"&amp;N47&amp;"
","")</f>
        <v/>
      </c>
    </row>
    <row r="48" spans="1:22" ht="52.5" customHeight="1" thickBot="1" x14ac:dyDescent="0.4">
      <c r="A48" s="378"/>
      <c r="B48" s="369"/>
      <c r="C48" s="15" t="s">
        <v>370</v>
      </c>
      <c r="D48" s="15" t="s">
        <v>253</v>
      </c>
      <c r="E48" s="330"/>
      <c r="F48" s="330"/>
      <c r="G48" s="330"/>
      <c r="H48" s="330"/>
      <c r="I48" s="330"/>
      <c r="J48" s="330"/>
      <c r="K48" s="380"/>
      <c r="L48" s="330"/>
      <c r="M48" s="504"/>
      <c r="N48" s="504"/>
      <c r="R48" s="12" t="str">
        <f>IF(OR(J48='Drop downs'!$G$7,J48='Drop downs'!$G$5), B48&amp;": "&amp;K48&amp;CHAR(10),"")</f>
        <v/>
      </c>
      <c r="S48" s="12" t="str">
        <f>IF(J48='Drop downs'!$G$2,B48&amp;": "&amp;K48&amp;""," ")</f>
        <v xml:space="preserve"> </v>
      </c>
      <c r="T48" s="12" t="str">
        <f>IF(GR1_Development_Standard!E48='Drop downs'!$B$6,GR1_Development_Standard!B48&amp;": "&amp;GR1_Development_Standard!K48&amp;"","")</f>
        <v xml:space="preserve">: </v>
      </c>
    </row>
    <row r="49" spans="1:22" ht="29" x14ac:dyDescent="0.35">
      <c r="A49" s="376" t="s">
        <v>371</v>
      </c>
      <c r="B49" s="367" t="s">
        <v>125</v>
      </c>
      <c r="C49" s="86" t="s">
        <v>372</v>
      </c>
      <c r="D49" s="86" t="s">
        <v>253</v>
      </c>
      <c r="E49" s="370" t="s">
        <v>421</v>
      </c>
      <c r="F49" s="370" t="s">
        <v>422</v>
      </c>
      <c r="G49" s="370" t="s">
        <v>427</v>
      </c>
      <c r="H49" s="370" t="s">
        <v>424</v>
      </c>
      <c r="I49" s="370" t="s">
        <v>425</v>
      </c>
      <c r="J49" s="370" t="s">
        <v>159</v>
      </c>
      <c r="K49" s="379" t="s">
        <v>495</v>
      </c>
      <c r="L49" s="370" t="s">
        <v>257</v>
      </c>
      <c r="M49" s="498"/>
      <c r="N49" s="498" t="s">
        <v>496</v>
      </c>
      <c r="R49" s="12" t="str">
        <f>IF(OR(J49='Drop downs'!$G$7,J49='Drop downs'!$G$5), B49&amp;": "&amp;K49&amp;CHAR(10),"")</f>
        <v/>
      </c>
      <c r="S49" s="12" t="str">
        <f>IF(J49='Drop downs'!$G$2,B49&amp;": "&amp;K49&amp;""," ")</f>
        <v xml:space="preserve"> </v>
      </c>
      <c r="T49" s="12" t="str">
        <f>IF(GR1_Development_Standard!E49='Drop downs'!$B$6,GR1_Development_Standard!B49&amp;": "&amp;GR1_Development_Standard!K49&amp;"","")</f>
        <v/>
      </c>
      <c r="U49" t="str">
        <f>IF(M49&gt;0,B49&amp;":"&amp;M49&amp;"
","")</f>
        <v/>
      </c>
      <c r="V49" t="str">
        <f>IF(N49&gt;0,B49&amp;":"&amp;N49&amp;"
","")</f>
        <v xml:space="preserve">IIA8:Cross referencing to policy CN1 Sustainable Design &amp; Retrofitting and CN2 Energy Infrastructure could strengthen the policy. 
</v>
      </c>
    </row>
    <row r="50" spans="1:22" x14ac:dyDescent="0.35">
      <c r="A50" s="377"/>
      <c r="B50" s="368"/>
      <c r="C50" s="24" t="s">
        <v>373</v>
      </c>
      <c r="D50" s="24" t="s">
        <v>253</v>
      </c>
      <c r="E50" s="358"/>
      <c r="F50" s="358"/>
      <c r="G50" s="358"/>
      <c r="H50" s="358"/>
      <c r="I50" s="358"/>
      <c r="J50" s="358"/>
      <c r="K50" s="296"/>
      <c r="L50" s="358"/>
      <c r="M50" s="499"/>
      <c r="N50" s="499"/>
      <c r="R50" s="12"/>
      <c r="S50" s="12"/>
      <c r="T50" s="12"/>
    </row>
    <row r="51" spans="1:22" x14ac:dyDescent="0.35">
      <c r="A51" s="377"/>
      <c r="B51" s="368"/>
      <c r="C51" s="97" t="s">
        <v>374</v>
      </c>
      <c r="D51" s="24" t="s">
        <v>257</v>
      </c>
      <c r="E51" s="358"/>
      <c r="F51" s="358"/>
      <c r="G51" s="358"/>
      <c r="H51" s="358"/>
      <c r="I51" s="358"/>
      <c r="J51" s="358"/>
      <c r="K51" s="296"/>
      <c r="L51" s="358"/>
      <c r="M51" s="499"/>
      <c r="N51" s="499"/>
      <c r="R51" s="12"/>
      <c r="S51" s="12"/>
      <c r="T51" s="12"/>
    </row>
    <row r="52" spans="1:22" x14ac:dyDescent="0.35">
      <c r="A52" s="377"/>
      <c r="B52" s="368"/>
      <c r="C52" s="24" t="s">
        <v>375</v>
      </c>
      <c r="D52" s="24" t="s">
        <v>253</v>
      </c>
      <c r="E52" s="358"/>
      <c r="F52" s="358"/>
      <c r="G52" s="358"/>
      <c r="H52" s="358"/>
      <c r="I52" s="358"/>
      <c r="J52" s="358"/>
      <c r="K52" s="296"/>
      <c r="L52" s="358"/>
      <c r="M52" s="499"/>
      <c r="N52" s="499"/>
      <c r="R52" s="12"/>
      <c r="S52" s="12"/>
      <c r="T52" s="12"/>
    </row>
    <row r="53" spans="1:22" ht="89.15" customHeight="1" thickBot="1" x14ac:dyDescent="0.4">
      <c r="A53" s="378"/>
      <c r="B53" s="369"/>
      <c r="C53" s="19" t="s">
        <v>376</v>
      </c>
      <c r="D53" s="24" t="s">
        <v>253</v>
      </c>
      <c r="E53" s="330"/>
      <c r="F53" s="330"/>
      <c r="G53" s="330"/>
      <c r="H53" s="330"/>
      <c r="I53" s="330"/>
      <c r="J53" s="330"/>
      <c r="K53" s="380"/>
      <c r="L53" s="330"/>
      <c r="M53" s="500"/>
      <c r="N53" s="500"/>
      <c r="R53" s="12"/>
      <c r="S53" s="12"/>
      <c r="T53" s="12"/>
    </row>
    <row r="54" spans="1:22" ht="29.25" customHeight="1" x14ac:dyDescent="0.35">
      <c r="A54" s="376" t="s">
        <v>377</v>
      </c>
      <c r="B54" s="367" t="s">
        <v>126</v>
      </c>
      <c r="C54" s="95" t="s">
        <v>378</v>
      </c>
      <c r="D54" s="86" t="s">
        <v>253</v>
      </c>
      <c r="E54" s="370" t="s">
        <v>421</v>
      </c>
      <c r="F54" s="370" t="s">
        <v>422</v>
      </c>
      <c r="G54" s="370" t="s">
        <v>427</v>
      </c>
      <c r="H54" s="370" t="s">
        <v>424</v>
      </c>
      <c r="I54" s="370" t="s">
        <v>425</v>
      </c>
      <c r="J54" s="370" t="s">
        <v>159</v>
      </c>
      <c r="K54" s="483" t="s">
        <v>497</v>
      </c>
      <c r="L54" s="385" t="s">
        <v>257</v>
      </c>
      <c r="M54" s="506"/>
      <c r="N54" s="498" t="s">
        <v>498</v>
      </c>
      <c r="R54" s="12" t="str">
        <f>IF(OR(J54='Drop downs'!$G$7,J54='Drop downs'!$G$5), B54&amp;": "&amp;K54&amp;CHAR(10),"")</f>
        <v/>
      </c>
      <c r="S54" s="12" t="str">
        <f>IF(J54='Drop downs'!$G$2,B54&amp;": "&amp;K54&amp;""," ")</f>
        <v xml:space="preserve"> </v>
      </c>
      <c r="T54" s="12" t="str">
        <f>IF(GR1_Development_Standard!E54='Drop downs'!$B$6,GR1_Development_Standard!B54&amp;": "&amp;GR1_Development_Standard!K54&amp;"","")</f>
        <v/>
      </c>
      <c r="U54" t="str">
        <f>IF(M54&gt;0,B54&amp;":"&amp;M54&amp;"
","")</f>
        <v/>
      </c>
      <c r="V54" t="str">
        <f>IF(N54&gt;0,B54&amp;":"&amp;N54&amp;"
","")</f>
        <v xml:space="preserve">IIA9:Cross referencing to policy CN1 Sustainable Design &amp; Retrofitting, CN2 Energy Infrastructure and GI3 Biodiversity could strengthen the policy. 
</v>
      </c>
    </row>
    <row r="55" spans="1:22" ht="14.5" customHeight="1" x14ac:dyDescent="0.35">
      <c r="A55" s="377"/>
      <c r="B55" s="368"/>
      <c r="C55" s="94" t="s">
        <v>379</v>
      </c>
      <c r="D55" s="24" t="s">
        <v>253</v>
      </c>
      <c r="E55" s="358"/>
      <c r="F55" s="358"/>
      <c r="G55" s="358"/>
      <c r="H55" s="358"/>
      <c r="I55" s="358"/>
      <c r="J55" s="358"/>
      <c r="K55" s="292"/>
      <c r="L55" s="386"/>
      <c r="M55" s="507"/>
      <c r="N55" s="499"/>
      <c r="R55" s="12"/>
      <c r="S55" s="12"/>
      <c r="T55" s="12"/>
    </row>
    <row r="56" spans="1:22" ht="44.5" customHeight="1" thickBot="1" x14ac:dyDescent="0.4">
      <c r="A56" s="378"/>
      <c r="B56" s="369"/>
      <c r="C56" s="98" t="s">
        <v>380</v>
      </c>
      <c r="D56" s="19" t="s">
        <v>253</v>
      </c>
      <c r="E56" s="330"/>
      <c r="F56" s="330"/>
      <c r="G56" s="330"/>
      <c r="H56" s="330"/>
      <c r="I56" s="330"/>
      <c r="J56" s="330"/>
      <c r="K56" s="484"/>
      <c r="L56" s="318"/>
      <c r="M56" s="508"/>
      <c r="N56" s="500"/>
      <c r="R56" s="12"/>
      <c r="S56" s="12"/>
      <c r="T56" s="12"/>
    </row>
    <row r="57" spans="1:22" x14ac:dyDescent="0.35">
      <c r="A57" s="376" t="s">
        <v>381</v>
      </c>
      <c r="B57" s="367" t="s">
        <v>127</v>
      </c>
      <c r="C57" s="86" t="s">
        <v>382</v>
      </c>
      <c r="D57" s="86" t="s">
        <v>257</v>
      </c>
      <c r="E57" s="370" t="s">
        <v>421</v>
      </c>
      <c r="F57" s="370" t="s">
        <v>466</v>
      </c>
      <c r="G57" s="370" t="s">
        <v>427</v>
      </c>
      <c r="H57" s="370" t="s">
        <v>481</v>
      </c>
      <c r="I57" s="370" t="s">
        <v>488</v>
      </c>
      <c r="J57" s="370" t="s">
        <v>469</v>
      </c>
      <c r="K57" s="379" t="s">
        <v>499</v>
      </c>
      <c r="L57" s="370" t="s">
        <v>257</v>
      </c>
      <c r="M57" s="503"/>
      <c r="N57" s="503"/>
      <c r="R57" s="12" t="str">
        <f>IF(OR(J57='Drop downs'!$G$7,J57='Drop downs'!$G$5), B57&amp;": "&amp;K57&amp;CHAR(10),"")</f>
        <v/>
      </c>
      <c r="S57" s="12" t="str">
        <f>IF(J57='Drop downs'!$G$2,B57&amp;": "&amp;K57&amp;""," ")</f>
        <v xml:space="preserve"> </v>
      </c>
      <c r="T57" s="12" t="str">
        <f>IF(GR1_Development_Standard!E57='Drop downs'!$B$6,GR1_Development_Standard!B57&amp;": "&amp;GR1_Development_Standard!K57&amp;"","")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358"/>
      <c r="M58" s="505"/>
      <c r="N58" s="505"/>
      <c r="R58" s="12"/>
      <c r="S58" s="12"/>
      <c r="T58" s="12"/>
    </row>
    <row r="59" spans="1:22" x14ac:dyDescent="0.35">
      <c r="A59" s="377"/>
      <c r="B59" s="368"/>
      <c r="C59" s="24" t="s">
        <v>384</v>
      </c>
      <c r="D59" s="24" t="s">
        <v>253</v>
      </c>
      <c r="E59" s="358"/>
      <c r="F59" s="358"/>
      <c r="G59" s="358"/>
      <c r="H59" s="358"/>
      <c r="I59" s="358"/>
      <c r="J59" s="358"/>
      <c r="K59" s="296"/>
      <c r="L59" s="358"/>
      <c r="M59" s="505"/>
      <c r="N59" s="505"/>
      <c r="R59" s="12"/>
      <c r="S59" s="12"/>
      <c r="T59" s="12"/>
    </row>
    <row r="60" spans="1:22" x14ac:dyDescent="0.35">
      <c r="A60" s="377"/>
      <c r="B60" s="368"/>
      <c r="C60" s="24" t="s">
        <v>385</v>
      </c>
      <c r="D60" s="24" t="s">
        <v>253</v>
      </c>
      <c r="E60" s="358"/>
      <c r="F60" s="358"/>
      <c r="G60" s="358"/>
      <c r="H60" s="358"/>
      <c r="I60" s="358"/>
      <c r="J60" s="358"/>
      <c r="K60" s="296"/>
      <c r="L60" s="358"/>
      <c r="M60" s="505"/>
      <c r="N60" s="505"/>
      <c r="R60" s="12"/>
      <c r="S60" s="12"/>
      <c r="T60" s="12"/>
    </row>
    <row r="61" spans="1:22" x14ac:dyDescent="0.35">
      <c r="A61" s="377"/>
      <c r="B61" s="368"/>
      <c r="C61" s="24" t="s">
        <v>386</v>
      </c>
      <c r="D61" s="24" t="s">
        <v>253</v>
      </c>
      <c r="E61" s="358"/>
      <c r="F61" s="358"/>
      <c r="G61" s="358"/>
      <c r="H61" s="358"/>
      <c r="I61" s="358"/>
      <c r="J61" s="358"/>
      <c r="K61" s="296"/>
      <c r="L61" s="358"/>
      <c r="M61" s="505"/>
      <c r="N61" s="505"/>
      <c r="R61" s="12"/>
      <c r="S61" s="12"/>
      <c r="T61" s="12"/>
    </row>
    <row r="62" spans="1:22" x14ac:dyDescent="0.35">
      <c r="A62" s="377"/>
      <c r="B62" s="368"/>
      <c r="C62" s="24" t="s">
        <v>387</v>
      </c>
      <c r="D62" s="24" t="s">
        <v>253</v>
      </c>
      <c r="E62" s="358"/>
      <c r="F62" s="358"/>
      <c r="G62" s="358"/>
      <c r="H62" s="358"/>
      <c r="I62" s="358"/>
      <c r="J62" s="358"/>
      <c r="K62" s="296"/>
      <c r="L62" s="358"/>
      <c r="M62" s="505"/>
      <c r="N62" s="505"/>
      <c r="R62" s="12"/>
      <c r="S62" s="12"/>
      <c r="T62" s="12"/>
    </row>
    <row r="63" spans="1:22" ht="29" x14ac:dyDescent="0.35">
      <c r="A63" s="377"/>
      <c r="B63" s="368"/>
      <c r="C63" s="24" t="s">
        <v>388</v>
      </c>
      <c r="D63" s="24" t="s">
        <v>253</v>
      </c>
      <c r="E63" s="358"/>
      <c r="F63" s="358"/>
      <c r="G63" s="358"/>
      <c r="H63" s="358"/>
      <c r="I63" s="358"/>
      <c r="J63" s="358"/>
      <c r="K63" s="296"/>
      <c r="L63" s="358"/>
      <c r="M63" s="505"/>
      <c r="N63" s="505"/>
      <c r="R63" s="12"/>
      <c r="S63" s="12"/>
      <c r="T63" s="12"/>
    </row>
    <row r="64" spans="1:22" ht="15" thickBot="1" x14ac:dyDescent="0.4">
      <c r="A64" s="378"/>
      <c r="B64" s="369"/>
      <c r="C64" s="19" t="s">
        <v>389</v>
      </c>
      <c r="D64" s="19" t="s">
        <v>257</v>
      </c>
      <c r="E64" s="330"/>
      <c r="F64" s="330"/>
      <c r="G64" s="330"/>
      <c r="H64" s="330"/>
      <c r="I64" s="330"/>
      <c r="J64" s="330"/>
      <c r="K64" s="380"/>
      <c r="L64" s="330"/>
      <c r="M64" s="504"/>
      <c r="N64" s="504"/>
      <c r="R64" s="12"/>
      <c r="S64" s="12"/>
      <c r="T64" s="12"/>
    </row>
    <row r="65" spans="1:22" x14ac:dyDescent="0.35">
      <c r="A65" s="376" t="s">
        <v>390</v>
      </c>
      <c r="B65" s="367" t="s">
        <v>128</v>
      </c>
      <c r="C65" s="85" t="s">
        <v>391</v>
      </c>
      <c r="D65" s="86" t="s">
        <v>253</v>
      </c>
      <c r="E65" s="370" t="s">
        <v>435</v>
      </c>
      <c r="F65" s="370" t="s">
        <v>472</v>
      </c>
      <c r="G65" s="370" t="s">
        <v>427</v>
      </c>
      <c r="H65" s="370" t="s">
        <v>481</v>
      </c>
      <c r="I65" s="370" t="s">
        <v>488</v>
      </c>
      <c r="J65" s="370" t="s">
        <v>469</v>
      </c>
      <c r="K65" s="379" t="s">
        <v>500</v>
      </c>
      <c r="L65" s="370" t="s">
        <v>257</v>
      </c>
      <c r="M65" s="503"/>
      <c r="N65" s="498" t="s">
        <v>501</v>
      </c>
      <c r="R65" s="12" t="str">
        <f>IF(OR(J65='Drop downs'!$G$7,J65='Drop downs'!$G$5), B65&amp;": "&amp;K65&amp;CHAR(10),"")</f>
        <v/>
      </c>
      <c r="S65" s="12" t="str">
        <f>IF(J65='Drop downs'!$G$2,B65&amp;": "&amp;K65&amp;""," ")</f>
        <v xml:space="preserve"> </v>
      </c>
      <c r="T65" s="12" t="str">
        <f>IF(GR1_Development_Standard!E65='Drop downs'!$B$6,GR1_Development_Standard!B65&amp;": "&amp;GR1_Development_Standard!K65&amp;"","")</f>
        <v/>
      </c>
      <c r="U65" t="str">
        <f>IF(M65&gt;0,B65&amp;":"&amp;M65&amp;"
","")</f>
        <v/>
      </c>
      <c r="V65" t="str">
        <f>IF(N65&gt;0,B65&amp;":"&amp;N65&amp;"
","")</f>
        <v xml:space="preserve">IIA11:The policy could mention heritage-led regeneration and responding to local cultural and historic character in order to perform more positively.
</v>
      </c>
    </row>
    <row r="66" spans="1:22" x14ac:dyDescent="0.35">
      <c r="A66" s="377"/>
      <c r="B66" s="368"/>
      <c r="C66" s="83" t="s">
        <v>392</v>
      </c>
      <c r="D66" s="24" t="s">
        <v>257</v>
      </c>
      <c r="E66" s="358"/>
      <c r="F66" s="358"/>
      <c r="G66" s="358"/>
      <c r="H66" s="358"/>
      <c r="I66" s="358"/>
      <c r="J66" s="358"/>
      <c r="K66" s="296"/>
      <c r="L66" s="358"/>
      <c r="M66" s="505"/>
      <c r="N66" s="499"/>
      <c r="R66" s="12"/>
      <c r="S66" s="12"/>
      <c r="T66" s="12"/>
    </row>
    <row r="67" spans="1:22" ht="29" x14ac:dyDescent="0.35">
      <c r="A67" s="377"/>
      <c r="B67" s="368"/>
      <c r="C67" s="83" t="s">
        <v>393</v>
      </c>
      <c r="D67" s="24" t="s">
        <v>253</v>
      </c>
      <c r="E67" s="358"/>
      <c r="F67" s="358"/>
      <c r="G67" s="358"/>
      <c r="H67" s="358"/>
      <c r="I67" s="358"/>
      <c r="J67" s="358"/>
      <c r="K67" s="296"/>
      <c r="L67" s="358"/>
      <c r="M67" s="505"/>
      <c r="N67" s="499"/>
      <c r="R67" s="12"/>
      <c r="S67" s="12"/>
      <c r="T67" s="12"/>
    </row>
    <row r="68" spans="1:22" x14ac:dyDescent="0.35">
      <c r="A68" s="377"/>
      <c r="B68" s="368"/>
      <c r="C68" s="83" t="s">
        <v>394</v>
      </c>
      <c r="D68" s="24" t="s">
        <v>257</v>
      </c>
      <c r="E68" s="358"/>
      <c r="F68" s="358"/>
      <c r="G68" s="358"/>
      <c r="H68" s="358"/>
      <c r="I68" s="358"/>
      <c r="J68" s="358"/>
      <c r="K68" s="296"/>
      <c r="L68" s="358"/>
      <c r="M68" s="505"/>
      <c r="N68" s="499"/>
      <c r="R68" s="12"/>
      <c r="S68" s="12"/>
      <c r="T68" s="12"/>
    </row>
    <row r="69" spans="1:22" x14ac:dyDescent="0.35">
      <c r="A69" s="377"/>
      <c r="B69" s="368"/>
      <c r="C69" s="83" t="s">
        <v>395</v>
      </c>
      <c r="D69" s="24" t="s">
        <v>257</v>
      </c>
      <c r="E69" s="358"/>
      <c r="F69" s="358"/>
      <c r="G69" s="358"/>
      <c r="H69" s="358"/>
      <c r="I69" s="358"/>
      <c r="J69" s="358"/>
      <c r="K69" s="296"/>
      <c r="L69" s="358"/>
      <c r="M69" s="505"/>
      <c r="N69" s="499"/>
      <c r="R69" s="12"/>
      <c r="S69" s="12"/>
      <c r="T69" s="12"/>
    </row>
    <row r="70" spans="1:22" x14ac:dyDescent="0.35">
      <c r="A70" s="377"/>
      <c r="B70" s="368"/>
      <c r="C70" s="83" t="s">
        <v>396</v>
      </c>
      <c r="D70" s="24" t="s">
        <v>253</v>
      </c>
      <c r="E70" s="358"/>
      <c r="F70" s="358"/>
      <c r="G70" s="358"/>
      <c r="H70" s="358"/>
      <c r="I70" s="358"/>
      <c r="J70" s="358"/>
      <c r="K70" s="296"/>
      <c r="L70" s="358"/>
      <c r="M70" s="505"/>
      <c r="N70" s="499"/>
      <c r="R70" s="12"/>
      <c r="S70" s="12"/>
      <c r="T70" s="12"/>
    </row>
    <row r="71" spans="1:22" ht="80.25" customHeight="1" thickBot="1" x14ac:dyDescent="0.4">
      <c r="A71" s="378"/>
      <c r="B71" s="369"/>
      <c r="C71" s="100" t="s">
        <v>397</v>
      </c>
      <c r="D71" s="19" t="s">
        <v>257</v>
      </c>
      <c r="E71" s="330"/>
      <c r="F71" s="330"/>
      <c r="G71" s="330"/>
      <c r="H71" s="330"/>
      <c r="I71" s="330"/>
      <c r="J71" s="330"/>
      <c r="K71" s="380"/>
      <c r="L71" s="330"/>
      <c r="M71" s="504"/>
      <c r="N71" s="500"/>
      <c r="R71" s="12"/>
      <c r="S71" s="12"/>
      <c r="T71" s="12"/>
    </row>
    <row r="72" spans="1:22" x14ac:dyDescent="0.35">
      <c r="A72" s="376" t="s">
        <v>398</v>
      </c>
      <c r="B72" s="367" t="s">
        <v>129</v>
      </c>
      <c r="C72" s="85" t="s">
        <v>399</v>
      </c>
      <c r="D72" s="86" t="s">
        <v>253</v>
      </c>
      <c r="E72" s="370" t="s">
        <v>421</v>
      </c>
      <c r="F72" s="370" t="s">
        <v>466</v>
      </c>
      <c r="G72" s="370" t="s">
        <v>427</v>
      </c>
      <c r="H72" s="370" t="s">
        <v>481</v>
      </c>
      <c r="I72" s="370" t="s">
        <v>488</v>
      </c>
      <c r="J72" s="370" t="s">
        <v>469</v>
      </c>
      <c r="K72" s="371" t="s">
        <v>502</v>
      </c>
      <c r="L72" s="370" t="s">
        <v>257</v>
      </c>
      <c r="M72" s="503"/>
      <c r="N72" s="498" t="s">
        <v>503</v>
      </c>
      <c r="R72" s="12" t="str">
        <f>IF(OR(J72='Drop downs'!$G$7,J72='Drop downs'!$G$5), B72&amp;": "&amp;K72&amp;CHAR(10),"")</f>
        <v/>
      </c>
      <c r="S72" s="12" t="str">
        <f>IF(J72='Drop downs'!$G$2,B72&amp;": "&amp;K72&amp;""," ")</f>
        <v xml:space="preserve"> </v>
      </c>
      <c r="T72" s="12" t="str">
        <f>IF(GR1_Development_Standard!E72='Drop downs'!$B$6,GR1_Development_Standard!B72&amp;": "&amp;GR1_Development_Standard!K72&amp;"","")</f>
        <v/>
      </c>
      <c r="U72" t="str">
        <f>IF(M72&gt;0,B72&amp;":"&amp;M72&amp;"
","")</f>
        <v/>
      </c>
      <c r="V72" t="str">
        <f>IF(N73&gt;0,B73&amp;":"&amp;N73&amp;"
","")</f>
        <v/>
      </c>
    </row>
    <row r="73" spans="1:22" x14ac:dyDescent="0.35">
      <c r="A73" s="377"/>
      <c r="B73" s="368"/>
      <c r="C73" s="83" t="s">
        <v>400</v>
      </c>
      <c r="D73" s="24" t="s">
        <v>253</v>
      </c>
      <c r="E73" s="358"/>
      <c r="F73" s="358"/>
      <c r="G73" s="358"/>
      <c r="H73" s="358"/>
      <c r="I73" s="358"/>
      <c r="J73" s="358"/>
      <c r="K73" s="372"/>
      <c r="L73" s="358"/>
      <c r="M73" s="505"/>
      <c r="N73" s="499"/>
      <c r="R73" s="12"/>
      <c r="S73" s="12"/>
      <c r="T73" s="12"/>
    </row>
    <row r="74" spans="1:22" x14ac:dyDescent="0.35">
      <c r="A74" s="377"/>
      <c r="B74" s="368"/>
      <c r="C74" s="83" t="s">
        <v>401</v>
      </c>
      <c r="D74" s="24" t="s">
        <v>257</v>
      </c>
      <c r="E74" s="358"/>
      <c r="F74" s="358"/>
      <c r="G74" s="358"/>
      <c r="H74" s="358"/>
      <c r="I74" s="358"/>
      <c r="J74" s="358"/>
      <c r="K74" s="372"/>
      <c r="L74" s="358"/>
      <c r="M74" s="505"/>
      <c r="N74" s="499"/>
      <c r="R74" s="12"/>
      <c r="S74" s="12"/>
      <c r="T74" s="12"/>
    </row>
    <row r="75" spans="1:22" ht="33" customHeight="1" x14ac:dyDescent="0.35">
      <c r="A75" s="377"/>
      <c r="B75" s="368"/>
      <c r="C75" s="83" t="s">
        <v>402</v>
      </c>
      <c r="D75" s="24" t="s">
        <v>253</v>
      </c>
      <c r="E75" s="358"/>
      <c r="F75" s="358"/>
      <c r="G75" s="358"/>
      <c r="H75" s="358"/>
      <c r="I75" s="358"/>
      <c r="J75" s="358"/>
      <c r="K75" s="372"/>
      <c r="L75" s="358"/>
      <c r="M75" s="505"/>
      <c r="N75" s="499"/>
      <c r="R75" s="12"/>
      <c r="S75" s="12"/>
      <c r="T75" s="12"/>
    </row>
    <row r="76" spans="1:22" ht="109.5" customHeight="1" thickBot="1" x14ac:dyDescent="0.4">
      <c r="A76" s="382"/>
      <c r="B76" s="369"/>
      <c r="C76" s="87" t="s">
        <v>403</v>
      </c>
      <c r="D76" s="88" t="s">
        <v>253</v>
      </c>
      <c r="E76" s="359"/>
      <c r="F76" s="359"/>
      <c r="G76" s="359"/>
      <c r="H76" s="359"/>
      <c r="I76" s="359"/>
      <c r="J76" s="359"/>
      <c r="K76" s="373"/>
      <c r="L76" s="359"/>
      <c r="M76" s="504"/>
      <c r="N76" s="500"/>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164</v>
      </c>
      <c r="K77" s="360" t="s">
        <v>504</v>
      </c>
      <c r="L77" s="332" t="s">
        <v>253</v>
      </c>
      <c r="M77" s="498" t="s">
        <v>505</v>
      </c>
      <c r="N77" s="503"/>
      <c r="R77" s="12" t="str">
        <f>IF(OR(J77='Drop downs'!$G$7,J77='Drop downs'!$G$5), B77&amp;": "&amp;K77&amp;CHAR(10),"")</f>
        <v xml:space="preserve">IIA13: 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v>
      </c>
      <c r="S77" s="12" t="str">
        <f>IF(J77='Drop downs'!$G$2,B77&amp;": "&amp;K77&amp;""," ")</f>
        <v xml:space="preserve"> </v>
      </c>
      <c r="T77" s="12" t="str">
        <f>IF(GR1_Development_Standard!E77='Drop downs'!$B$6,GR1_Development_Standard!B77&amp;": "&amp;GR1_Development_Standard!K77&amp;"","")</f>
        <v/>
      </c>
      <c r="U77" t="str">
        <f>IF(M77&gt;0,B77&amp;":"&amp;M77&amp;"
","")</f>
        <v xml:space="preserve">IIA13:The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v>
      </c>
      <c r="V77" t="str">
        <f>IF(N77&gt;0,B77&amp;":"&amp;N77&amp;"
","")</f>
        <v/>
      </c>
    </row>
    <row r="78" spans="1:22" x14ac:dyDescent="0.35">
      <c r="A78" s="365"/>
      <c r="B78" s="368"/>
      <c r="C78" s="83" t="s">
        <v>406</v>
      </c>
      <c r="D78" s="3" t="s">
        <v>257</v>
      </c>
      <c r="E78" s="358"/>
      <c r="F78" s="358"/>
      <c r="G78" s="358"/>
      <c r="H78" s="358"/>
      <c r="I78" s="358"/>
      <c r="J78" s="358"/>
      <c r="K78" s="296"/>
      <c r="L78" s="358"/>
      <c r="M78" s="499"/>
      <c r="N78" s="505"/>
      <c r="R78" s="12"/>
      <c r="S78" s="12"/>
      <c r="T78" s="12"/>
    </row>
    <row r="79" spans="1:22" x14ac:dyDescent="0.35">
      <c r="A79" s="365"/>
      <c r="B79" s="368"/>
      <c r="C79" s="83" t="s">
        <v>407</v>
      </c>
      <c r="D79" s="3" t="s">
        <v>253</v>
      </c>
      <c r="E79" s="358"/>
      <c r="F79" s="358"/>
      <c r="G79" s="358"/>
      <c r="H79" s="358"/>
      <c r="I79" s="358"/>
      <c r="J79" s="358"/>
      <c r="K79" s="296"/>
      <c r="L79" s="358"/>
      <c r="M79" s="499"/>
      <c r="N79" s="505"/>
      <c r="R79" s="12"/>
      <c r="S79" s="12"/>
      <c r="T79" s="12"/>
    </row>
    <row r="80" spans="1:22" x14ac:dyDescent="0.35">
      <c r="A80" s="365"/>
      <c r="B80" s="368"/>
      <c r="C80" s="84" t="s">
        <v>408</v>
      </c>
      <c r="D80" s="3" t="s">
        <v>253</v>
      </c>
      <c r="E80" s="358"/>
      <c r="F80" s="358"/>
      <c r="G80" s="358"/>
      <c r="H80" s="358"/>
      <c r="I80" s="358"/>
      <c r="J80" s="358"/>
      <c r="K80" s="296"/>
      <c r="L80" s="358"/>
      <c r="M80" s="499"/>
      <c r="N80" s="505"/>
      <c r="R80" s="12"/>
      <c r="S80" s="12"/>
      <c r="T80" s="12"/>
    </row>
    <row r="81" spans="1:22" ht="29" x14ac:dyDescent="0.35">
      <c r="A81" s="365"/>
      <c r="B81" s="368"/>
      <c r="C81" s="84" t="s">
        <v>409</v>
      </c>
      <c r="D81" s="3" t="s">
        <v>253</v>
      </c>
      <c r="E81" s="358"/>
      <c r="F81" s="358"/>
      <c r="G81" s="358"/>
      <c r="H81" s="358"/>
      <c r="I81" s="358"/>
      <c r="J81" s="358"/>
      <c r="K81" s="296"/>
      <c r="L81" s="358"/>
      <c r="M81" s="499"/>
      <c r="N81" s="505"/>
      <c r="R81" s="12"/>
      <c r="S81" s="12"/>
      <c r="T81" s="12"/>
    </row>
    <row r="82" spans="1:22" ht="29" x14ac:dyDescent="0.35">
      <c r="A82" s="365"/>
      <c r="B82" s="368"/>
      <c r="C82" s="84" t="s">
        <v>410</v>
      </c>
      <c r="D82" s="3" t="s">
        <v>257</v>
      </c>
      <c r="E82" s="358"/>
      <c r="F82" s="358"/>
      <c r="G82" s="358"/>
      <c r="H82" s="358"/>
      <c r="I82" s="358"/>
      <c r="J82" s="358"/>
      <c r="K82" s="296"/>
      <c r="L82" s="358"/>
      <c r="M82" s="499"/>
      <c r="N82" s="505"/>
      <c r="R82" s="12"/>
      <c r="S82" s="12"/>
      <c r="T82" s="12"/>
    </row>
    <row r="83" spans="1:22" ht="15" thickBot="1" x14ac:dyDescent="0.4">
      <c r="A83" s="366"/>
      <c r="B83" s="369"/>
      <c r="C83" s="90" t="s">
        <v>411</v>
      </c>
      <c r="D83" s="3" t="s">
        <v>253</v>
      </c>
      <c r="E83" s="359"/>
      <c r="F83" s="359"/>
      <c r="G83" s="359"/>
      <c r="H83" s="359"/>
      <c r="I83" s="359"/>
      <c r="J83" s="359"/>
      <c r="K83" s="361"/>
      <c r="L83" s="359"/>
      <c r="M83" s="500"/>
      <c r="N83" s="504"/>
      <c r="R83" s="12"/>
      <c r="S83" s="12"/>
      <c r="T83" s="12"/>
    </row>
    <row r="84" spans="1:22" x14ac:dyDescent="0.35">
      <c r="A84" s="364" t="s">
        <v>412</v>
      </c>
      <c r="B84" s="367" t="s">
        <v>131</v>
      </c>
      <c r="C84" s="101" t="s">
        <v>413</v>
      </c>
      <c r="D84" s="82" t="s">
        <v>253</v>
      </c>
      <c r="E84" s="332" t="s">
        <v>103</v>
      </c>
      <c r="F84" s="332" t="s">
        <v>103</v>
      </c>
      <c r="G84" s="332" t="s">
        <v>103</v>
      </c>
      <c r="H84" s="332" t="s">
        <v>103</v>
      </c>
      <c r="I84" s="332" t="s">
        <v>103</v>
      </c>
      <c r="J84" s="332" t="s">
        <v>164</v>
      </c>
      <c r="K84" s="360" t="s">
        <v>506</v>
      </c>
      <c r="L84" s="332" t="s">
        <v>253</v>
      </c>
      <c r="M84" s="498" t="s">
        <v>507</v>
      </c>
      <c r="N84" s="503"/>
      <c r="R84" s="12" t="str">
        <f>IF(OR(J84='Drop downs'!$G$7,J84='Drop downs'!$G$5), B84&amp;": "&amp;K84&amp;CHAR(10),"")</f>
        <v xml:space="preserve">IIA14: 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v>
      </c>
      <c r="S84" s="12" t="str">
        <f>IF(J84='Drop downs'!$G$2,B84&amp;": "&amp;K84&amp;""," ")</f>
        <v xml:space="preserve"> </v>
      </c>
      <c r="T84" s="12" t="str">
        <f>IF(GR1_Development_Standard!E84='Drop downs'!$B$6,GR1_Development_Standard!B84&amp;": "&amp;GR1_Development_Standard!K84&amp;"","")</f>
        <v/>
      </c>
      <c r="U84" t="str">
        <f>IF(M84&gt;0,B84&amp;":"&amp;M84&amp;"
","")</f>
        <v xml:space="preserve">IIA14:The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v>
      </c>
      <c r="V84" t="str">
        <f>IF(N84&gt;0,B84&amp;":"&amp;N84&amp;"
","")</f>
        <v/>
      </c>
    </row>
    <row r="85" spans="1:22" x14ac:dyDescent="0.35">
      <c r="A85" s="365"/>
      <c r="B85" s="368"/>
      <c r="C85" s="84" t="s">
        <v>414</v>
      </c>
      <c r="D85" s="3" t="s">
        <v>253</v>
      </c>
      <c r="E85" s="358"/>
      <c r="F85" s="358"/>
      <c r="G85" s="358"/>
      <c r="H85" s="358"/>
      <c r="I85" s="358"/>
      <c r="J85" s="358"/>
      <c r="K85" s="296"/>
      <c r="L85" s="358"/>
      <c r="M85" s="499"/>
      <c r="N85" s="505"/>
      <c r="R85" s="12"/>
      <c r="S85" s="12"/>
      <c r="T85" s="12"/>
    </row>
    <row r="86" spans="1:22" x14ac:dyDescent="0.35">
      <c r="A86" s="365"/>
      <c r="B86" s="368"/>
      <c r="C86" s="84" t="s">
        <v>415</v>
      </c>
      <c r="D86" s="3" t="s">
        <v>253</v>
      </c>
      <c r="E86" s="358"/>
      <c r="F86" s="358"/>
      <c r="G86" s="358"/>
      <c r="H86" s="358"/>
      <c r="I86" s="358"/>
      <c r="J86" s="358"/>
      <c r="K86" s="296"/>
      <c r="L86" s="358"/>
      <c r="M86" s="499"/>
      <c r="N86" s="505"/>
      <c r="R86" s="12"/>
      <c r="S86" s="12"/>
      <c r="T86" s="12"/>
    </row>
    <row r="87" spans="1:22" ht="87" customHeight="1" thickBot="1" x14ac:dyDescent="0.4">
      <c r="A87" s="366"/>
      <c r="B87" s="369"/>
      <c r="C87" s="87" t="s">
        <v>416</v>
      </c>
      <c r="D87" s="80" t="s">
        <v>257</v>
      </c>
      <c r="E87" s="359"/>
      <c r="F87" s="359"/>
      <c r="G87" s="359"/>
      <c r="H87" s="359"/>
      <c r="I87" s="359"/>
      <c r="J87" s="359"/>
      <c r="K87" s="361"/>
      <c r="L87" s="359"/>
      <c r="M87" s="500"/>
      <c r="N87" s="504"/>
      <c r="R87" s="12"/>
      <c r="S87" s="12"/>
      <c r="T87" s="12" t="str">
        <f>IF(GR1_Development_Standard!E87='Drop downs'!$B$6,GR1_Development_Standard!B87&amp;": "&amp;GR1_Development_Standard!K87&amp;"","")</f>
        <v xml:space="preserve">: </v>
      </c>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xml:space="preserve">IIA13: 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IIA14: 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v>
      </c>
      <c r="B90" s="513"/>
      <c r="C90" s="513"/>
      <c r="D90" s="513"/>
      <c r="E90" s="513"/>
      <c r="F90" s="513"/>
      <c r="G90" s="513"/>
      <c r="H90" s="513"/>
      <c r="I90" s="513"/>
      <c r="J90" s="513"/>
      <c r="K90" s="513"/>
      <c r="L90" s="513"/>
      <c r="M90" s="513"/>
      <c r="N90" s="514"/>
      <c r="O90" s="16"/>
      <c r="P90" s="16"/>
    </row>
    <row r="91" spans="1:22" x14ac:dyDescent="0.35">
      <c r="A91" s="355" t="s">
        <v>61</v>
      </c>
      <c r="B91" s="356"/>
      <c r="C91" s="356"/>
      <c r="D91" s="356"/>
      <c r="E91" s="356"/>
      <c r="F91" s="356"/>
      <c r="G91" s="356"/>
      <c r="H91" s="356"/>
      <c r="I91" s="356"/>
      <c r="J91" s="356"/>
      <c r="K91" s="356"/>
      <c r="L91" s="356"/>
      <c r="M91" s="356"/>
      <c r="N91" s="357"/>
    </row>
    <row r="92" spans="1:22" ht="56.15" customHeight="1" x14ac:dyDescent="0.35">
      <c r="A92" s="512" t="str">
        <f>S8&amp;S18&amp;S20&amp;S28&amp;S36&amp;S42&amp;S47&amp;S48&amp;S49&amp;S54&amp;S57&amp;S65&amp;S72&amp;S77&amp;S84&amp;S87</f>
        <v xml:space="preserve">      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B92" s="513"/>
      <c r="C92" s="513"/>
      <c r="D92" s="513"/>
      <c r="E92" s="513"/>
      <c r="F92" s="513"/>
      <c r="G92" s="513"/>
      <c r="H92" s="513"/>
      <c r="I92" s="513"/>
      <c r="J92" s="513"/>
      <c r="K92" s="513"/>
      <c r="L92" s="513"/>
      <c r="M92" s="513"/>
      <c r="N92" s="514"/>
    </row>
    <row r="93" spans="1:22" x14ac:dyDescent="0.35">
      <c r="A93" s="355" t="s">
        <v>63</v>
      </c>
      <c r="B93" s="356"/>
      <c r="C93" s="356"/>
      <c r="D93" s="356"/>
      <c r="E93" s="356"/>
      <c r="F93" s="356"/>
      <c r="G93" s="356"/>
      <c r="H93" s="356"/>
      <c r="I93" s="356"/>
      <c r="J93" s="356"/>
      <c r="K93" s="356"/>
      <c r="L93" s="356"/>
      <c r="M93" s="356"/>
      <c r="N93" s="357"/>
    </row>
    <row r="94" spans="1:22" ht="6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92.15" customHeight="1" x14ac:dyDescent="0.35">
      <c r="A96" s="515" t="str">
        <f>U8&amp;U18&amp;U20&amp;U28&amp;U36&amp;U42&amp;U47&amp;U49&amp;U54&amp;U57&amp;U65&amp;U72&amp;U77&amp;U84</f>
        <v xml:space="preserve">IIA1:The policy would perform more positively if it referenced provision of home / flexible work space within design of new developments. 
IIA13:The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IIA14:The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v>
      </c>
      <c r="B96" s="516"/>
      <c r="C96" s="516"/>
      <c r="D96" s="516"/>
      <c r="E96" s="516"/>
      <c r="F96" s="516"/>
      <c r="G96" s="516"/>
      <c r="H96" s="516"/>
      <c r="I96" s="516"/>
      <c r="J96" s="516"/>
      <c r="K96" s="516"/>
      <c r="L96" s="516"/>
      <c r="M96" s="516"/>
      <c r="N96" s="517"/>
    </row>
    <row r="97" spans="1:14" x14ac:dyDescent="0.35">
      <c r="A97" s="355" t="s">
        <v>323</v>
      </c>
      <c r="B97" s="356"/>
      <c r="C97" s="356"/>
      <c r="D97" s="356"/>
      <c r="E97" s="356"/>
      <c r="F97" s="356"/>
      <c r="G97" s="356"/>
      <c r="H97" s="356"/>
      <c r="I97" s="356"/>
      <c r="J97" s="356"/>
      <c r="K97" s="356"/>
      <c r="L97" s="356"/>
      <c r="M97" s="356"/>
      <c r="N97" s="357"/>
    </row>
    <row r="98" spans="1:14" ht="98.15" customHeight="1" thickBot="1" x14ac:dyDescent="0.4">
      <c r="A98" s="509" t="str">
        <f>GR2_Inclusive_Neighbourhoods!A98</f>
        <v xml:space="preserve">IIA3:The performance of this policy could be improved if it also encouraged developers to provide new or improved facilities such as community meeting facilities, education, retail, sports and leisure, health etc.  
</v>
      </c>
      <c r="B98" s="510"/>
      <c r="C98" s="510"/>
      <c r="D98" s="510"/>
      <c r="E98" s="510"/>
      <c r="F98" s="510"/>
      <c r="G98" s="510"/>
      <c r="H98" s="510"/>
      <c r="I98" s="510"/>
      <c r="J98" s="510"/>
      <c r="K98" s="510"/>
      <c r="L98" s="510"/>
      <c r="M98" s="510"/>
      <c r="N98" s="511"/>
    </row>
  </sheetData>
  <sheetProtection algorithmName="SHA-512" hashValue="RIP2VFGUvpN9QefJ7JHDlqPxv5GD+e/7HSulZhOIhdbKCfXYcGAtiQN58Vwp71LXXdN+Opu47ty7pWper6aSJQ==" saltValue="w93QZFvr1V/x+CSHuOivfw=="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77:A83"/>
    <mergeCell ref="B77:B83"/>
    <mergeCell ref="E77:E83"/>
    <mergeCell ref="F77:F83"/>
    <mergeCell ref="G77:G83"/>
    <mergeCell ref="N77:N83"/>
    <mergeCell ref="A84:A87"/>
    <mergeCell ref="B84:B87"/>
    <mergeCell ref="E84:E87"/>
    <mergeCell ref="F84:F87"/>
    <mergeCell ref="G84:G87"/>
    <mergeCell ref="H84:H87"/>
    <mergeCell ref="I84:I87"/>
    <mergeCell ref="J84:J87"/>
    <mergeCell ref="K84:K87"/>
    <mergeCell ref="H77:H83"/>
    <mergeCell ref="I77:I83"/>
    <mergeCell ref="J77:J83"/>
    <mergeCell ref="K77:K83"/>
    <mergeCell ref="L77:L83"/>
    <mergeCell ref="M77:M83"/>
    <mergeCell ref="L65:L71"/>
    <mergeCell ref="M65:M71"/>
    <mergeCell ref="N65:N71"/>
    <mergeCell ref="A72:A76"/>
    <mergeCell ref="B72:B76"/>
    <mergeCell ref="E72:E76"/>
    <mergeCell ref="F72:F76"/>
    <mergeCell ref="G72:G76"/>
    <mergeCell ref="H72:H76"/>
    <mergeCell ref="I72:I76"/>
    <mergeCell ref="J72:J76"/>
    <mergeCell ref="K72:K76"/>
    <mergeCell ref="L72:L76"/>
    <mergeCell ref="M72:M76"/>
    <mergeCell ref="N72:N76"/>
    <mergeCell ref="A65:A71"/>
    <mergeCell ref="B65:B71"/>
    <mergeCell ref="E65:E71"/>
    <mergeCell ref="F65:F71"/>
    <mergeCell ref="G65:G71"/>
    <mergeCell ref="H65:H71"/>
    <mergeCell ref="I65:I71"/>
    <mergeCell ref="J65:J71"/>
    <mergeCell ref="K65:K71"/>
    <mergeCell ref="L54:L56"/>
    <mergeCell ref="M54:M56"/>
    <mergeCell ref="N54:N56"/>
    <mergeCell ref="A57:A64"/>
    <mergeCell ref="B57:B64"/>
    <mergeCell ref="E57:E64"/>
    <mergeCell ref="F57:F64"/>
    <mergeCell ref="G57:G64"/>
    <mergeCell ref="N57:N64"/>
    <mergeCell ref="H57:H64"/>
    <mergeCell ref="I57:I64"/>
    <mergeCell ref="J57:J64"/>
    <mergeCell ref="K57:K64"/>
    <mergeCell ref="L57:L64"/>
    <mergeCell ref="M57:M64"/>
    <mergeCell ref="A54:A56"/>
    <mergeCell ref="B54:B56"/>
    <mergeCell ref="E54:E56"/>
    <mergeCell ref="F54:F56"/>
    <mergeCell ref="G54:G56"/>
    <mergeCell ref="H54:H56"/>
    <mergeCell ref="I54:I56"/>
    <mergeCell ref="J54:J56"/>
    <mergeCell ref="K54:K56"/>
    <mergeCell ref="A47:A48"/>
    <mergeCell ref="B47:B48"/>
    <mergeCell ref="E47:E48"/>
    <mergeCell ref="F47:F48"/>
    <mergeCell ref="G47:G48"/>
    <mergeCell ref="N47:N48"/>
    <mergeCell ref="A49:A53"/>
    <mergeCell ref="B49:B53"/>
    <mergeCell ref="E49:E53"/>
    <mergeCell ref="F49:F53"/>
    <mergeCell ref="G49:G53"/>
    <mergeCell ref="H49:H53"/>
    <mergeCell ref="I49:I53"/>
    <mergeCell ref="J49:J53"/>
    <mergeCell ref="K49:K53"/>
    <mergeCell ref="H47:H48"/>
    <mergeCell ref="I47:I48"/>
    <mergeCell ref="J47:J48"/>
    <mergeCell ref="K47:K48"/>
    <mergeCell ref="L47:L48"/>
    <mergeCell ref="M47:M48"/>
    <mergeCell ref="L49:L53"/>
    <mergeCell ref="M49:M53"/>
    <mergeCell ref="N49:N53"/>
    <mergeCell ref="L36:L41"/>
    <mergeCell ref="M36:M41"/>
    <mergeCell ref="N36:N41"/>
    <mergeCell ref="A42:A46"/>
    <mergeCell ref="B42:B46"/>
    <mergeCell ref="E42:E46"/>
    <mergeCell ref="F42:F46"/>
    <mergeCell ref="G42:G46"/>
    <mergeCell ref="H42:H46"/>
    <mergeCell ref="I42:I46"/>
    <mergeCell ref="J42:J46"/>
    <mergeCell ref="K42:K46"/>
    <mergeCell ref="L42:L46"/>
    <mergeCell ref="M42:M46"/>
    <mergeCell ref="N42:N46"/>
    <mergeCell ref="A36:A41"/>
    <mergeCell ref="B36:B41"/>
    <mergeCell ref="E36:E41"/>
    <mergeCell ref="F36:F41"/>
    <mergeCell ref="G36:G41"/>
    <mergeCell ref="H36:H41"/>
    <mergeCell ref="I36:I41"/>
    <mergeCell ref="J36:J41"/>
    <mergeCell ref="K36:K41"/>
    <mergeCell ref="L20:L27"/>
    <mergeCell ref="M20:M27"/>
    <mergeCell ref="N20:N27"/>
    <mergeCell ref="A28:A35"/>
    <mergeCell ref="B28:B35"/>
    <mergeCell ref="E28:E35"/>
    <mergeCell ref="F28:F35"/>
    <mergeCell ref="G28:G35"/>
    <mergeCell ref="N28:N35"/>
    <mergeCell ref="H28:H35"/>
    <mergeCell ref="I28:I35"/>
    <mergeCell ref="J28:J35"/>
    <mergeCell ref="K28:K35"/>
    <mergeCell ref="L28:L35"/>
    <mergeCell ref="M28:M35"/>
    <mergeCell ref="A20:A27"/>
    <mergeCell ref="B20:B27"/>
    <mergeCell ref="E20:E27"/>
    <mergeCell ref="F20:F27"/>
    <mergeCell ref="G20:G27"/>
    <mergeCell ref="H20:H27"/>
    <mergeCell ref="I20:I27"/>
    <mergeCell ref="J20:J27"/>
    <mergeCell ref="K20:K27"/>
    <mergeCell ref="N8:N17"/>
    <mergeCell ref="A18:A19"/>
    <mergeCell ref="B18:B19"/>
    <mergeCell ref="E18:E19"/>
    <mergeCell ref="F18:F19"/>
    <mergeCell ref="G18:G19"/>
    <mergeCell ref="H18:H19"/>
    <mergeCell ref="I18:I19"/>
    <mergeCell ref="J18:J19"/>
    <mergeCell ref="K18:K19"/>
    <mergeCell ref="H8:H17"/>
    <mergeCell ref="I8:I17"/>
    <mergeCell ref="J8:J17"/>
    <mergeCell ref="K8:K17"/>
    <mergeCell ref="L8:L17"/>
    <mergeCell ref="M8:M17"/>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4978" priority="2">
      <formula>$D50="No"</formula>
    </cfRule>
  </conditionalFormatting>
  <conditionalFormatting sqref="C8:D87">
    <cfRule type="expression" dxfId="4977" priority="1">
      <formula>$D8="No"</formula>
    </cfRule>
  </conditionalFormatting>
  <conditionalFormatting sqref="J8 J18 J28 J49 J57 J65 J72 J77 J84">
    <cfRule type="cellIs" dxfId="4976" priority="34" operator="equal">
      <formula>"Significant Negative"</formula>
    </cfRule>
    <cfRule type="cellIs" dxfId="4975" priority="35" operator="equal">
      <formula>"Minor Negative"</formula>
    </cfRule>
    <cfRule type="cellIs" dxfId="4974" priority="36" operator="equal">
      <formula>"Uncertain"</formula>
    </cfRule>
    <cfRule type="cellIs" dxfId="4973" priority="37" operator="equal">
      <formula>"Neutral"</formula>
    </cfRule>
    <cfRule type="cellIs" dxfId="4972" priority="38" operator="equal">
      <formula>"Minor Positive"</formula>
    </cfRule>
    <cfRule type="cellIs" dxfId="4971" priority="39" operator="equal">
      <formula>"Significant Positive"</formula>
    </cfRule>
  </conditionalFormatting>
  <conditionalFormatting sqref="J20">
    <cfRule type="cellIs" dxfId="4970" priority="22" operator="equal">
      <formula>"Significant Negative"</formula>
    </cfRule>
    <cfRule type="cellIs" dxfId="4969" priority="23" operator="equal">
      <formula>"Minor Negative"</formula>
    </cfRule>
    <cfRule type="cellIs" dxfId="4968" priority="24" operator="equal">
      <formula>"Uncertain"</formula>
    </cfRule>
    <cfRule type="cellIs" dxfId="4967" priority="25" operator="equal">
      <formula>"Neutral"</formula>
    </cfRule>
    <cfRule type="cellIs" dxfId="4966" priority="26" operator="equal">
      <formula>"Minor Positive"</formula>
    </cfRule>
    <cfRule type="cellIs" dxfId="4965" priority="27" operator="equal">
      <formula>"Significant Positive"</formula>
    </cfRule>
  </conditionalFormatting>
  <conditionalFormatting sqref="J36">
    <cfRule type="cellIs" dxfId="4964" priority="16" operator="equal">
      <formula>"Significant Negative"</formula>
    </cfRule>
    <cfRule type="cellIs" dxfId="4963" priority="17" operator="equal">
      <formula>"Minor Negative"</formula>
    </cfRule>
    <cfRule type="cellIs" dxfId="4962" priority="18" operator="equal">
      <formula>"Uncertain"</formula>
    </cfRule>
    <cfRule type="cellIs" dxfId="4961" priority="19" operator="equal">
      <formula>"Neutral"</formula>
    </cfRule>
    <cfRule type="cellIs" dxfId="4960" priority="20" operator="equal">
      <formula>"Minor Positive"</formula>
    </cfRule>
    <cfRule type="cellIs" dxfId="4959" priority="21" operator="equal">
      <formula>"Significant Positive"</formula>
    </cfRule>
  </conditionalFormatting>
  <conditionalFormatting sqref="J42">
    <cfRule type="cellIs" dxfId="4958" priority="10" operator="equal">
      <formula>"Significant Negative"</formula>
    </cfRule>
    <cfRule type="cellIs" dxfId="4957" priority="11" operator="equal">
      <formula>"Minor Negative"</formula>
    </cfRule>
    <cfRule type="cellIs" dxfId="4956" priority="12" operator="equal">
      <formula>"Uncertain"</formula>
    </cfRule>
    <cfRule type="cellIs" dxfId="4955" priority="13" operator="equal">
      <formula>"Neutral"</formula>
    </cfRule>
    <cfRule type="cellIs" dxfId="4954" priority="14" operator="equal">
      <formula>"Minor Positive"</formula>
    </cfRule>
    <cfRule type="cellIs" dxfId="4953" priority="15" operator="equal">
      <formula>"Significant Positive"</formula>
    </cfRule>
  </conditionalFormatting>
  <conditionalFormatting sqref="J47">
    <cfRule type="cellIs" dxfId="4952" priority="28" operator="equal">
      <formula>"Significant Negative"</formula>
    </cfRule>
    <cfRule type="cellIs" dxfId="4951" priority="29" operator="equal">
      <formula>"Minor Negative"</formula>
    </cfRule>
    <cfRule type="cellIs" dxfId="4950" priority="30" operator="equal">
      <formula>"Uncertain"</formula>
    </cfRule>
    <cfRule type="cellIs" dxfId="4949" priority="31" operator="equal">
      <formula>"Neutral"</formula>
    </cfRule>
    <cfRule type="cellIs" dxfId="4948" priority="32" operator="equal">
      <formula>"Minor Positive"</formula>
    </cfRule>
    <cfRule type="cellIs" dxfId="4947" priority="33" operator="equal">
      <formula>"Significant Positive"</formula>
    </cfRule>
  </conditionalFormatting>
  <conditionalFormatting sqref="J54">
    <cfRule type="cellIs" dxfId="4946" priority="4" operator="equal">
      <formula>"Significant Negative"</formula>
    </cfRule>
    <cfRule type="cellIs" dxfId="4945" priority="5" operator="equal">
      <formula>"Minor Negative"</formula>
    </cfRule>
    <cfRule type="cellIs" dxfId="4944" priority="6" operator="equal">
      <formula>"Uncertain"</formula>
    </cfRule>
    <cfRule type="cellIs" dxfId="4943" priority="7" operator="equal">
      <formula>"Neutral"</formula>
    </cfRule>
    <cfRule type="cellIs" dxfId="4942" priority="8" operator="equal">
      <formula>"Minor Positive"</formula>
    </cfRule>
    <cfRule type="cellIs" dxfId="4941" priority="9" operator="equal">
      <formula>"Significant Positive"</formula>
    </cfRule>
  </conditionalFormatting>
  <dataValidations count="6">
    <dataValidation type="list" allowBlank="1" showInputMessage="1" showErrorMessage="1" sqref="J8:J87" xr:uid="{D3F79288-78B1-46A6-BEEB-55512E77A3BE}">
      <formula1>"Significant  Positive, Minor Positive, Neutral, Uncertain, Minor Negative, Significant Negative"</formula1>
    </dataValidation>
    <dataValidation type="list" allowBlank="1" showInputMessage="1" showErrorMessage="1" sqref="I8:I87" xr:uid="{F1B4489B-3681-438A-94EF-F7B30D9CADE8}">
      <formula1>"Permanent/Irreversible, Permanent/Reversible, Temporary/Irreversible, Temporary/Reversible, N/A"</formula1>
    </dataValidation>
    <dataValidation type="list" allowBlank="1" showInputMessage="1" showErrorMessage="1" sqref="H8:H87" xr:uid="{E88490FC-F8F8-4AAC-B39B-DA540D70E4BB}">
      <formula1>"Localised, Borough Wide, Regional, National, N/A"</formula1>
    </dataValidation>
    <dataValidation type="list" allowBlank="1" showInputMessage="1" showErrorMessage="1" sqref="G8:G87" xr:uid="{55119451-8DC7-4CBC-8429-D76CE440A3AF}">
      <formula1>"Short (&lt;5yrs), Short/Medium, Medium (10yrs), Medium/Long, Long (20+yrs), N/A"</formula1>
    </dataValidation>
    <dataValidation type="list" allowBlank="1" showInputMessage="1" showErrorMessage="1" sqref="F8:F87" xr:uid="{7B2A9591-B10E-4FB0-8572-7C1313D640A7}">
      <formula1>"Low, Medium, High, N/A"</formula1>
    </dataValidation>
    <dataValidation type="list" allowBlank="1" showInputMessage="1" showErrorMessage="1" sqref="E8:E87" xr:uid="{32CF81F3-BF41-497F-BE0B-7883E1A03C3F}">
      <formula1>"Direct, Indirect, N/A"</formula1>
    </dataValidation>
  </dataValidations>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648-7A24-4BCD-A4A1-AF71C9602B93}">
  <sheetPr codeName="Sheet92">
    <tabColor theme="4" tint="0.79998168889431442"/>
  </sheetPr>
  <dimension ref="A1:U99"/>
  <sheetViews>
    <sheetView zoomScaleNormal="10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10.81640625" hidden="1" customWidth="1"/>
    <col min="18" max="18" width="11.1796875" hidden="1" customWidth="1"/>
    <col min="19" max="19" width="9.453125" hidden="1" customWidth="1"/>
    <col min="20" max="20" width="10.453125" hidden="1" customWidth="1"/>
    <col min="21" max="21" width="10.81640625" hidden="1" customWidth="1"/>
    <col min="22" max="23" width="0" hidden="1" customWidth="1"/>
  </cols>
  <sheetData>
    <row r="1" spans="1:21" x14ac:dyDescent="0.35">
      <c r="A1" s="74" t="s">
        <v>30</v>
      </c>
      <c r="C1" s="323" t="s">
        <v>508</v>
      </c>
      <c r="D1" s="323"/>
      <c r="E1" s="323"/>
      <c r="F1" s="324"/>
      <c r="G1" s="16"/>
      <c r="I1" s="7"/>
      <c r="J1" s="7"/>
      <c r="K1" s="7"/>
    </row>
    <row r="2" spans="1:21" x14ac:dyDescent="0.35">
      <c r="A2" s="74" t="s">
        <v>31</v>
      </c>
      <c r="B2" s="9"/>
      <c r="C2" s="323" t="s">
        <v>462</v>
      </c>
      <c r="D2" s="323"/>
      <c r="E2" s="323"/>
      <c r="F2" s="324"/>
      <c r="I2" s="8"/>
      <c r="J2" s="8"/>
      <c r="K2" s="8"/>
    </row>
    <row r="3" spans="1:21" ht="43.5" customHeight="1" x14ac:dyDescent="0.35">
      <c r="A3" s="75" t="s">
        <v>32</v>
      </c>
      <c r="B3" s="4"/>
      <c r="C3" s="323" t="s">
        <v>509</v>
      </c>
      <c r="D3" s="323"/>
      <c r="E3" s="323"/>
      <c r="F3" s="324"/>
      <c r="I3" s="8"/>
      <c r="J3" s="8"/>
      <c r="K3" s="8"/>
    </row>
    <row r="4" spans="1:21" ht="17.25" customHeight="1" x14ac:dyDescent="0.35">
      <c r="A4" s="75" t="s">
        <v>33</v>
      </c>
      <c r="B4" s="17"/>
      <c r="C4" s="289" t="s">
        <v>447</v>
      </c>
      <c r="D4" s="289"/>
      <c r="E4" s="289"/>
      <c r="F4" s="290"/>
      <c r="I4" s="8"/>
      <c r="J4" s="8"/>
      <c r="K4" s="8"/>
    </row>
    <row r="5" spans="1:21" ht="15" thickBot="1" x14ac:dyDescent="0.4"/>
    <row r="6" spans="1:21" ht="15" thickBot="1" x14ac:dyDescent="0.4">
      <c r="A6" s="518" t="s">
        <v>34</v>
      </c>
      <c r="B6" s="519"/>
      <c r="C6" s="519"/>
      <c r="D6" s="105"/>
      <c r="E6" s="407" t="s">
        <v>35</v>
      </c>
      <c r="F6" s="407"/>
      <c r="G6" s="407"/>
      <c r="H6" s="407"/>
      <c r="I6" s="407"/>
      <c r="J6" s="407"/>
      <c r="K6" s="407"/>
      <c r="L6" s="407"/>
      <c r="M6" s="407"/>
      <c r="N6" s="408"/>
      <c r="Q6" s="18"/>
      <c r="R6" s="18"/>
      <c r="S6" s="18"/>
      <c r="T6" s="18"/>
    </row>
    <row r="7" spans="1:21" ht="73" thickBot="1" x14ac:dyDescent="0.4">
      <c r="A7" s="106" t="s">
        <v>320</v>
      </c>
      <c r="B7" s="103" t="s">
        <v>37</v>
      </c>
      <c r="C7" s="103" t="s">
        <v>321</v>
      </c>
      <c r="D7" s="103" t="s">
        <v>322</v>
      </c>
      <c r="E7" s="103" t="s">
        <v>40</v>
      </c>
      <c r="F7" s="103" t="s">
        <v>41</v>
      </c>
      <c r="G7" s="103" t="s">
        <v>42</v>
      </c>
      <c r="H7" s="103" t="s">
        <v>43</v>
      </c>
      <c r="I7" s="103" t="s">
        <v>44</v>
      </c>
      <c r="J7" s="103" t="s">
        <v>45</v>
      </c>
      <c r="K7" s="103" t="s">
        <v>46</v>
      </c>
      <c r="L7" s="103" t="s">
        <v>47</v>
      </c>
      <c r="M7" s="103" t="s">
        <v>48</v>
      </c>
      <c r="N7" s="107" t="s">
        <v>465</v>
      </c>
      <c r="Q7" s="2" t="str">
        <f>A89</f>
        <v>Significant Negative and Uncertain Effects</v>
      </c>
      <c r="R7" s="2" t="str">
        <f>A91</f>
        <v>Significant Positive Effects</v>
      </c>
      <c r="S7" s="2" t="str">
        <f>A93</f>
        <v>Potential Cumulative Effects Identified</v>
      </c>
      <c r="T7" t="s">
        <v>48</v>
      </c>
      <c r="U7" t="s">
        <v>323</v>
      </c>
    </row>
    <row r="8" spans="1:21" ht="29" x14ac:dyDescent="0.35">
      <c r="A8" s="376" t="s">
        <v>254</v>
      </c>
      <c r="B8" s="387" t="s">
        <v>118</v>
      </c>
      <c r="C8" s="86" t="s">
        <v>324</v>
      </c>
      <c r="D8" s="86" t="s">
        <v>257</v>
      </c>
      <c r="E8" s="385" t="s">
        <v>421</v>
      </c>
      <c r="F8" s="385" t="s">
        <v>422</v>
      </c>
      <c r="G8" s="385" t="s">
        <v>510</v>
      </c>
      <c r="H8" s="385" t="s">
        <v>424</v>
      </c>
      <c r="I8" s="385" t="s">
        <v>425</v>
      </c>
      <c r="J8" s="370" t="s">
        <v>159</v>
      </c>
      <c r="K8" s="379" t="s">
        <v>511</v>
      </c>
      <c r="L8" s="374"/>
      <c r="M8" s="370"/>
      <c r="N8" s="498"/>
      <c r="Q8" s="12" t="str">
        <f>IF(OR(J8='Drop downs'!$G$5), B8&amp;": "&amp;K8&amp;CHAR(10),"")</f>
        <v/>
      </c>
      <c r="R8" s="12" t="str">
        <f>IF(J8='Drop downs'!$G$2,B8&amp;": "&amp;K8&amp;""," ")</f>
        <v xml:space="preserve"> </v>
      </c>
      <c r="S8" s="12" t="str">
        <f>IF(GR2_Inclusive_Neighbourhoods!E8='Drop downs'!$B$6,GR2_Inclusive_Neighbourhoods!B8&amp;": "&amp;GR2_Inclusive_Neighbourhoods!K8&amp;"","")</f>
        <v/>
      </c>
      <c r="T8" t="str">
        <f>IF(M8&gt;0,B8&amp;":"&amp;M8&amp;"
","")</f>
        <v/>
      </c>
      <c r="U8" t="str">
        <f>IF(N8&gt;0,B8&amp;":"&amp;N8&amp;"
","")</f>
        <v/>
      </c>
    </row>
    <row r="9" spans="1:21" x14ac:dyDescent="0.35">
      <c r="A9" s="377"/>
      <c r="B9" s="388"/>
      <c r="C9" s="24" t="s">
        <v>325</v>
      </c>
      <c r="D9" s="24" t="s">
        <v>257</v>
      </c>
      <c r="E9" s="386"/>
      <c r="F9" s="386"/>
      <c r="G9" s="386"/>
      <c r="H9" s="386"/>
      <c r="I9" s="386"/>
      <c r="J9" s="358"/>
      <c r="K9" s="296"/>
      <c r="L9" s="293"/>
      <c r="M9" s="358"/>
      <c r="N9" s="499"/>
      <c r="Q9" s="12"/>
      <c r="R9" s="12"/>
      <c r="S9" s="12"/>
      <c r="T9" s="2"/>
    </row>
    <row r="10" spans="1:21" x14ac:dyDescent="0.35">
      <c r="A10" s="377"/>
      <c r="B10" s="388"/>
      <c r="C10" s="24" t="s">
        <v>326</v>
      </c>
      <c r="D10" s="24" t="s">
        <v>253</v>
      </c>
      <c r="E10" s="386"/>
      <c r="F10" s="386"/>
      <c r="G10" s="386"/>
      <c r="H10" s="386"/>
      <c r="I10" s="386"/>
      <c r="J10" s="358"/>
      <c r="K10" s="296"/>
      <c r="L10" s="293"/>
      <c r="M10" s="358"/>
      <c r="N10" s="499"/>
      <c r="Q10" s="12"/>
      <c r="R10" s="12"/>
      <c r="S10" s="12"/>
    </row>
    <row r="11" spans="1:21" x14ac:dyDescent="0.35">
      <c r="A11" s="377"/>
      <c r="B11" s="388"/>
      <c r="C11" s="24" t="s">
        <v>327</v>
      </c>
      <c r="D11" s="24" t="s">
        <v>257</v>
      </c>
      <c r="E11" s="386"/>
      <c r="F11" s="386"/>
      <c r="G11" s="386"/>
      <c r="H11" s="386"/>
      <c r="I11" s="386"/>
      <c r="J11" s="358"/>
      <c r="K11" s="296"/>
      <c r="L11" s="293"/>
      <c r="M11" s="358"/>
      <c r="N11" s="499"/>
      <c r="Q11" s="12"/>
      <c r="R11" s="12"/>
      <c r="S11" s="12"/>
    </row>
    <row r="12" spans="1:21" x14ac:dyDescent="0.35">
      <c r="A12" s="377"/>
      <c r="B12" s="388"/>
      <c r="C12" s="24" t="s">
        <v>328</v>
      </c>
      <c r="D12" s="24" t="s">
        <v>253</v>
      </c>
      <c r="E12" s="386"/>
      <c r="F12" s="386"/>
      <c r="G12" s="386"/>
      <c r="H12" s="386"/>
      <c r="I12" s="386"/>
      <c r="J12" s="358"/>
      <c r="K12" s="296"/>
      <c r="L12" s="293"/>
      <c r="M12" s="358"/>
      <c r="N12" s="499"/>
      <c r="Q12" s="12"/>
      <c r="R12" s="12"/>
      <c r="S12" s="12"/>
    </row>
    <row r="13" spans="1:21" x14ac:dyDescent="0.35">
      <c r="A13" s="377"/>
      <c r="B13" s="388"/>
      <c r="C13" s="24" t="s">
        <v>329</v>
      </c>
      <c r="D13" s="24" t="s">
        <v>257</v>
      </c>
      <c r="E13" s="386"/>
      <c r="F13" s="386"/>
      <c r="G13" s="386"/>
      <c r="H13" s="386"/>
      <c r="I13" s="386"/>
      <c r="J13" s="358"/>
      <c r="K13" s="296"/>
      <c r="L13" s="293"/>
      <c r="M13" s="358"/>
      <c r="N13" s="499"/>
      <c r="Q13" s="12"/>
      <c r="R13" s="12"/>
      <c r="S13" s="12"/>
    </row>
    <row r="14" spans="1:21" ht="14.5" customHeight="1" x14ac:dyDescent="0.35">
      <c r="A14" s="377"/>
      <c r="B14" s="388"/>
      <c r="C14" s="24" t="s">
        <v>330</v>
      </c>
      <c r="D14" s="24" t="s">
        <v>257</v>
      </c>
      <c r="E14" s="386"/>
      <c r="F14" s="386"/>
      <c r="G14" s="386"/>
      <c r="H14" s="386"/>
      <c r="I14" s="386"/>
      <c r="J14" s="358"/>
      <c r="K14" s="296"/>
      <c r="L14" s="293"/>
      <c r="M14" s="358"/>
      <c r="N14" s="499"/>
      <c r="Q14" s="12"/>
      <c r="R14" s="12"/>
      <c r="S14" s="12"/>
    </row>
    <row r="15" spans="1:21" x14ac:dyDescent="0.35">
      <c r="A15" s="377"/>
      <c r="B15" s="388"/>
      <c r="C15" s="24" t="s">
        <v>331</v>
      </c>
      <c r="D15" s="24" t="s">
        <v>257</v>
      </c>
      <c r="E15" s="386"/>
      <c r="F15" s="386"/>
      <c r="G15" s="386"/>
      <c r="H15" s="386"/>
      <c r="I15" s="386"/>
      <c r="J15" s="358"/>
      <c r="K15" s="296"/>
      <c r="L15" s="293"/>
      <c r="M15" s="358"/>
      <c r="N15" s="499"/>
      <c r="Q15" s="12"/>
      <c r="R15" s="12"/>
      <c r="S15" s="12"/>
    </row>
    <row r="16" spans="1:21" ht="29" x14ac:dyDescent="0.35">
      <c r="A16" s="377"/>
      <c r="B16" s="388"/>
      <c r="C16" s="24" t="s">
        <v>332</v>
      </c>
      <c r="D16" s="24" t="s">
        <v>257</v>
      </c>
      <c r="E16" s="386"/>
      <c r="F16" s="386"/>
      <c r="G16" s="386"/>
      <c r="H16" s="386"/>
      <c r="I16" s="386"/>
      <c r="J16" s="358"/>
      <c r="K16" s="296"/>
      <c r="L16" s="293"/>
      <c r="M16" s="358"/>
      <c r="N16" s="499"/>
      <c r="Q16" s="12"/>
      <c r="R16" s="12"/>
      <c r="S16" s="12"/>
    </row>
    <row r="17" spans="1:21" ht="15" thickBot="1" x14ac:dyDescent="0.4">
      <c r="A17" s="378"/>
      <c r="B17" s="327"/>
      <c r="C17" s="19" t="s">
        <v>333</v>
      </c>
      <c r="D17" s="19" t="s">
        <v>257</v>
      </c>
      <c r="E17" s="318"/>
      <c r="F17" s="318"/>
      <c r="G17" s="318"/>
      <c r="H17" s="318"/>
      <c r="I17" s="318"/>
      <c r="J17" s="330"/>
      <c r="K17" s="380"/>
      <c r="L17" s="375"/>
      <c r="M17" s="330"/>
      <c r="N17" s="499"/>
      <c r="Q17" s="12"/>
      <c r="R17" s="12"/>
      <c r="S17" s="12"/>
    </row>
    <row r="18" spans="1:21" ht="39" customHeight="1" x14ac:dyDescent="0.35">
      <c r="A18" s="383" t="s">
        <v>334</v>
      </c>
      <c r="B18" s="367" t="s">
        <v>119</v>
      </c>
      <c r="C18" s="86" t="s">
        <v>335</v>
      </c>
      <c r="D18" s="86" t="s">
        <v>257</v>
      </c>
      <c r="E18" s="370"/>
      <c r="F18" s="370" t="s">
        <v>103</v>
      </c>
      <c r="G18" s="370" t="s">
        <v>103</v>
      </c>
      <c r="H18" s="370" t="s">
        <v>103</v>
      </c>
      <c r="I18" s="370" t="s">
        <v>103</v>
      </c>
      <c r="J18" s="370" t="s">
        <v>161</v>
      </c>
      <c r="K18" s="379" t="s">
        <v>438</v>
      </c>
      <c r="L18" s="374"/>
      <c r="M18" s="370"/>
      <c r="N18" s="503"/>
      <c r="Q18" s="12" t="str">
        <f>IF(OR(J18='Drop downs'!$G$5), B18&amp;": "&amp;K18&amp;CHAR(10),"")</f>
        <v/>
      </c>
      <c r="R18" s="12" t="str">
        <f>IF(J18='Drop downs'!$G$2,B18&amp;": "&amp;K18&amp;""," ")</f>
        <v xml:space="preserve"> </v>
      </c>
      <c r="S18" s="12" t="str">
        <f>IF(GR2_Inclusive_Neighbourhoods!E18='Drop downs'!$B$6,GR2_Inclusive_Neighbourhoods!B18&amp;": "&amp;GR2_Inclusive_Neighbourhoods!K18&amp;"","")</f>
        <v>IIA2: The policy neither supports nor detracts from the achievement of the IIA objective.  Therefore a neutral effect is predicted.</v>
      </c>
      <c r="T18" t="str">
        <f>IF(M18&gt;0,B18&amp;":"&amp;M18&amp;"
","")</f>
        <v/>
      </c>
      <c r="U18" t="str">
        <f>IF(N18&gt;0,B18&amp;":"&amp;N18&amp;"
","")</f>
        <v/>
      </c>
    </row>
    <row r="19" spans="1:21" ht="50.25" customHeight="1" thickBot="1" x14ac:dyDescent="0.4">
      <c r="A19" s="384"/>
      <c r="B19" s="368"/>
      <c r="C19" s="19" t="s">
        <v>336</v>
      </c>
      <c r="D19" s="19" t="s">
        <v>257</v>
      </c>
      <c r="E19" s="330"/>
      <c r="F19" s="330"/>
      <c r="G19" s="330"/>
      <c r="H19" s="330"/>
      <c r="I19" s="330"/>
      <c r="J19" s="330"/>
      <c r="K19" s="380"/>
      <c r="L19" s="375"/>
      <c r="M19" s="330"/>
      <c r="N19" s="505"/>
      <c r="Q19" s="12"/>
      <c r="R19" s="12"/>
      <c r="S19" s="12"/>
    </row>
    <row r="20" spans="1:21" ht="72.5" x14ac:dyDescent="0.35">
      <c r="A20" s="376" t="s">
        <v>337</v>
      </c>
      <c r="B20" s="367" t="s">
        <v>120</v>
      </c>
      <c r="C20" s="79" t="s">
        <v>338</v>
      </c>
      <c r="D20" s="86" t="s">
        <v>257</v>
      </c>
      <c r="E20" s="370" t="s">
        <v>421</v>
      </c>
      <c r="F20" s="370" t="s">
        <v>422</v>
      </c>
      <c r="G20" s="370" t="s">
        <v>510</v>
      </c>
      <c r="H20" s="370" t="s">
        <v>468</v>
      </c>
      <c r="I20" s="370" t="s">
        <v>425</v>
      </c>
      <c r="J20" s="370" t="s">
        <v>159</v>
      </c>
      <c r="K20" s="379" t="s">
        <v>512</v>
      </c>
      <c r="L20" s="374"/>
      <c r="M20" s="370"/>
      <c r="N20" s="498" t="s">
        <v>513</v>
      </c>
      <c r="Q20" s="12" t="str">
        <f>IF(OR(J20='Drop downs'!$G$5), B20&amp;": "&amp;K20&amp;CHAR(10),"")</f>
        <v/>
      </c>
      <c r="R20" s="12" t="str">
        <f>IF(J20='Drop downs'!$G$2,B20&amp;": "&amp;K20&amp;""," ")</f>
        <v xml:space="preserve"> </v>
      </c>
      <c r="S20" s="12" t="str">
        <f>IF(GR2_Inclusive_Neighbourhoods!E20='Drop downs'!$B$6,GR2_Inclusive_Neighbourhoods!B20&amp;": "&amp;GR2_Inclusive_Neighbourhoods!K20&amp;"","")</f>
        <v/>
      </c>
      <c r="T20" t="str">
        <f>IF(M20&gt;0,B20&amp;":"&amp;M20&amp;"
","")</f>
        <v/>
      </c>
      <c r="U20" t="str">
        <f>IF(N20&gt;0,B20&amp;":"&amp;N20&amp;"
","")</f>
        <v xml:space="preserve">IIA3:The performance of this policy could be improved if it also encouraged developers to provide new or improved facilities such as community meeting facilities, education, retail, sports and leisure, health etc.  
</v>
      </c>
    </row>
    <row r="21" spans="1:21" x14ac:dyDescent="0.35">
      <c r="A21" s="377"/>
      <c r="B21" s="368"/>
      <c r="C21" s="3" t="s">
        <v>339</v>
      </c>
      <c r="D21" s="24" t="s">
        <v>257</v>
      </c>
      <c r="E21" s="358"/>
      <c r="F21" s="358"/>
      <c r="G21" s="358"/>
      <c r="H21" s="358"/>
      <c r="I21" s="358"/>
      <c r="J21" s="358"/>
      <c r="K21" s="296"/>
      <c r="L21" s="293"/>
      <c r="M21" s="358"/>
      <c r="N21" s="499"/>
      <c r="Q21" s="12"/>
      <c r="R21" s="12"/>
      <c r="S21" s="12"/>
    </row>
    <row r="22" spans="1:21" ht="14.5" customHeight="1" x14ac:dyDescent="0.35">
      <c r="A22" s="377"/>
      <c r="B22" s="368"/>
      <c r="C22" s="3" t="s">
        <v>340</v>
      </c>
      <c r="D22" s="24" t="s">
        <v>257</v>
      </c>
      <c r="E22" s="358"/>
      <c r="F22" s="358"/>
      <c r="G22" s="358"/>
      <c r="H22" s="358"/>
      <c r="I22" s="358"/>
      <c r="J22" s="358"/>
      <c r="K22" s="296"/>
      <c r="L22" s="293"/>
      <c r="M22" s="358"/>
      <c r="N22" s="499"/>
      <c r="Q22" s="12"/>
      <c r="R22" s="12"/>
      <c r="S22" s="12"/>
    </row>
    <row r="23" spans="1:21" x14ac:dyDescent="0.35">
      <c r="A23" s="377"/>
      <c r="B23" s="368"/>
      <c r="C23" s="3" t="s">
        <v>341</v>
      </c>
      <c r="D23" s="24" t="s">
        <v>257</v>
      </c>
      <c r="E23" s="358"/>
      <c r="F23" s="358"/>
      <c r="G23" s="358"/>
      <c r="H23" s="358"/>
      <c r="I23" s="358"/>
      <c r="J23" s="358"/>
      <c r="K23" s="296"/>
      <c r="L23" s="293"/>
      <c r="M23" s="358"/>
      <c r="N23" s="499"/>
      <c r="Q23" s="12"/>
      <c r="R23" s="12"/>
      <c r="S23" s="12"/>
    </row>
    <row r="24" spans="1:21" ht="14.5" customHeight="1" x14ac:dyDescent="0.35">
      <c r="A24" s="377"/>
      <c r="B24" s="368"/>
      <c r="C24" s="3" t="s">
        <v>342</v>
      </c>
      <c r="D24" s="24" t="s">
        <v>257</v>
      </c>
      <c r="E24" s="358"/>
      <c r="F24" s="358"/>
      <c r="G24" s="358"/>
      <c r="H24" s="358"/>
      <c r="I24" s="358"/>
      <c r="J24" s="358"/>
      <c r="K24" s="296"/>
      <c r="L24" s="293"/>
      <c r="M24" s="358"/>
      <c r="N24" s="499"/>
      <c r="Q24" s="12"/>
      <c r="R24" s="12"/>
      <c r="S24" s="12"/>
    </row>
    <row r="25" spans="1:21" ht="29" x14ac:dyDescent="0.35">
      <c r="A25" s="377"/>
      <c r="B25" s="368"/>
      <c r="C25" s="3" t="s">
        <v>343</v>
      </c>
      <c r="D25" s="24" t="s">
        <v>257</v>
      </c>
      <c r="E25" s="358"/>
      <c r="F25" s="358"/>
      <c r="G25" s="358"/>
      <c r="H25" s="358"/>
      <c r="I25" s="358"/>
      <c r="J25" s="358"/>
      <c r="K25" s="296"/>
      <c r="L25" s="293"/>
      <c r="M25" s="358"/>
      <c r="N25" s="499"/>
      <c r="Q25" s="12"/>
      <c r="R25" s="12"/>
      <c r="S25" s="12"/>
    </row>
    <row r="26" spans="1:21" ht="14.5" customHeight="1" x14ac:dyDescent="0.35">
      <c r="A26" s="377"/>
      <c r="B26" s="368"/>
      <c r="C26" s="3" t="s">
        <v>344</v>
      </c>
      <c r="D26" s="24" t="s">
        <v>253</v>
      </c>
      <c r="E26" s="358"/>
      <c r="F26" s="358"/>
      <c r="G26" s="358"/>
      <c r="H26" s="358"/>
      <c r="I26" s="358"/>
      <c r="J26" s="358"/>
      <c r="K26" s="296"/>
      <c r="L26" s="293"/>
      <c r="M26" s="358"/>
      <c r="N26" s="499"/>
      <c r="Q26" s="12"/>
      <c r="R26" s="12"/>
      <c r="S26" s="12"/>
    </row>
    <row r="27" spans="1:21" ht="49.5" customHeight="1" thickBot="1" x14ac:dyDescent="0.4">
      <c r="A27" s="378"/>
      <c r="B27" s="368"/>
      <c r="C27" s="15" t="s">
        <v>345</v>
      </c>
      <c r="D27" s="19" t="s">
        <v>253</v>
      </c>
      <c r="E27" s="330"/>
      <c r="F27" s="330"/>
      <c r="G27" s="330"/>
      <c r="H27" s="330"/>
      <c r="I27" s="330"/>
      <c r="J27" s="330"/>
      <c r="K27" s="380"/>
      <c r="L27" s="375"/>
      <c r="M27" s="330"/>
      <c r="N27" s="499"/>
      <c r="Q27" s="12"/>
      <c r="R27" s="12"/>
      <c r="S27" s="12"/>
    </row>
    <row r="28" spans="1:21" ht="29" x14ac:dyDescent="0.35">
      <c r="A28" s="376" t="s">
        <v>346</v>
      </c>
      <c r="B28" s="367" t="s">
        <v>121</v>
      </c>
      <c r="C28" s="85" t="s">
        <v>347</v>
      </c>
      <c r="D28" s="79" t="s">
        <v>253</v>
      </c>
      <c r="E28" s="370" t="s">
        <v>421</v>
      </c>
      <c r="F28" s="370" t="s">
        <v>422</v>
      </c>
      <c r="G28" s="370" t="s">
        <v>510</v>
      </c>
      <c r="H28" s="370" t="s">
        <v>468</v>
      </c>
      <c r="I28" s="370" t="s">
        <v>425</v>
      </c>
      <c r="J28" s="370" t="s">
        <v>159</v>
      </c>
      <c r="K28" s="379" t="s">
        <v>514</v>
      </c>
      <c r="L28" s="374"/>
      <c r="M28" s="370"/>
      <c r="N28" s="503"/>
      <c r="Q28" s="12" t="str">
        <f>IF(OR(J28='Drop downs'!$G$5), B28&amp;": "&amp;K28&amp;CHAR(10),"")</f>
        <v/>
      </c>
      <c r="R28" s="12" t="str">
        <f>IF(J28='Drop downs'!$G$2,B28&amp;": "&amp;K28&amp;""," ")</f>
        <v xml:space="preserve"> </v>
      </c>
      <c r="S28" s="12" t="str">
        <f>IF(GR2_Inclusive_Neighbourhoods!E28='Drop downs'!$B$6,GR2_Inclusive_Neighbourhoods!B28&amp;": "&amp;GR2_Inclusive_Neighbourhoods!K28&amp;"","")</f>
        <v/>
      </c>
      <c r="T28" t="str">
        <f>IF(M28&gt;0,B28&amp;":"&amp;M28&amp;"
","")</f>
        <v/>
      </c>
      <c r="U28" t="str">
        <f>IF(N28&gt;0,B28&amp;":"&amp;N28&amp;"
","")</f>
        <v/>
      </c>
    </row>
    <row r="29" spans="1:21" ht="29" x14ac:dyDescent="0.35">
      <c r="A29" s="377"/>
      <c r="B29" s="368"/>
      <c r="C29" s="83" t="s">
        <v>348</v>
      </c>
      <c r="D29" s="3" t="s">
        <v>257</v>
      </c>
      <c r="E29" s="358"/>
      <c r="F29" s="358"/>
      <c r="G29" s="358"/>
      <c r="H29" s="358"/>
      <c r="I29" s="358"/>
      <c r="J29" s="358"/>
      <c r="K29" s="296"/>
      <c r="L29" s="293"/>
      <c r="M29" s="358"/>
      <c r="N29" s="505"/>
      <c r="Q29" s="12"/>
      <c r="R29" s="12"/>
      <c r="S29" s="12"/>
    </row>
    <row r="30" spans="1:21" x14ac:dyDescent="0.35">
      <c r="A30" s="377"/>
      <c r="B30" s="368"/>
      <c r="C30" s="83" t="s">
        <v>349</v>
      </c>
      <c r="D30" s="3" t="s">
        <v>253</v>
      </c>
      <c r="E30" s="358"/>
      <c r="F30" s="358"/>
      <c r="G30" s="358"/>
      <c r="H30" s="358"/>
      <c r="I30" s="358"/>
      <c r="J30" s="358"/>
      <c r="K30" s="296"/>
      <c r="L30" s="293"/>
      <c r="M30" s="358"/>
      <c r="N30" s="505"/>
      <c r="Q30" s="12"/>
      <c r="R30" s="12"/>
      <c r="S30" s="12"/>
    </row>
    <row r="31" spans="1:21" ht="30" customHeight="1" x14ac:dyDescent="0.35">
      <c r="A31" s="377"/>
      <c r="B31" s="368"/>
      <c r="C31" s="83" t="s">
        <v>350</v>
      </c>
      <c r="D31" s="3" t="s">
        <v>257</v>
      </c>
      <c r="E31" s="358"/>
      <c r="F31" s="358"/>
      <c r="G31" s="358"/>
      <c r="H31" s="358"/>
      <c r="I31" s="358"/>
      <c r="J31" s="358"/>
      <c r="K31" s="296"/>
      <c r="L31" s="293"/>
      <c r="M31" s="358"/>
      <c r="N31" s="505"/>
      <c r="Q31" s="12"/>
      <c r="R31" s="12"/>
      <c r="S31" s="12"/>
    </row>
    <row r="32" spans="1:21" x14ac:dyDescent="0.35">
      <c r="A32" s="377"/>
      <c r="B32" s="368"/>
      <c r="C32" s="83" t="s">
        <v>515</v>
      </c>
      <c r="D32" s="3" t="s">
        <v>253</v>
      </c>
      <c r="E32" s="358"/>
      <c r="F32" s="358"/>
      <c r="G32" s="358"/>
      <c r="H32" s="358"/>
      <c r="I32" s="358"/>
      <c r="J32" s="358"/>
      <c r="K32" s="296"/>
      <c r="L32" s="293"/>
      <c r="M32" s="358"/>
      <c r="N32" s="505"/>
      <c r="Q32" s="12"/>
      <c r="R32" s="12"/>
      <c r="S32" s="12"/>
    </row>
    <row r="33" spans="1:21" x14ac:dyDescent="0.35">
      <c r="A33" s="377"/>
      <c r="B33" s="368"/>
      <c r="C33" s="83" t="s">
        <v>352</v>
      </c>
      <c r="D33" s="3" t="s">
        <v>257</v>
      </c>
      <c r="E33" s="358"/>
      <c r="F33" s="358"/>
      <c r="G33" s="358"/>
      <c r="H33" s="358"/>
      <c r="I33" s="358"/>
      <c r="J33" s="358"/>
      <c r="K33" s="296"/>
      <c r="L33" s="293"/>
      <c r="M33" s="358"/>
      <c r="N33" s="505"/>
      <c r="Q33" s="12"/>
      <c r="R33" s="12"/>
      <c r="S33" s="12"/>
    </row>
    <row r="34" spans="1:21" x14ac:dyDescent="0.35">
      <c r="A34" s="377"/>
      <c r="B34" s="368"/>
      <c r="C34" s="83" t="s">
        <v>353</v>
      </c>
      <c r="D34" s="3" t="s">
        <v>257</v>
      </c>
      <c r="E34" s="358"/>
      <c r="F34" s="358"/>
      <c r="G34" s="358"/>
      <c r="H34" s="358"/>
      <c r="I34" s="358"/>
      <c r="J34" s="358"/>
      <c r="K34" s="296"/>
      <c r="L34" s="293"/>
      <c r="M34" s="358"/>
      <c r="N34" s="505"/>
      <c r="Q34" s="12"/>
      <c r="R34" s="12"/>
      <c r="S34" s="12"/>
    </row>
    <row r="35" spans="1:21" ht="117" customHeight="1" thickBot="1" x14ac:dyDescent="0.4">
      <c r="A35" s="378"/>
      <c r="B35" s="368"/>
      <c r="C35" s="100" t="s">
        <v>354</v>
      </c>
      <c r="D35" s="15" t="s">
        <v>257</v>
      </c>
      <c r="E35" s="330"/>
      <c r="F35" s="330"/>
      <c r="G35" s="330"/>
      <c r="H35" s="330"/>
      <c r="I35" s="330"/>
      <c r="J35" s="330"/>
      <c r="K35" s="380"/>
      <c r="L35" s="375"/>
      <c r="M35" s="330"/>
      <c r="N35" s="505"/>
      <c r="Q35" s="12"/>
      <c r="R35" s="12"/>
      <c r="S35" s="12"/>
    </row>
    <row r="36" spans="1:21" x14ac:dyDescent="0.35">
      <c r="A36" s="376" t="s">
        <v>355</v>
      </c>
      <c r="B36" s="367" t="s">
        <v>122</v>
      </c>
      <c r="C36" s="79" t="s">
        <v>356</v>
      </c>
      <c r="D36" s="79" t="s">
        <v>257</v>
      </c>
      <c r="E36" s="370"/>
      <c r="F36" s="370" t="s">
        <v>103</v>
      </c>
      <c r="G36" s="370" t="s">
        <v>103</v>
      </c>
      <c r="H36" s="370" t="s">
        <v>103</v>
      </c>
      <c r="I36" s="370" t="s">
        <v>103</v>
      </c>
      <c r="J36" s="370" t="s">
        <v>161</v>
      </c>
      <c r="K36" s="379" t="s">
        <v>438</v>
      </c>
      <c r="L36" s="374"/>
      <c r="M36" s="370"/>
      <c r="N36" s="503"/>
      <c r="Q36" s="12" t="str">
        <f>IF(OR(J36='Drop downs'!$G$5), B36&amp;": "&amp;K36&amp;CHAR(10),"")</f>
        <v/>
      </c>
      <c r="R36" s="12" t="str">
        <f>IF(J36='Drop downs'!$G$2,B36&amp;": "&amp;K36&amp;""," ")</f>
        <v xml:space="preserve"> </v>
      </c>
      <c r="S36" s="12" t="str">
        <f>IF(GR2_Inclusive_Neighbourhoods!E36='Drop downs'!$B$6,GR2_Inclusive_Neighbourhoods!B36&amp;": "&amp;GR2_Inclusive_Neighbourhoods!K36&amp;"","")</f>
        <v>IIA5: The policy neither supports nor detracts from the achievement of the IIA objective.  Therefore a neutral effect is predicted.</v>
      </c>
      <c r="T36" t="str">
        <f>IF(M36&gt;0,B36&amp;":"&amp;M36&amp;"
","")</f>
        <v/>
      </c>
      <c r="U36" t="str">
        <f>IF(N36&gt;0,B36&amp;":"&amp;N36&amp;"
","")</f>
        <v/>
      </c>
    </row>
    <row r="37" spans="1:21" ht="29" x14ac:dyDescent="0.35">
      <c r="A37" s="377"/>
      <c r="B37" s="368"/>
      <c r="C37" s="3" t="s">
        <v>357</v>
      </c>
      <c r="D37" s="3" t="s">
        <v>257</v>
      </c>
      <c r="E37" s="358"/>
      <c r="F37" s="358"/>
      <c r="G37" s="358"/>
      <c r="H37" s="358"/>
      <c r="I37" s="358"/>
      <c r="J37" s="358"/>
      <c r="K37" s="296"/>
      <c r="L37" s="293"/>
      <c r="M37" s="358"/>
      <c r="N37" s="505"/>
      <c r="Q37" s="12"/>
      <c r="R37" s="12"/>
      <c r="S37" s="12"/>
    </row>
    <row r="38" spans="1:21" x14ac:dyDescent="0.35">
      <c r="A38" s="377"/>
      <c r="B38" s="368"/>
      <c r="C38" s="3" t="s">
        <v>358</v>
      </c>
      <c r="D38" s="3" t="s">
        <v>257</v>
      </c>
      <c r="E38" s="358"/>
      <c r="F38" s="358"/>
      <c r="G38" s="358"/>
      <c r="H38" s="358"/>
      <c r="I38" s="358"/>
      <c r="J38" s="358"/>
      <c r="K38" s="296"/>
      <c r="L38" s="293"/>
      <c r="M38" s="358"/>
      <c r="N38" s="505"/>
      <c r="Q38" s="12"/>
      <c r="R38" s="12"/>
      <c r="S38" s="12"/>
    </row>
    <row r="39" spans="1:21" ht="29" x14ac:dyDescent="0.35">
      <c r="A39" s="377"/>
      <c r="B39" s="368"/>
      <c r="C39" s="3" t="s">
        <v>359</v>
      </c>
      <c r="D39" s="3" t="s">
        <v>257</v>
      </c>
      <c r="E39" s="358"/>
      <c r="F39" s="358"/>
      <c r="G39" s="358"/>
      <c r="H39" s="358"/>
      <c r="I39" s="358"/>
      <c r="J39" s="358"/>
      <c r="K39" s="296"/>
      <c r="L39" s="293"/>
      <c r="M39" s="358"/>
      <c r="N39" s="505"/>
      <c r="Q39" s="12"/>
      <c r="R39" s="12"/>
      <c r="S39" s="12"/>
    </row>
    <row r="40" spans="1:21" ht="43.5" x14ac:dyDescent="0.35">
      <c r="A40" s="377"/>
      <c r="B40" s="368"/>
      <c r="C40" s="3" t="s">
        <v>360</v>
      </c>
      <c r="D40" s="3" t="s">
        <v>257</v>
      </c>
      <c r="E40" s="358"/>
      <c r="F40" s="358"/>
      <c r="G40" s="358"/>
      <c r="H40" s="358"/>
      <c r="I40" s="358"/>
      <c r="J40" s="358"/>
      <c r="K40" s="296"/>
      <c r="L40" s="293"/>
      <c r="M40" s="358"/>
      <c r="N40" s="505"/>
      <c r="Q40" s="12"/>
      <c r="R40" s="12"/>
      <c r="S40" s="12"/>
    </row>
    <row r="41" spans="1:21" ht="29.5" thickBot="1" x14ac:dyDescent="0.4">
      <c r="A41" s="378"/>
      <c r="B41" s="368"/>
      <c r="C41" s="15" t="s">
        <v>361</v>
      </c>
      <c r="D41" s="15" t="s">
        <v>257</v>
      </c>
      <c r="E41" s="330"/>
      <c r="F41" s="330"/>
      <c r="G41" s="330"/>
      <c r="H41" s="330"/>
      <c r="I41" s="330"/>
      <c r="J41" s="330"/>
      <c r="K41" s="380"/>
      <c r="L41" s="375"/>
      <c r="M41" s="330"/>
      <c r="N41" s="505"/>
      <c r="Q41" s="12"/>
      <c r="R41" s="12"/>
      <c r="S41" s="12"/>
    </row>
    <row r="42" spans="1:21" ht="29" x14ac:dyDescent="0.35">
      <c r="A42" s="376" t="s">
        <v>362</v>
      </c>
      <c r="B42" s="367" t="s">
        <v>123</v>
      </c>
      <c r="C42" s="79" t="s">
        <v>363</v>
      </c>
      <c r="D42" s="79" t="s">
        <v>253</v>
      </c>
      <c r="E42" s="370" t="s">
        <v>421</v>
      </c>
      <c r="F42" s="370" t="s">
        <v>422</v>
      </c>
      <c r="G42" s="370" t="s">
        <v>510</v>
      </c>
      <c r="H42" s="370" t="s">
        <v>468</v>
      </c>
      <c r="I42" s="370" t="s">
        <v>425</v>
      </c>
      <c r="J42" s="370" t="s">
        <v>159</v>
      </c>
      <c r="K42" s="379" t="s">
        <v>516</v>
      </c>
      <c r="L42" s="374"/>
      <c r="M42" s="370"/>
      <c r="N42" s="503"/>
      <c r="Q42" s="12" t="str">
        <f>IF(OR(J42='Drop downs'!$G$5), B42&amp;": "&amp;K42&amp;CHAR(10),"")</f>
        <v/>
      </c>
      <c r="R42" s="12" t="str">
        <f>IF(J42='Drop downs'!$G$2,B42&amp;": "&amp;K42&amp;""," ")</f>
        <v xml:space="preserve"> </v>
      </c>
      <c r="S42" s="12" t="str">
        <f>IF(GR2_Inclusive_Neighbourhoods!E42='Drop downs'!$B$6,GR2_Inclusive_Neighbourhoods!B42&amp;": "&amp;GR2_Inclusive_Neighbourhoods!K42&amp;"","")</f>
        <v/>
      </c>
      <c r="T42" t="str">
        <f>IF(M42&gt;0,B42&amp;":"&amp;M42&amp;"
","")</f>
        <v/>
      </c>
      <c r="U42" t="str">
        <f>IF(N42&gt;0,B42&amp;":"&amp;N42&amp;"
","")</f>
        <v/>
      </c>
    </row>
    <row r="43" spans="1:21" ht="30" customHeight="1" x14ac:dyDescent="0.35">
      <c r="A43" s="377"/>
      <c r="B43" s="368"/>
      <c r="C43" s="3" t="s">
        <v>364</v>
      </c>
      <c r="D43" s="3" t="s">
        <v>257</v>
      </c>
      <c r="E43" s="358"/>
      <c r="F43" s="358"/>
      <c r="G43" s="358"/>
      <c r="H43" s="358"/>
      <c r="I43" s="358"/>
      <c r="J43" s="358"/>
      <c r="K43" s="296"/>
      <c r="L43" s="293"/>
      <c r="M43" s="358"/>
      <c r="N43" s="505"/>
      <c r="Q43" s="12"/>
      <c r="R43" s="12"/>
      <c r="S43" s="12"/>
    </row>
    <row r="44" spans="1:21" x14ac:dyDescent="0.35">
      <c r="A44" s="377"/>
      <c r="B44" s="368"/>
      <c r="C44" s="3" t="s">
        <v>365</v>
      </c>
      <c r="D44" s="3" t="s">
        <v>253</v>
      </c>
      <c r="E44" s="358"/>
      <c r="F44" s="358"/>
      <c r="G44" s="358"/>
      <c r="H44" s="358"/>
      <c r="I44" s="358"/>
      <c r="J44" s="358"/>
      <c r="K44" s="296"/>
      <c r="L44" s="293"/>
      <c r="M44" s="358"/>
      <c r="N44" s="505"/>
      <c r="Q44" s="12"/>
      <c r="R44" s="12"/>
      <c r="S44" s="12"/>
    </row>
    <row r="45" spans="1:21" x14ac:dyDescent="0.35">
      <c r="A45" s="377"/>
      <c r="B45" s="368"/>
      <c r="C45" s="3" t="s">
        <v>366</v>
      </c>
      <c r="D45" s="3" t="s">
        <v>253</v>
      </c>
      <c r="E45" s="358"/>
      <c r="F45" s="358"/>
      <c r="G45" s="358"/>
      <c r="H45" s="358"/>
      <c r="I45" s="358"/>
      <c r="J45" s="358"/>
      <c r="K45" s="296"/>
      <c r="L45" s="293"/>
      <c r="M45" s="358"/>
      <c r="N45" s="505"/>
      <c r="Q45" s="12"/>
      <c r="R45" s="12"/>
      <c r="S45" s="12"/>
    </row>
    <row r="46" spans="1:21" ht="112" customHeight="1" thickBot="1" x14ac:dyDescent="0.4">
      <c r="A46" s="378"/>
      <c r="B46" s="368"/>
      <c r="C46" s="15" t="s">
        <v>367</v>
      </c>
      <c r="D46" s="15" t="s">
        <v>257</v>
      </c>
      <c r="E46" s="330"/>
      <c r="F46" s="330"/>
      <c r="G46" s="330"/>
      <c r="H46" s="330"/>
      <c r="I46" s="330"/>
      <c r="J46" s="330"/>
      <c r="K46" s="380"/>
      <c r="L46" s="375"/>
      <c r="M46" s="330"/>
      <c r="N46" s="505"/>
      <c r="Q46" s="12"/>
      <c r="R46" s="12"/>
      <c r="S46" s="12"/>
    </row>
    <row r="47" spans="1:21" ht="43.5" x14ac:dyDescent="0.35">
      <c r="A47" s="376" t="s">
        <v>368</v>
      </c>
      <c r="B47" s="367" t="s">
        <v>124</v>
      </c>
      <c r="C47" s="79" t="s">
        <v>369</v>
      </c>
      <c r="D47" s="79" t="s">
        <v>257</v>
      </c>
      <c r="E47" s="370"/>
      <c r="F47" s="370" t="s">
        <v>103</v>
      </c>
      <c r="G47" s="370" t="s">
        <v>103</v>
      </c>
      <c r="H47" s="370" t="s">
        <v>103</v>
      </c>
      <c r="I47" s="370" t="s">
        <v>103</v>
      </c>
      <c r="J47" s="370" t="s">
        <v>161</v>
      </c>
      <c r="K47" s="379" t="s">
        <v>517</v>
      </c>
      <c r="L47" s="374"/>
      <c r="M47" s="370"/>
      <c r="N47" s="503"/>
      <c r="Q47" s="12" t="str">
        <f>IF(OR(J47='Drop downs'!$G$5), B47&amp;": "&amp;K47&amp;CHAR(10),"")</f>
        <v/>
      </c>
      <c r="R47" s="12" t="str">
        <f>IF(J47='Drop downs'!$G$2,B47&amp;": "&amp;K47&amp;""," ")</f>
        <v xml:space="preserve"> </v>
      </c>
      <c r="S47" s="12" t="str">
        <f>IF(GR2_Inclusive_Neighbourhoods!E47='Drop downs'!$B$6,GR2_Inclusive_Neighbourhoods!B47&amp;": "&amp;GR2_Inclusive_Neighbourhoods!K47&amp;"","")</f>
        <v>IIA7: The policy neither supports nor detracts from the achievement of the IIA objective.  These assessment questions are addressed by the High Quality Design policy (GR1). Therefore a neutral effect is predicted.</v>
      </c>
      <c r="T47" t="str">
        <f>IF(M47&gt;0,B47&amp;":"&amp;M47&amp;"
","")</f>
        <v/>
      </c>
      <c r="U47" t="str">
        <f>IF(N47&gt;0,B47&amp;":"&amp;N47&amp;"
","")</f>
        <v/>
      </c>
    </row>
    <row r="48" spans="1:21" ht="52.5" customHeight="1" thickBot="1" x14ac:dyDescent="0.4">
      <c r="A48" s="378"/>
      <c r="B48" s="368"/>
      <c r="C48" s="15" t="s">
        <v>370</v>
      </c>
      <c r="D48" s="15" t="s">
        <v>257</v>
      </c>
      <c r="E48" s="330"/>
      <c r="F48" s="330"/>
      <c r="G48" s="330"/>
      <c r="H48" s="330"/>
      <c r="I48" s="330"/>
      <c r="J48" s="330"/>
      <c r="K48" s="380"/>
      <c r="L48" s="375"/>
      <c r="M48" s="330"/>
      <c r="N48" s="505"/>
      <c r="Q48" s="12"/>
      <c r="R48" s="12"/>
      <c r="S48" s="12"/>
    </row>
    <row r="49" spans="1:21" ht="29" x14ac:dyDescent="0.35">
      <c r="A49" s="376" t="s">
        <v>371</v>
      </c>
      <c r="B49" s="367" t="s">
        <v>125</v>
      </c>
      <c r="C49" s="86" t="s">
        <v>372</v>
      </c>
      <c r="D49" s="86" t="s">
        <v>257</v>
      </c>
      <c r="E49" s="370"/>
      <c r="F49" s="370" t="s">
        <v>103</v>
      </c>
      <c r="G49" s="370" t="s">
        <v>103</v>
      </c>
      <c r="H49" s="370" t="s">
        <v>103</v>
      </c>
      <c r="I49" s="370" t="s">
        <v>103</v>
      </c>
      <c r="J49" s="370" t="s">
        <v>161</v>
      </c>
      <c r="K49" s="379" t="s">
        <v>438</v>
      </c>
      <c r="L49" s="374"/>
      <c r="M49" s="370"/>
      <c r="N49" s="503"/>
      <c r="Q49" s="12" t="str">
        <f>IF(OR(J49='Drop downs'!$G$5), B49&amp;": "&amp;K49&amp;CHAR(10),"")</f>
        <v/>
      </c>
      <c r="R49" s="12" t="str">
        <f>IF(J49='Drop downs'!$G$2,B49&amp;": "&amp;K49&amp;""," ")</f>
        <v xml:space="preserve"> </v>
      </c>
      <c r="S49" s="12" t="str">
        <f>IF(GR2_Inclusive_Neighbourhoods!E49='Drop downs'!$B$6,GR2_Inclusive_Neighbourhoods!B49&amp;": "&amp;GR2_Inclusive_Neighbourhoods!K49&amp;"","")</f>
        <v>IIA8: The policy neither supports nor detracts from the achievement of the IIA objective.  Therefore a neutral effect is predicted.</v>
      </c>
      <c r="T49" t="str">
        <f>IF(M49&gt;0,B49&amp;":"&amp;M49&amp;"
","")</f>
        <v/>
      </c>
      <c r="U49" t="str">
        <f>IF(N49&gt;0,B49&amp;":"&amp;N49&amp;"
","")</f>
        <v/>
      </c>
    </row>
    <row r="50" spans="1:21" x14ac:dyDescent="0.35">
      <c r="A50" s="377"/>
      <c r="B50" s="368"/>
      <c r="C50" s="24" t="s">
        <v>373</v>
      </c>
      <c r="D50" s="24" t="s">
        <v>257</v>
      </c>
      <c r="E50" s="358"/>
      <c r="F50" s="358"/>
      <c r="G50" s="358"/>
      <c r="H50" s="358"/>
      <c r="I50" s="358"/>
      <c r="J50" s="358"/>
      <c r="K50" s="296"/>
      <c r="L50" s="293"/>
      <c r="M50" s="358"/>
      <c r="N50" s="505"/>
      <c r="Q50" s="12"/>
      <c r="R50" s="12"/>
      <c r="S50" s="12"/>
    </row>
    <row r="51" spans="1:21" x14ac:dyDescent="0.35">
      <c r="A51" s="377"/>
      <c r="B51" s="368"/>
      <c r="C51" s="97" t="s">
        <v>374</v>
      </c>
      <c r="D51" s="24" t="s">
        <v>257</v>
      </c>
      <c r="E51" s="358"/>
      <c r="F51" s="358"/>
      <c r="G51" s="358"/>
      <c r="H51" s="358"/>
      <c r="I51" s="358"/>
      <c r="J51" s="358"/>
      <c r="K51" s="296"/>
      <c r="L51" s="293"/>
      <c r="M51" s="358"/>
      <c r="N51" s="505"/>
      <c r="Q51" s="12"/>
      <c r="R51" s="12"/>
      <c r="S51" s="12"/>
    </row>
    <row r="52" spans="1:21" x14ac:dyDescent="0.35">
      <c r="A52" s="377"/>
      <c r="B52" s="368"/>
      <c r="C52" s="24" t="s">
        <v>375</v>
      </c>
      <c r="D52" s="24" t="s">
        <v>257</v>
      </c>
      <c r="E52" s="358"/>
      <c r="F52" s="358"/>
      <c r="G52" s="358"/>
      <c r="H52" s="358"/>
      <c r="I52" s="358"/>
      <c r="J52" s="358"/>
      <c r="K52" s="296"/>
      <c r="L52" s="293"/>
      <c r="M52" s="358"/>
      <c r="N52" s="505"/>
      <c r="Q52" s="12"/>
      <c r="R52" s="12"/>
      <c r="S52" s="12"/>
    </row>
    <row r="53" spans="1:21" ht="15" thickBot="1" x14ac:dyDescent="0.4">
      <c r="A53" s="382"/>
      <c r="B53" s="369"/>
      <c r="C53" s="88" t="s">
        <v>376</v>
      </c>
      <c r="D53" s="88" t="s">
        <v>257</v>
      </c>
      <c r="E53" s="359"/>
      <c r="F53" s="359"/>
      <c r="G53" s="359"/>
      <c r="H53" s="359"/>
      <c r="I53" s="359"/>
      <c r="J53" s="359"/>
      <c r="K53" s="361"/>
      <c r="L53" s="363"/>
      <c r="M53" s="359"/>
      <c r="N53" s="504"/>
      <c r="Q53" s="12"/>
      <c r="R53" s="12"/>
      <c r="S53" s="12"/>
    </row>
    <row r="54" spans="1:21" ht="29.25" customHeight="1" x14ac:dyDescent="0.35">
      <c r="A54" s="381" t="s">
        <v>377</v>
      </c>
      <c r="B54" s="368" t="s">
        <v>126</v>
      </c>
      <c r="C54" s="96" t="s">
        <v>378</v>
      </c>
      <c r="D54" s="92" t="s">
        <v>257</v>
      </c>
      <c r="E54" s="332"/>
      <c r="F54" s="332" t="s">
        <v>103</v>
      </c>
      <c r="G54" s="332" t="s">
        <v>103</v>
      </c>
      <c r="H54" s="332" t="s">
        <v>103</v>
      </c>
      <c r="I54" s="332" t="s">
        <v>103</v>
      </c>
      <c r="J54" s="332" t="s">
        <v>161</v>
      </c>
      <c r="K54" s="360" t="s">
        <v>438</v>
      </c>
      <c r="L54" s="362"/>
      <c r="M54" s="332"/>
      <c r="N54" s="505"/>
      <c r="Q54" s="12" t="str">
        <f>IF(OR(J54='Drop downs'!$G$5), B54&amp;": "&amp;K54&amp;CHAR(10),"")</f>
        <v/>
      </c>
      <c r="R54" s="12" t="str">
        <f>IF(J54='Drop downs'!$G$2,B54&amp;": "&amp;K54&amp;""," ")</f>
        <v xml:space="preserve"> </v>
      </c>
      <c r="S54" s="12" t="str">
        <f>IF(GR2_Inclusive_Neighbourhoods!E54='Drop downs'!$B$6,GR2_Inclusive_Neighbourhoods!B54&amp;": "&amp;GR2_Inclusive_Neighbourhoods!K54&amp;"","")</f>
        <v>IIA9: The policy neither supports nor detracts from the achievement of the IIA objective.  Therefore a neutral effect is predicted.</v>
      </c>
      <c r="T54" t="str">
        <f>IF(M54&gt;0,B54&amp;":"&amp;M54&amp;"
","")</f>
        <v/>
      </c>
      <c r="U54" t="str">
        <f>IF(N54&gt;0,B54&amp;":"&amp;N54&amp;"
","")</f>
        <v/>
      </c>
    </row>
    <row r="55" spans="1:21" ht="14.5" customHeight="1" x14ac:dyDescent="0.35">
      <c r="A55" s="377"/>
      <c r="B55" s="368"/>
      <c r="C55" s="94" t="s">
        <v>379</v>
      </c>
      <c r="D55" s="24" t="s">
        <v>257</v>
      </c>
      <c r="E55" s="358"/>
      <c r="F55" s="358"/>
      <c r="G55" s="358"/>
      <c r="H55" s="358"/>
      <c r="I55" s="358"/>
      <c r="J55" s="358"/>
      <c r="K55" s="296"/>
      <c r="L55" s="293"/>
      <c r="M55" s="358"/>
      <c r="N55" s="505"/>
      <c r="Q55" s="12"/>
      <c r="R55" s="12"/>
      <c r="S55" s="12"/>
    </row>
    <row r="56" spans="1:21" ht="29.5" thickBot="1" x14ac:dyDescent="0.4">
      <c r="A56" s="378"/>
      <c r="B56" s="368"/>
      <c r="C56" s="98" t="s">
        <v>380</v>
      </c>
      <c r="D56" s="19" t="s">
        <v>257</v>
      </c>
      <c r="E56" s="330"/>
      <c r="F56" s="330"/>
      <c r="G56" s="330"/>
      <c r="H56" s="330"/>
      <c r="I56" s="330"/>
      <c r="J56" s="330"/>
      <c r="K56" s="380"/>
      <c r="L56" s="375"/>
      <c r="M56" s="330"/>
      <c r="N56" s="504"/>
      <c r="Q56" s="12"/>
      <c r="R56" s="12"/>
      <c r="S56" s="12"/>
    </row>
    <row r="57" spans="1:21" x14ac:dyDescent="0.35">
      <c r="A57" s="376" t="s">
        <v>381</v>
      </c>
      <c r="B57" s="367" t="s">
        <v>127</v>
      </c>
      <c r="C57" s="86" t="s">
        <v>382</v>
      </c>
      <c r="D57" s="86" t="s">
        <v>257</v>
      </c>
      <c r="E57" s="370"/>
      <c r="F57" s="370" t="s">
        <v>103</v>
      </c>
      <c r="G57" s="370" t="s">
        <v>103</v>
      </c>
      <c r="H57" s="370" t="s">
        <v>103</v>
      </c>
      <c r="I57" s="370" t="s">
        <v>103</v>
      </c>
      <c r="J57" s="370" t="s">
        <v>161</v>
      </c>
      <c r="K57" s="379" t="s">
        <v>438</v>
      </c>
      <c r="L57" s="374"/>
      <c r="M57" s="370"/>
      <c r="N57" s="503"/>
      <c r="Q57" s="12" t="str">
        <f>IF(OR(J57='Drop downs'!$G$5), B57&amp;": "&amp;K57&amp;CHAR(10),"")</f>
        <v/>
      </c>
      <c r="R57" s="12" t="str">
        <f>IF(J57='Drop downs'!$G$2,B57&amp;": "&amp;K57&amp;""," ")</f>
        <v xml:space="preserve"> </v>
      </c>
      <c r="S57" s="12" t="str">
        <f>IF(GR2_Inclusive_Neighbourhoods!E57='Drop downs'!$B$6,GR2_Inclusive_Neighbourhoods!B57&amp;": "&amp;GR2_Inclusive_Neighbourhoods!K57&amp;"","")</f>
        <v>IIA10: The policy neither supports nor detracts from the achievement of the IIA objective.  Therefore a neutral effect is predicted.</v>
      </c>
      <c r="T57" t="str">
        <f>IF(M57&gt;0,B57&amp;":"&amp;M57&amp;"
","")</f>
        <v/>
      </c>
      <c r="U57" t="str">
        <f>IF(N57&gt;0,B57&amp;":"&amp;N57&amp;"
","")</f>
        <v/>
      </c>
    </row>
    <row r="58" spans="1:21" x14ac:dyDescent="0.35">
      <c r="A58" s="377"/>
      <c r="B58" s="368"/>
      <c r="C58" s="24" t="s">
        <v>383</v>
      </c>
      <c r="D58" s="24" t="s">
        <v>257</v>
      </c>
      <c r="E58" s="358"/>
      <c r="F58" s="358"/>
      <c r="G58" s="358"/>
      <c r="H58" s="358"/>
      <c r="I58" s="358"/>
      <c r="J58" s="358"/>
      <c r="K58" s="296"/>
      <c r="L58" s="293"/>
      <c r="M58" s="358"/>
      <c r="N58" s="505"/>
      <c r="Q58" s="12"/>
      <c r="R58" s="12"/>
      <c r="S58" s="12"/>
    </row>
    <row r="59" spans="1:21" x14ac:dyDescent="0.35">
      <c r="A59" s="377"/>
      <c r="B59" s="368"/>
      <c r="C59" s="24" t="s">
        <v>384</v>
      </c>
      <c r="D59" s="24" t="s">
        <v>257</v>
      </c>
      <c r="E59" s="358"/>
      <c r="F59" s="358"/>
      <c r="G59" s="358"/>
      <c r="H59" s="358"/>
      <c r="I59" s="358"/>
      <c r="J59" s="358"/>
      <c r="K59" s="296"/>
      <c r="L59" s="293"/>
      <c r="M59" s="358"/>
      <c r="N59" s="505"/>
      <c r="Q59" s="12"/>
      <c r="R59" s="12"/>
      <c r="S59" s="12"/>
    </row>
    <row r="60" spans="1:21" x14ac:dyDescent="0.35">
      <c r="A60" s="377"/>
      <c r="B60" s="368"/>
      <c r="C60" s="24" t="s">
        <v>385</v>
      </c>
      <c r="D60" s="24" t="s">
        <v>257</v>
      </c>
      <c r="E60" s="358"/>
      <c r="F60" s="358"/>
      <c r="G60" s="358"/>
      <c r="H60" s="358"/>
      <c r="I60" s="358"/>
      <c r="J60" s="358"/>
      <c r="K60" s="296"/>
      <c r="L60" s="293"/>
      <c r="M60" s="358"/>
      <c r="N60" s="505"/>
      <c r="Q60" s="12"/>
      <c r="R60" s="12"/>
      <c r="S60" s="12"/>
    </row>
    <row r="61" spans="1:21" x14ac:dyDescent="0.35">
      <c r="A61" s="377"/>
      <c r="B61" s="368"/>
      <c r="C61" s="24" t="s">
        <v>386</v>
      </c>
      <c r="D61" s="24" t="s">
        <v>257</v>
      </c>
      <c r="E61" s="358"/>
      <c r="F61" s="358"/>
      <c r="G61" s="358"/>
      <c r="H61" s="358"/>
      <c r="I61" s="358"/>
      <c r="J61" s="358"/>
      <c r="K61" s="296"/>
      <c r="L61" s="293"/>
      <c r="M61" s="358"/>
      <c r="N61" s="505"/>
      <c r="Q61" s="12"/>
      <c r="R61" s="12"/>
      <c r="S61" s="12"/>
    </row>
    <row r="62" spans="1:21" x14ac:dyDescent="0.35">
      <c r="A62" s="377"/>
      <c r="B62" s="368"/>
      <c r="C62" s="24" t="s">
        <v>387</v>
      </c>
      <c r="D62" s="24" t="s">
        <v>257</v>
      </c>
      <c r="E62" s="358"/>
      <c r="F62" s="358"/>
      <c r="G62" s="358"/>
      <c r="H62" s="358"/>
      <c r="I62" s="358"/>
      <c r="J62" s="358"/>
      <c r="K62" s="296"/>
      <c r="L62" s="293"/>
      <c r="M62" s="358"/>
      <c r="N62" s="505"/>
      <c r="Q62" s="12"/>
      <c r="R62" s="12"/>
      <c r="S62" s="12"/>
    </row>
    <row r="63" spans="1:21" ht="29" x14ac:dyDescent="0.35">
      <c r="A63" s="377"/>
      <c r="B63" s="368"/>
      <c r="C63" s="24" t="s">
        <v>388</v>
      </c>
      <c r="D63" s="24" t="s">
        <v>257</v>
      </c>
      <c r="E63" s="358"/>
      <c r="F63" s="358"/>
      <c r="G63" s="358"/>
      <c r="H63" s="358"/>
      <c r="I63" s="358"/>
      <c r="J63" s="358"/>
      <c r="K63" s="296"/>
      <c r="L63" s="293"/>
      <c r="M63" s="358"/>
      <c r="N63" s="505"/>
      <c r="Q63" s="12"/>
      <c r="R63" s="12"/>
      <c r="S63" s="12"/>
    </row>
    <row r="64" spans="1:21" ht="15" thickBot="1" x14ac:dyDescent="0.4">
      <c r="A64" s="382"/>
      <c r="B64" s="369"/>
      <c r="C64" s="88" t="s">
        <v>389</v>
      </c>
      <c r="D64" s="88" t="s">
        <v>257</v>
      </c>
      <c r="E64" s="359"/>
      <c r="F64" s="359"/>
      <c r="G64" s="359"/>
      <c r="H64" s="359"/>
      <c r="I64" s="359"/>
      <c r="J64" s="359"/>
      <c r="K64" s="361"/>
      <c r="L64" s="363"/>
      <c r="M64" s="359"/>
      <c r="N64" s="504"/>
      <c r="Q64" s="12"/>
      <c r="R64" s="12"/>
      <c r="S64" s="12"/>
    </row>
    <row r="65" spans="1:21" x14ac:dyDescent="0.35">
      <c r="A65" s="381" t="s">
        <v>390</v>
      </c>
      <c r="B65" s="368" t="s">
        <v>128</v>
      </c>
      <c r="C65" s="91" t="s">
        <v>391</v>
      </c>
      <c r="D65" s="92" t="s">
        <v>253</v>
      </c>
      <c r="E65" s="332" t="s">
        <v>435</v>
      </c>
      <c r="F65" s="332" t="s">
        <v>444</v>
      </c>
      <c r="G65" s="332" t="s">
        <v>427</v>
      </c>
      <c r="H65" s="332" t="s">
        <v>468</v>
      </c>
      <c r="I65" s="332" t="s">
        <v>425</v>
      </c>
      <c r="J65" s="332" t="s">
        <v>159</v>
      </c>
      <c r="K65" s="360" t="s">
        <v>518</v>
      </c>
      <c r="L65" s="362"/>
      <c r="M65" s="332"/>
      <c r="N65" s="503"/>
      <c r="Q65" s="12" t="str">
        <f>IF(OR(J65='Drop downs'!$G$5), B65&amp;": "&amp;K65&amp;CHAR(10),"")</f>
        <v/>
      </c>
      <c r="R65" s="12" t="str">
        <f>IF(J65='Drop downs'!$G$2,B65&amp;": "&amp;K65&amp;""," ")</f>
        <v xml:space="preserve"> </v>
      </c>
      <c r="S65" s="12" t="str">
        <f>IF(GR2_Inclusive_Neighbourhoods!E65='Drop downs'!$B$6,GR2_Inclusive_Neighbourhoods!B65&amp;": "&amp;GR2_Inclusive_Neighbourhoods!K65&amp;"","")</f>
        <v/>
      </c>
      <c r="T65" t="str">
        <f>IF(M65&gt;0,B65&amp;":"&amp;M65&amp;"
","")</f>
        <v/>
      </c>
      <c r="U65" t="str">
        <f>IF(N65&gt;0,B65&amp;":"&amp;N65&amp;"
","")</f>
        <v/>
      </c>
    </row>
    <row r="66" spans="1:21" x14ac:dyDescent="0.35">
      <c r="A66" s="377"/>
      <c r="B66" s="368"/>
      <c r="C66" s="83" t="s">
        <v>392</v>
      </c>
      <c r="D66" s="24" t="s">
        <v>253</v>
      </c>
      <c r="E66" s="358"/>
      <c r="F66" s="358"/>
      <c r="G66" s="358"/>
      <c r="H66" s="358"/>
      <c r="I66" s="358"/>
      <c r="J66" s="358"/>
      <c r="K66" s="296"/>
      <c r="L66" s="293"/>
      <c r="M66" s="358"/>
      <c r="N66" s="505"/>
      <c r="Q66" s="12"/>
      <c r="R66" s="12"/>
      <c r="S66" s="12"/>
    </row>
    <row r="67" spans="1:21" ht="29" x14ac:dyDescent="0.35">
      <c r="A67" s="377"/>
      <c r="B67" s="368"/>
      <c r="C67" s="83" t="s">
        <v>393</v>
      </c>
      <c r="D67" s="24" t="s">
        <v>253</v>
      </c>
      <c r="E67" s="358"/>
      <c r="F67" s="358"/>
      <c r="G67" s="358"/>
      <c r="H67" s="358"/>
      <c r="I67" s="358"/>
      <c r="J67" s="358"/>
      <c r="K67" s="296"/>
      <c r="L67" s="293"/>
      <c r="M67" s="358"/>
      <c r="N67" s="505"/>
      <c r="Q67" s="12"/>
      <c r="R67" s="12"/>
      <c r="S67" s="12"/>
    </row>
    <row r="68" spans="1:21" x14ac:dyDescent="0.35">
      <c r="A68" s="377"/>
      <c r="B68" s="368"/>
      <c r="C68" s="83" t="s">
        <v>394</v>
      </c>
      <c r="D68" s="24" t="s">
        <v>257</v>
      </c>
      <c r="E68" s="358"/>
      <c r="F68" s="358"/>
      <c r="G68" s="358"/>
      <c r="H68" s="358"/>
      <c r="I68" s="358"/>
      <c r="J68" s="358"/>
      <c r="K68" s="296"/>
      <c r="L68" s="293"/>
      <c r="M68" s="358"/>
      <c r="N68" s="505"/>
      <c r="Q68" s="12"/>
      <c r="R68" s="12"/>
      <c r="S68" s="12"/>
    </row>
    <row r="69" spans="1:21" x14ac:dyDescent="0.35">
      <c r="A69" s="377"/>
      <c r="B69" s="368"/>
      <c r="C69" s="83" t="s">
        <v>395</v>
      </c>
      <c r="D69" s="24" t="s">
        <v>253</v>
      </c>
      <c r="E69" s="358"/>
      <c r="F69" s="358"/>
      <c r="G69" s="358"/>
      <c r="H69" s="358"/>
      <c r="I69" s="358"/>
      <c r="J69" s="358"/>
      <c r="K69" s="296"/>
      <c r="L69" s="293"/>
      <c r="M69" s="358"/>
      <c r="N69" s="505"/>
      <c r="Q69" s="12"/>
      <c r="R69" s="12"/>
      <c r="S69" s="12"/>
    </row>
    <row r="70" spans="1:21" x14ac:dyDescent="0.35">
      <c r="A70" s="377"/>
      <c r="B70" s="368"/>
      <c r="C70" s="83" t="s">
        <v>396</v>
      </c>
      <c r="D70" s="24" t="s">
        <v>253</v>
      </c>
      <c r="E70" s="358"/>
      <c r="F70" s="358"/>
      <c r="G70" s="358"/>
      <c r="H70" s="358"/>
      <c r="I70" s="358"/>
      <c r="J70" s="358"/>
      <c r="K70" s="296"/>
      <c r="L70" s="293"/>
      <c r="M70" s="358"/>
      <c r="N70" s="505"/>
      <c r="Q70" s="12"/>
      <c r="R70" s="12"/>
      <c r="S70" s="12"/>
    </row>
    <row r="71" spans="1:21" ht="15" thickBot="1" x14ac:dyDescent="0.4">
      <c r="A71" s="382"/>
      <c r="B71" s="369"/>
      <c r="C71" s="93" t="s">
        <v>397</v>
      </c>
      <c r="D71" s="88" t="s">
        <v>257</v>
      </c>
      <c r="E71" s="359"/>
      <c r="F71" s="359"/>
      <c r="G71" s="359"/>
      <c r="H71" s="359"/>
      <c r="I71" s="359"/>
      <c r="J71" s="359"/>
      <c r="K71" s="361"/>
      <c r="L71" s="363"/>
      <c r="M71" s="359"/>
      <c r="N71" s="504"/>
      <c r="Q71" s="12"/>
      <c r="R71" s="12"/>
      <c r="S71" s="12"/>
    </row>
    <row r="72" spans="1:21" x14ac:dyDescent="0.35">
      <c r="A72" s="381" t="s">
        <v>398</v>
      </c>
      <c r="B72" s="368" t="s">
        <v>129</v>
      </c>
      <c r="C72" s="91" t="s">
        <v>399</v>
      </c>
      <c r="D72" s="92" t="s">
        <v>253</v>
      </c>
      <c r="E72" s="332"/>
      <c r="F72" s="332" t="s">
        <v>103</v>
      </c>
      <c r="G72" s="332" t="s">
        <v>103</v>
      </c>
      <c r="H72" s="332" t="s">
        <v>103</v>
      </c>
      <c r="I72" s="332" t="s">
        <v>103</v>
      </c>
      <c r="J72" s="332" t="s">
        <v>161</v>
      </c>
      <c r="K72" s="488" t="s">
        <v>519</v>
      </c>
      <c r="L72" s="362"/>
      <c r="M72" s="332"/>
      <c r="N72" s="503"/>
      <c r="Q72" s="12" t="str">
        <f>IF(OR(J72='Drop downs'!$G$5), B72&amp;": "&amp;K72&amp;CHAR(10),"")</f>
        <v/>
      </c>
      <c r="R72" s="12" t="str">
        <f>IF(J72='Drop downs'!$G$2,B72&amp;": "&amp;K72&amp;""," ")</f>
        <v xml:space="preserve"> </v>
      </c>
      <c r="S72" s="12" t="str">
        <f>IF(GR2_Inclusive_Neighbourhoods!E72='Drop downs'!$B$6,GR2_Inclusive_Neighbourhoods!B72&amp;": "&amp;GR2_Inclusive_Neighbourhoods!K72&amp;"","")</f>
        <v xml:space="preserve">IIA12: 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v>
      </c>
      <c r="T72" t="str">
        <f>IF(M72&gt;0,B72&amp;":"&amp;M72&amp;"
","")</f>
        <v/>
      </c>
      <c r="U72" t="str">
        <f>IF(N72&gt;0,B73&amp;":"&amp;N72&amp;"
","")</f>
        <v/>
      </c>
    </row>
    <row r="73" spans="1:21" x14ac:dyDescent="0.35">
      <c r="A73" s="377"/>
      <c r="B73" s="368"/>
      <c r="C73" s="83" t="s">
        <v>400</v>
      </c>
      <c r="D73" s="24" t="s">
        <v>253</v>
      </c>
      <c r="E73" s="358"/>
      <c r="F73" s="358"/>
      <c r="G73" s="358"/>
      <c r="H73" s="358"/>
      <c r="I73" s="358"/>
      <c r="J73" s="358"/>
      <c r="K73" s="372"/>
      <c r="L73" s="293"/>
      <c r="M73" s="358"/>
      <c r="N73" s="505"/>
      <c r="Q73" s="12"/>
      <c r="R73" s="12"/>
      <c r="S73" s="12"/>
    </row>
    <row r="74" spans="1:21" x14ac:dyDescent="0.35">
      <c r="A74" s="377"/>
      <c r="B74" s="368"/>
      <c r="C74" s="83" t="s">
        <v>401</v>
      </c>
      <c r="D74" s="24" t="s">
        <v>257</v>
      </c>
      <c r="E74" s="358"/>
      <c r="F74" s="358"/>
      <c r="G74" s="358"/>
      <c r="H74" s="358"/>
      <c r="I74" s="358"/>
      <c r="J74" s="358"/>
      <c r="K74" s="372"/>
      <c r="L74" s="293"/>
      <c r="M74" s="358"/>
      <c r="N74" s="505"/>
      <c r="Q74" s="12"/>
      <c r="R74" s="12"/>
      <c r="S74" s="12"/>
    </row>
    <row r="75" spans="1:21" x14ac:dyDescent="0.35">
      <c r="A75" s="377"/>
      <c r="B75" s="368"/>
      <c r="C75" s="83" t="s">
        <v>402</v>
      </c>
      <c r="D75" s="24" t="s">
        <v>257</v>
      </c>
      <c r="E75" s="358"/>
      <c r="F75" s="358"/>
      <c r="G75" s="358"/>
      <c r="H75" s="358"/>
      <c r="I75" s="358"/>
      <c r="J75" s="358"/>
      <c r="K75" s="372"/>
      <c r="L75" s="293"/>
      <c r="M75" s="358"/>
      <c r="N75" s="505"/>
      <c r="Q75" s="12"/>
      <c r="R75" s="12"/>
      <c r="S75" s="12"/>
    </row>
    <row r="76" spans="1:21" ht="133.5" customHeight="1" thickBot="1" x14ac:dyDescent="0.4">
      <c r="A76" s="382"/>
      <c r="B76" s="369"/>
      <c r="C76" s="87" t="s">
        <v>403</v>
      </c>
      <c r="D76" s="88" t="s">
        <v>257</v>
      </c>
      <c r="E76" s="359"/>
      <c r="F76" s="359"/>
      <c r="G76" s="359"/>
      <c r="H76" s="359"/>
      <c r="I76" s="359"/>
      <c r="J76" s="359"/>
      <c r="K76" s="373"/>
      <c r="L76" s="363"/>
      <c r="M76" s="359"/>
      <c r="N76" s="504"/>
      <c r="Q76" s="12"/>
      <c r="R76" s="12"/>
      <c r="S76" s="12"/>
    </row>
    <row r="77" spans="1:21" x14ac:dyDescent="0.35">
      <c r="A77" s="364" t="s">
        <v>404</v>
      </c>
      <c r="B77" s="368" t="s">
        <v>130</v>
      </c>
      <c r="C77" s="91" t="s">
        <v>405</v>
      </c>
      <c r="D77" s="82" t="s">
        <v>257</v>
      </c>
      <c r="E77" s="332"/>
      <c r="F77" s="332" t="s">
        <v>103</v>
      </c>
      <c r="G77" s="332" t="s">
        <v>103</v>
      </c>
      <c r="H77" s="332" t="s">
        <v>103</v>
      </c>
      <c r="I77" s="332" t="s">
        <v>103</v>
      </c>
      <c r="J77" s="332" t="s">
        <v>161</v>
      </c>
      <c r="K77" s="360" t="s">
        <v>438</v>
      </c>
      <c r="L77" s="362"/>
      <c r="M77" s="332"/>
      <c r="N77" s="503"/>
      <c r="Q77" s="12" t="str">
        <f>IF(OR(J77='Drop downs'!$G$5), B77&amp;": "&amp;K77&amp;CHAR(10),"")</f>
        <v/>
      </c>
      <c r="R77" s="12" t="str">
        <f>IF(J77='Drop downs'!$G$2,B77&amp;": "&amp;K77&amp;""," ")</f>
        <v xml:space="preserve"> </v>
      </c>
      <c r="S77" s="12" t="str">
        <f>IF(GR2_Inclusive_Neighbourhoods!E77='Drop downs'!$B$6,GR2_Inclusive_Neighbourhoods!B77&amp;": "&amp;GR2_Inclusive_Neighbourhoods!K77&amp;"","")</f>
        <v>IIA13: The policy neither supports nor detracts from the achievement of the IIA objective.  Therefore a neutral effect is predicted.</v>
      </c>
      <c r="T77" t="str">
        <f>IF(M77&gt;0,B77&amp;":"&amp;M77&amp;"
","")</f>
        <v/>
      </c>
      <c r="U77" t="str">
        <f>IF(N77&gt;0,B77&amp;":"&amp;N77&amp;"
","")</f>
        <v/>
      </c>
    </row>
    <row r="78" spans="1:21" x14ac:dyDescent="0.35">
      <c r="A78" s="365"/>
      <c r="B78" s="368"/>
      <c r="C78" s="83" t="s">
        <v>406</v>
      </c>
      <c r="D78" s="3" t="s">
        <v>257</v>
      </c>
      <c r="E78" s="358"/>
      <c r="F78" s="358"/>
      <c r="G78" s="358"/>
      <c r="H78" s="358"/>
      <c r="I78" s="358"/>
      <c r="J78" s="358"/>
      <c r="K78" s="296"/>
      <c r="L78" s="293"/>
      <c r="M78" s="358"/>
      <c r="N78" s="505"/>
      <c r="Q78" s="12"/>
      <c r="R78" s="12"/>
      <c r="S78" s="12"/>
    </row>
    <row r="79" spans="1:21" x14ac:dyDescent="0.35">
      <c r="A79" s="365"/>
      <c r="B79" s="368"/>
      <c r="C79" s="83" t="s">
        <v>407</v>
      </c>
      <c r="D79" s="82" t="s">
        <v>257</v>
      </c>
      <c r="E79" s="358"/>
      <c r="F79" s="358"/>
      <c r="G79" s="358"/>
      <c r="H79" s="358"/>
      <c r="I79" s="358"/>
      <c r="J79" s="358"/>
      <c r="K79" s="296"/>
      <c r="L79" s="293"/>
      <c r="M79" s="358"/>
      <c r="N79" s="505"/>
      <c r="Q79" s="12"/>
      <c r="R79" s="12"/>
      <c r="S79" s="12"/>
    </row>
    <row r="80" spans="1:21" x14ac:dyDescent="0.35">
      <c r="A80" s="365"/>
      <c r="B80" s="368"/>
      <c r="C80" s="84" t="s">
        <v>408</v>
      </c>
      <c r="D80" s="82" t="s">
        <v>257</v>
      </c>
      <c r="E80" s="358"/>
      <c r="F80" s="358"/>
      <c r="G80" s="358"/>
      <c r="H80" s="358"/>
      <c r="I80" s="358"/>
      <c r="J80" s="358"/>
      <c r="K80" s="296"/>
      <c r="L80" s="293"/>
      <c r="M80" s="358"/>
      <c r="N80" s="505"/>
      <c r="Q80" s="12"/>
      <c r="R80" s="12"/>
      <c r="S80" s="12"/>
    </row>
    <row r="81" spans="1:21" ht="29" x14ac:dyDescent="0.35">
      <c r="A81" s="365"/>
      <c r="B81" s="368"/>
      <c r="C81" s="84" t="s">
        <v>409</v>
      </c>
      <c r="D81" s="82" t="s">
        <v>257</v>
      </c>
      <c r="E81" s="358"/>
      <c r="F81" s="358"/>
      <c r="G81" s="358"/>
      <c r="H81" s="358"/>
      <c r="I81" s="358"/>
      <c r="J81" s="358"/>
      <c r="K81" s="296"/>
      <c r="L81" s="293"/>
      <c r="M81" s="358"/>
      <c r="N81" s="505"/>
      <c r="Q81" s="12"/>
      <c r="R81" s="12"/>
      <c r="S81" s="12"/>
    </row>
    <row r="82" spans="1:21" ht="29" x14ac:dyDescent="0.35">
      <c r="A82" s="365"/>
      <c r="B82" s="368"/>
      <c r="C82" s="84" t="s">
        <v>410</v>
      </c>
      <c r="D82" s="82" t="s">
        <v>257</v>
      </c>
      <c r="E82" s="358"/>
      <c r="F82" s="358"/>
      <c r="G82" s="358"/>
      <c r="H82" s="358"/>
      <c r="I82" s="358"/>
      <c r="J82" s="358"/>
      <c r="K82" s="296"/>
      <c r="L82" s="293"/>
      <c r="M82" s="358"/>
      <c r="N82" s="505"/>
      <c r="Q82" s="12"/>
      <c r="R82" s="12"/>
      <c r="S82" s="12"/>
    </row>
    <row r="83" spans="1:21" ht="15" thickBot="1" x14ac:dyDescent="0.4">
      <c r="A83" s="366"/>
      <c r="B83" s="369"/>
      <c r="C83" s="90" t="s">
        <v>411</v>
      </c>
      <c r="D83" s="82" t="s">
        <v>257</v>
      </c>
      <c r="E83" s="359"/>
      <c r="F83" s="359"/>
      <c r="G83" s="359"/>
      <c r="H83" s="359"/>
      <c r="I83" s="359"/>
      <c r="J83" s="359"/>
      <c r="K83" s="361"/>
      <c r="L83" s="363"/>
      <c r="M83" s="359"/>
      <c r="N83" s="504"/>
      <c r="Q83" s="12"/>
      <c r="R83" s="12"/>
      <c r="S83" s="12"/>
    </row>
    <row r="84" spans="1:21" x14ac:dyDescent="0.35">
      <c r="A84" s="364" t="s">
        <v>412</v>
      </c>
      <c r="B84" s="368" t="s">
        <v>131</v>
      </c>
      <c r="C84" s="101" t="s">
        <v>413</v>
      </c>
      <c r="D84" s="82" t="s">
        <v>257</v>
      </c>
      <c r="E84" s="332"/>
      <c r="F84" s="332" t="s">
        <v>103</v>
      </c>
      <c r="G84" s="332" t="s">
        <v>103</v>
      </c>
      <c r="H84" s="332" t="s">
        <v>103</v>
      </c>
      <c r="I84" s="332" t="s">
        <v>103</v>
      </c>
      <c r="J84" s="332" t="s">
        <v>161</v>
      </c>
      <c r="K84" s="360" t="s">
        <v>438</v>
      </c>
      <c r="L84" s="362"/>
      <c r="M84" s="332"/>
      <c r="N84" s="503"/>
      <c r="Q84" s="12" t="str">
        <f>IF(OR(J84='Drop downs'!$G$5), B84&amp;": "&amp;K84&amp;CHAR(10),"")</f>
        <v/>
      </c>
      <c r="R84" s="12" t="str">
        <f>IF(J84='Drop downs'!$G$2,B84&amp;": "&amp;K84&amp;""," ")</f>
        <v xml:space="preserve"> </v>
      </c>
      <c r="S84" s="12" t="str">
        <f>IF(GR2_Inclusive_Neighbourhoods!E84='Drop downs'!$B$6,GR2_Inclusive_Neighbourhoods!B84&amp;": "&amp;GR2_Inclusive_Neighbourhoods!K84&amp;"","")</f>
        <v>IIA14: The policy neither supports nor detracts from the achievement of the IIA objective.  Therefore a neutral effect is predicted.</v>
      </c>
      <c r="T84" t="str">
        <f>IF(M84&gt;0,B84&amp;":"&amp;M84&amp;"
","")</f>
        <v/>
      </c>
      <c r="U84" t="str">
        <f>IF(N84&gt;0,B84&amp;":"&amp;N84&amp;"
","")</f>
        <v/>
      </c>
    </row>
    <row r="85" spans="1:21" x14ac:dyDescent="0.35">
      <c r="A85" s="365"/>
      <c r="B85" s="368"/>
      <c r="C85" s="84" t="s">
        <v>414</v>
      </c>
      <c r="D85" s="82" t="s">
        <v>257</v>
      </c>
      <c r="E85" s="358"/>
      <c r="F85" s="358"/>
      <c r="G85" s="358"/>
      <c r="H85" s="358"/>
      <c r="I85" s="358"/>
      <c r="J85" s="358"/>
      <c r="K85" s="296"/>
      <c r="L85" s="293"/>
      <c r="M85" s="358"/>
      <c r="N85" s="505"/>
      <c r="Q85" s="12"/>
      <c r="R85" s="12"/>
      <c r="S85" s="12"/>
    </row>
    <row r="86" spans="1:21" x14ac:dyDescent="0.35">
      <c r="A86" s="365"/>
      <c r="B86" s="368"/>
      <c r="C86" s="84" t="s">
        <v>415</v>
      </c>
      <c r="D86" s="82" t="s">
        <v>257</v>
      </c>
      <c r="E86" s="358"/>
      <c r="F86" s="358"/>
      <c r="G86" s="358"/>
      <c r="H86" s="358"/>
      <c r="I86" s="358"/>
      <c r="J86" s="358"/>
      <c r="K86" s="296"/>
      <c r="L86" s="293"/>
      <c r="M86" s="358"/>
      <c r="N86" s="505"/>
      <c r="Q86" s="12"/>
      <c r="R86" s="12"/>
      <c r="S86" s="12"/>
    </row>
    <row r="87" spans="1:21" ht="15" thickBot="1" x14ac:dyDescent="0.4">
      <c r="A87" s="366"/>
      <c r="B87" s="369"/>
      <c r="C87" s="87" t="s">
        <v>416</v>
      </c>
      <c r="D87" s="82" t="s">
        <v>257</v>
      </c>
      <c r="E87" s="359"/>
      <c r="F87" s="359"/>
      <c r="G87" s="359"/>
      <c r="H87" s="359"/>
      <c r="I87" s="359"/>
      <c r="J87" s="359"/>
      <c r="K87" s="361"/>
      <c r="L87" s="363"/>
      <c r="M87" s="359"/>
      <c r="N87" s="504"/>
      <c r="Q87" s="12" t="str">
        <f>IF(OR(J87='Drop downs'!$G$7,J87='Drop downs'!$G$5), B87&amp;": "&amp;K87&amp;CHAR(10),"")</f>
        <v/>
      </c>
      <c r="R87" s="12"/>
      <c r="S87" s="12" t="str">
        <f>IF(GR2_Inclusive_Neighbourhoods!E87='Drop downs'!$B$6,GR2_Inclusive_Neighbourhoods!B87&amp;": "&amp;GR2_Inclusive_Neighbourhoods!K87&amp;"","")</f>
        <v xml:space="preserve">: </v>
      </c>
    </row>
    <row r="88" spans="1:21" ht="15" thickBot="1" x14ac:dyDescent="0.4"/>
    <row r="89" spans="1:21" x14ac:dyDescent="0.35">
      <c r="A89" s="395" t="s">
        <v>59</v>
      </c>
      <c r="B89" s="396"/>
      <c r="C89" s="396"/>
      <c r="D89" s="396"/>
      <c r="E89" s="396"/>
      <c r="F89" s="396"/>
      <c r="G89" s="396"/>
      <c r="H89" s="396"/>
      <c r="I89" s="396"/>
      <c r="J89" s="396"/>
      <c r="K89" s="396"/>
      <c r="L89" s="396"/>
      <c r="M89" s="396"/>
      <c r="N89" s="397"/>
      <c r="O89" s="2"/>
      <c r="P89" s="2"/>
    </row>
    <row r="90" spans="1:21" s="2" customFormat="1" ht="129" customHeight="1" x14ac:dyDescent="0.35">
      <c r="A90" s="398" t="str">
        <f>Q8&amp;Q18&amp;Q20&amp;Q28&amp;Q36&amp;Q42&amp;Q47&amp;Q48&amp;Q49&amp;Q54&amp;Q57&amp;Q65&amp;Q72&amp;Q77&amp;Q84&amp;Q87</f>
        <v/>
      </c>
      <c r="B90" s="399"/>
      <c r="C90" s="399"/>
      <c r="D90" s="399"/>
      <c r="E90" s="399"/>
      <c r="F90" s="399"/>
      <c r="G90" s="399"/>
      <c r="H90" s="399"/>
      <c r="I90" s="399"/>
      <c r="J90" s="399"/>
      <c r="K90" s="399"/>
      <c r="L90" s="399"/>
      <c r="M90" s="399"/>
      <c r="N90" s="400"/>
    </row>
    <row r="91" spans="1:21" x14ac:dyDescent="0.35">
      <c r="A91" s="355" t="s">
        <v>61</v>
      </c>
      <c r="B91" s="356"/>
      <c r="C91" s="356"/>
      <c r="D91" s="356"/>
      <c r="E91" s="356"/>
      <c r="F91" s="356"/>
      <c r="G91" s="356"/>
      <c r="H91" s="356"/>
      <c r="I91" s="356"/>
      <c r="J91" s="356"/>
      <c r="K91" s="356"/>
      <c r="L91" s="356"/>
      <c r="M91" s="356"/>
      <c r="N91" s="357"/>
      <c r="O91" s="2"/>
      <c r="P91" s="2"/>
    </row>
    <row r="92" spans="1:21" ht="122.5" customHeight="1" x14ac:dyDescent="0.35">
      <c r="A92" s="398" t="str">
        <f>R8&amp;R18&amp;R20&amp;R28&amp;R36&amp;R42&amp;R47&amp;R48&amp;R49&amp;R54&amp;R57&amp;R65&amp;R72&amp;R77&amp;R84&amp;R87</f>
        <v xml:space="preserve">              </v>
      </c>
      <c r="B92" s="399"/>
      <c r="C92" s="399"/>
      <c r="D92" s="399"/>
      <c r="E92" s="399"/>
      <c r="F92" s="399"/>
      <c r="G92" s="399"/>
      <c r="H92" s="399"/>
      <c r="I92" s="399"/>
      <c r="J92" s="399"/>
      <c r="K92" s="399"/>
      <c r="L92" s="399"/>
      <c r="M92" s="399"/>
      <c r="N92" s="400"/>
      <c r="O92" s="2"/>
      <c r="P92" s="2"/>
    </row>
    <row r="93" spans="1:21" x14ac:dyDescent="0.35">
      <c r="A93" s="355" t="s">
        <v>63</v>
      </c>
      <c r="B93" s="356"/>
      <c r="C93" s="356"/>
      <c r="D93" s="356"/>
      <c r="E93" s="356"/>
      <c r="F93" s="356"/>
      <c r="G93" s="356"/>
      <c r="H93" s="356"/>
      <c r="I93" s="356"/>
      <c r="J93" s="356"/>
      <c r="K93" s="356"/>
      <c r="L93" s="356"/>
      <c r="M93" s="356"/>
      <c r="N93" s="357"/>
      <c r="O93" s="2"/>
      <c r="P93" s="2"/>
    </row>
    <row r="94" spans="1:21" ht="150" customHeight="1" x14ac:dyDescent="0.35">
      <c r="A94" s="352"/>
      <c r="B94" s="353"/>
      <c r="C94" s="353"/>
      <c r="D94" s="353"/>
      <c r="E94" s="353"/>
      <c r="F94" s="353"/>
      <c r="G94" s="353"/>
      <c r="H94" s="353"/>
      <c r="I94" s="353"/>
      <c r="J94" s="353"/>
      <c r="K94" s="353"/>
      <c r="L94" s="353"/>
      <c r="M94" s="353"/>
      <c r="N94" s="354"/>
      <c r="O94" s="2"/>
      <c r="P94" s="2"/>
    </row>
    <row r="95" spans="1:21" x14ac:dyDescent="0.35">
      <c r="A95" s="355" t="s">
        <v>48</v>
      </c>
      <c r="B95" s="356"/>
      <c r="C95" s="356"/>
      <c r="D95" s="356"/>
      <c r="E95" s="356"/>
      <c r="F95" s="356"/>
      <c r="G95" s="356"/>
      <c r="H95" s="356"/>
      <c r="I95" s="356"/>
      <c r="J95" s="356"/>
      <c r="K95" s="356"/>
      <c r="L95" s="356"/>
      <c r="M95" s="356"/>
      <c r="N95" s="357"/>
      <c r="O95" s="2"/>
      <c r="P95" s="2"/>
    </row>
    <row r="96" spans="1:21" ht="186.75" customHeight="1" x14ac:dyDescent="0.35">
      <c r="A96" s="352" t="str">
        <f>T8&amp;T18&amp;T20&amp;T28&amp;T36&amp;T42&amp;T47&amp;T49&amp;T54&amp;T57&amp;T65&amp;T72&amp;T77&amp;T84</f>
        <v/>
      </c>
      <c r="B96" s="353"/>
      <c r="C96" s="353"/>
      <c r="D96" s="353"/>
      <c r="E96" s="353"/>
      <c r="F96" s="353"/>
      <c r="G96" s="353"/>
      <c r="H96" s="353"/>
      <c r="I96" s="353"/>
      <c r="J96" s="353"/>
      <c r="K96" s="353"/>
      <c r="L96" s="353"/>
      <c r="M96" s="353"/>
      <c r="N96" s="354"/>
      <c r="O96" s="2"/>
      <c r="P96" s="2"/>
    </row>
    <row r="97" spans="1:16" x14ac:dyDescent="0.35">
      <c r="A97" s="355" t="s">
        <v>323</v>
      </c>
      <c r="B97" s="356"/>
      <c r="C97" s="356"/>
      <c r="D97" s="356"/>
      <c r="E97" s="356"/>
      <c r="F97" s="356"/>
      <c r="G97" s="356"/>
      <c r="H97" s="356"/>
      <c r="I97" s="356"/>
      <c r="J97" s="356"/>
      <c r="K97" s="356"/>
      <c r="L97" s="356"/>
      <c r="M97" s="356"/>
      <c r="N97" s="357"/>
      <c r="O97" s="2"/>
      <c r="P97" s="2"/>
    </row>
    <row r="98" spans="1:16" ht="65.150000000000006" customHeight="1" thickBot="1" x14ac:dyDescent="0.4">
      <c r="A98" s="509" t="str">
        <f>U8&amp;U18&amp;U20&amp;U28&amp;U36&amp;U42&amp;U47&amp;U49&amp;U54&amp;U57&amp;U65&amp;U72&amp;U77&amp;U84</f>
        <v xml:space="preserve">IIA3:The performance of this policy could be improved if it also encouraged developers to provide new or improved facilities such as community meeting facilities, education, retail, sports and leisure, health etc.  
</v>
      </c>
      <c r="B98" s="510"/>
      <c r="C98" s="510"/>
      <c r="D98" s="510"/>
      <c r="E98" s="510"/>
      <c r="F98" s="510"/>
      <c r="G98" s="510"/>
      <c r="H98" s="510"/>
      <c r="I98" s="510"/>
      <c r="J98" s="510"/>
      <c r="K98" s="510"/>
      <c r="L98" s="510"/>
      <c r="M98" s="510"/>
      <c r="N98" s="511"/>
      <c r="O98" s="2"/>
      <c r="P98" s="2"/>
    </row>
    <row r="99" spans="1:16" x14ac:dyDescent="0.35">
      <c r="O99" s="2"/>
      <c r="P99" s="2"/>
    </row>
  </sheetData>
  <sheetProtection algorithmName="SHA-512" hashValue="drmhdCZSsb9H1zRWS5cd2kVkm83ItqURdwq8zkfD3ntBcjG0v2/I+JFhrmSt0wAYnO548fynQaxgjoB6o0WyPw==" saltValue="Yv3tezBFxuIgzKdwViFxeg=="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4940" priority="2">
      <formula>$D50="No"</formula>
    </cfRule>
  </conditionalFormatting>
  <conditionalFormatting sqref="C8:D87">
    <cfRule type="expression" dxfId="4939" priority="1">
      <formula>$D8="No"</formula>
    </cfRule>
  </conditionalFormatting>
  <conditionalFormatting sqref="J8 J18 J28 J49 J57 J65 J72 J77 J84">
    <cfRule type="cellIs" dxfId="4938" priority="34" operator="equal">
      <formula>"Significant Negative"</formula>
    </cfRule>
    <cfRule type="cellIs" dxfId="4937" priority="35" operator="equal">
      <formula>"Minor Negative"</formula>
    </cfRule>
    <cfRule type="cellIs" dxfId="4936" priority="36" operator="equal">
      <formula>"Uncertain"</formula>
    </cfRule>
    <cfRule type="cellIs" dxfId="4935" priority="37" operator="equal">
      <formula>"Neutral"</formula>
    </cfRule>
    <cfRule type="cellIs" dxfId="4934" priority="38" operator="equal">
      <formula>"Minor Positive"</formula>
    </cfRule>
    <cfRule type="cellIs" dxfId="4933" priority="39" operator="equal">
      <formula>"Significant Positive"</formula>
    </cfRule>
  </conditionalFormatting>
  <conditionalFormatting sqref="J20">
    <cfRule type="cellIs" dxfId="4932" priority="22" operator="equal">
      <formula>"Significant Negative"</formula>
    </cfRule>
    <cfRule type="cellIs" dxfId="4931" priority="23" operator="equal">
      <formula>"Minor Negative"</formula>
    </cfRule>
    <cfRule type="cellIs" dxfId="4930" priority="24" operator="equal">
      <formula>"Uncertain"</formula>
    </cfRule>
    <cfRule type="cellIs" dxfId="4929" priority="25" operator="equal">
      <formula>"Neutral"</formula>
    </cfRule>
    <cfRule type="cellIs" dxfId="4928" priority="26" operator="equal">
      <formula>"Minor Positive"</formula>
    </cfRule>
    <cfRule type="cellIs" dxfId="4927" priority="27" operator="equal">
      <formula>"Significant Positive"</formula>
    </cfRule>
  </conditionalFormatting>
  <conditionalFormatting sqref="J36">
    <cfRule type="cellIs" dxfId="4926" priority="16" operator="equal">
      <formula>"Significant Negative"</formula>
    </cfRule>
    <cfRule type="cellIs" dxfId="4925" priority="17" operator="equal">
      <formula>"Minor Negative"</formula>
    </cfRule>
    <cfRule type="cellIs" dxfId="4924" priority="18" operator="equal">
      <formula>"Uncertain"</formula>
    </cfRule>
    <cfRule type="cellIs" dxfId="4923" priority="19" operator="equal">
      <formula>"Neutral"</formula>
    </cfRule>
    <cfRule type="cellIs" dxfId="4922" priority="20" operator="equal">
      <formula>"Minor Positive"</formula>
    </cfRule>
    <cfRule type="cellIs" dxfId="4921" priority="21" operator="equal">
      <formula>"Significant Positive"</formula>
    </cfRule>
  </conditionalFormatting>
  <conditionalFormatting sqref="J42">
    <cfRule type="cellIs" dxfId="4920" priority="10" operator="equal">
      <formula>"Significant Negative"</formula>
    </cfRule>
    <cfRule type="cellIs" dxfId="4919" priority="11" operator="equal">
      <formula>"Minor Negative"</formula>
    </cfRule>
    <cfRule type="cellIs" dxfId="4918" priority="12" operator="equal">
      <formula>"Uncertain"</formula>
    </cfRule>
    <cfRule type="cellIs" dxfId="4917" priority="13" operator="equal">
      <formula>"Neutral"</formula>
    </cfRule>
    <cfRule type="cellIs" dxfId="4916" priority="14" operator="equal">
      <formula>"Minor Positive"</formula>
    </cfRule>
    <cfRule type="cellIs" dxfId="4915" priority="15" operator="equal">
      <formula>"Significant Positive"</formula>
    </cfRule>
  </conditionalFormatting>
  <conditionalFormatting sqref="J47">
    <cfRule type="cellIs" dxfId="4914" priority="28" operator="equal">
      <formula>"Significant Negative"</formula>
    </cfRule>
    <cfRule type="cellIs" dxfId="4913" priority="29" operator="equal">
      <formula>"Minor Negative"</formula>
    </cfRule>
    <cfRule type="cellIs" dxfId="4912" priority="30" operator="equal">
      <formula>"Uncertain"</formula>
    </cfRule>
    <cfRule type="cellIs" dxfId="4911" priority="31" operator="equal">
      <formula>"Neutral"</formula>
    </cfRule>
    <cfRule type="cellIs" dxfId="4910" priority="32" operator="equal">
      <formula>"Minor Positive"</formula>
    </cfRule>
    <cfRule type="cellIs" dxfId="4909" priority="33" operator="equal">
      <formula>"Significant Positive"</formula>
    </cfRule>
  </conditionalFormatting>
  <conditionalFormatting sqref="J54">
    <cfRule type="cellIs" dxfId="4908" priority="4" operator="equal">
      <formula>"Significant Negative"</formula>
    </cfRule>
    <cfRule type="cellIs" dxfId="4907" priority="5" operator="equal">
      <formula>"Minor Negative"</formula>
    </cfRule>
    <cfRule type="cellIs" dxfId="4906" priority="6" operator="equal">
      <formula>"Uncertain"</formula>
    </cfRule>
    <cfRule type="cellIs" dxfId="4905" priority="7" operator="equal">
      <formula>"Neutral"</formula>
    </cfRule>
    <cfRule type="cellIs" dxfId="4904" priority="8" operator="equal">
      <formula>"Minor Positive"</formula>
    </cfRule>
    <cfRule type="cellIs" dxfId="4903" priority="9" operator="equal">
      <formula>"Significant Positive"</formula>
    </cfRule>
  </conditionalFormatting>
  <dataValidations count="6">
    <dataValidation type="list" allowBlank="1" showInputMessage="1" showErrorMessage="1" sqref="J8:J87" xr:uid="{9090526E-9FC9-432E-8DEF-E9C89E27B049}">
      <formula1>"Significant  Positive, Minor Positive, Neutral, Uncertain, Minor Negative, Significant Negative"</formula1>
    </dataValidation>
    <dataValidation type="list" allowBlank="1" showInputMessage="1" showErrorMessage="1" sqref="I8:I87" xr:uid="{0D5DEAFC-0EA5-4B91-ADDB-6DE95C52E2D2}">
      <formula1>"Permanent/Irreversible, Permanent/Reversible, Temporary/Irreversible, Temporary/Reversible, N/A"</formula1>
    </dataValidation>
    <dataValidation type="list" allowBlank="1" showInputMessage="1" showErrorMessage="1" sqref="H8:H87" xr:uid="{622F810A-EFB3-4F58-9626-BE5F3DB56045}">
      <formula1>"Localised, Borough Wide, Regional, National, N/A"</formula1>
    </dataValidation>
    <dataValidation type="list" allowBlank="1" showInputMessage="1" showErrorMessage="1" sqref="G8:G87" xr:uid="{AB4E5819-5303-4289-898D-B0D7CC25B118}">
      <formula1>"Short (&lt;5yrs), Short/Medium, Medium (10yrs), Medium/Long, Long (20+yrs), N/A"</formula1>
    </dataValidation>
    <dataValidation type="list" allowBlank="1" showInputMessage="1" showErrorMessage="1" sqref="F8:F87" xr:uid="{D1035DC4-67F5-458A-AD74-C94310E2857D}">
      <formula1>"Low, Medium, High, N/A"</formula1>
    </dataValidation>
    <dataValidation type="list" allowBlank="1" showInputMessage="1" showErrorMessage="1" sqref="E8:E87" xr:uid="{D4C2D720-1086-436B-8B3F-1B70D3768F44}">
      <formula1>"Direct, Indirect"</formula1>
    </dataValidation>
  </dataValidations>
  <pageMargins left="0.7" right="0.7" top="0.75" bottom="0.75" header="0.3" footer="0.3"/>
  <pageSetup orientation="portrait" horizontalDpi="4294967293" verticalDpi="4294967293"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A2F-0E85-42F2-98F4-EC2507AE915B}">
  <sheetPr codeName="Sheet124">
    <tabColor theme="4" tint="0.79998168889431442"/>
  </sheetPr>
  <dimension ref="A1:V99"/>
  <sheetViews>
    <sheetView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14.81640625" customWidth="1"/>
    <col min="16" max="16" width="32.1796875" customWidth="1"/>
    <col min="17" max="22" width="32.1796875" hidden="1" customWidth="1"/>
    <col min="23" max="23" width="0" hidden="1" customWidth="1"/>
  </cols>
  <sheetData>
    <row r="1" spans="1:22" x14ac:dyDescent="0.35">
      <c r="A1" s="74" t="s">
        <v>30</v>
      </c>
      <c r="C1" s="323" t="s">
        <v>520</v>
      </c>
      <c r="D1" s="323"/>
      <c r="E1" s="323"/>
      <c r="F1" s="324"/>
      <c r="G1" s="16"/>
      <c r="I1" s="7"/>
      <c r="J1" s="7"/>
      <c r="K1" s="7"/>
    </row>
    <row r="2" spans="1:22" x14ac:dyDescent="0.35">
      <c r="A2" s="74" t="s">
        <v>31</v>
      </c>
      <c r="B2" s="9"/>
      <c r="C2" s="323" t="s">
        <v>462</v>
      </c>
      <c r="D2" s="323"/>
      <c r="E2" s="323"/>
      <c r="F2" s="324"/>
      <c r="I2" s="8"/>
      <c r="J2" s="8"/>
      <c r="K2" s="8"/>
    </row>
    <row r="3" spans="1:22" x14ac:dyDescent="0.35">
      <c r="A3" s="75" t="s">
        <v>32</v>
      </c>
      <c r="B3" s="4"/>
      <c r="C3" s="47"/>
      <c r="D3" s="47"/>
      <c r="E3" s="47"/>
      <c r="F3" s="48"/>
      <c r="I3" s="8"/>
      <c r="J3" s="8"/>
      <c r="K3" s="8"/>
    </row>
    <row r="4" spans="1:22" ht="17.25" customHeight="1" x14ac:dyDescent="0.35">
      <c r="A4" s="75" t="s">
        <v>33</v>
      </c>
      <c r="B4" s="17"/>
      <c r="C4" s="289" t="s">
        <v>521</v>
      </c>
      <c r="D4" s="289"/>
      <c r="E4" s="289"/>
      <c r="F4" s="290"/>
      <c r="I4" s="8"/>
      <c r="J4" s="8"/>
      <c r="K4" s="8"/>
    </row>
    <row r="5" spans="1:22" ht="15" thickBot="1" x14ac:dyDescent="0.4"/>
    <row r="6" spans="1:22" ht="15" thickBot="1" x14ac:dyDescent="0.4">
      <c r="A6" s="518" t="s">
        <v>34</v>
      </c>
      <c r="B6" s="519"/>
      <c r="C6" s="519"/>
      <c r="D6" s="105"/>
      <c r="E6" s="407" t="s">
        <v>35</v>
      </c>
      <c r="F6" s="407"/>
      <c r="G6" s="407"/>
      <c r="H6" s="407"/>
      <c r="I6" s="407"/>
      <c r="J6" s="407"/>
      <c r="K6" s="407"/>
      <c r="L6" s="407"/>
      <c r="M6" s="407"/>
      <c r="N6" s="408"/>
      <c r="R6" s="18"/>
      <c r="S6" s="18"/>
      <c r="T6" s="18"/>
      <c r="U6" s="18"/>
    </row>
    <row r="7" spans="1:22" ht="47" thickBot="1" x14ac:dyDescent="0.4">
      <c r="A7" s="106" t="s">
        <v>320</v>
      </c>
      <c r="B7" s="103" t="s">
        <v>37</v>
      </c>
      <c r="C7" s="103" t="s">
        <v>321</v>
      </c>
      <c r="D7" s="103"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5" thickBot="1" x14ac:dyDescent="0.4">
      <c r="A8" s="376" t="s">
        <v>254</v>
      </c>
      <c r="B8" s="387" t="s">
        <v>118</v>
      </c>
      <c r="C8" s="86" t="s">
        <v>324</v>
      </c>
      <c r="D8" s="86" t="s">
        <v>257</v>
      </c>
      <c r="E8" s="385"/>
      <c r="F8" s="385" t="s">
        <v>103</v>
      </c>
      <c r="G8" s="385" t="s">
        <v>103</v>
      </c>
      <c r="H8" s="385" t="s">
        <v>103</v>
      </c>
      <c r="I8" s="385" t="s">
        <v>103</v>
      </c>
      <c r="J8" s="370" t="s">
        <v>161</v>
      </c>
      <c r="K8" s="379" t="s">
        <v>438</v>
      </c>
      <c r="L8" s="374"/>
      <c r="M8" s="370"/>
      <c r="N8" s="503"/>
      <c r="Q8" t="str">
        <f>IF(OR(J8='Drop downs'!$G$7,J8='Drop downs'!$G$5), B8&amp;": "&amp;K8&amp;CHAR(10),"")</f>
        <v/>
      </c>
      <c r="R8" s="12" t="str">
        <f>IF(J8='Drop downs'!$G$2,B8&amp;": "&amp;K8&amp;""," ")</f>
        <v xml:space="preserve"> </v>
      </c>
      <c r="S8" s="12" t="str">
        <f>IF(J8='Drop downs'!$G$2,B8&amp;": "&amp;K8&amp;""," ")</f>
        <v xml:space="preserve"> </v>
      </c>
      <c r="T8" s="12" t="str">
        <f>IF(GR3_Connecting_Places!E8='Drop downs'!$B$6,GR3_Connecting_Places!B8&amp;": "&amp;GR3_Connecting_Places!K8&amp;"","")</f>
        <v>IIA1: The policy neither supports nor detracts from the achievement of the IIA objective.  Therefore a neutral effect is predicted.</v>
      </c>
      <c r="U8" t="str">
        <f>IF(M8&gt;0,B8&amp;":"&amp;M8&amp;"
","")</f>
        <v/>
      </c>
      <c r="V8" t="str">
        <f>IF(N8&gt;0,B8&amp;":"&amp;N8&amp;"
","")</f>
        <v/>
      </c>
    </row>
    <row r="9" spans="1:22" ht="15" thickBot="1" x14ac:dyDescent="0.4">
      <c r="A9" s="377"/>
      <c r="B9" s="388"/>
      <c r="C9" s="24" t="s">
        <v>325</v>
      </c>
      <c r="D9" s="86" t="s">
        <v>257</v>
      </c>
      <c r="E9" s="386"/>
      <c r="F9" s="386"/>
      <c r="G9" s="386"/>
      <c r="H9" s="386"/>
      <c r="I9" s="386"/>
      <c r="J9" s="358"/>
      <c r="K9" s="296"/>
      <c r="L9" s="293"/>
      <c r="M9" s="358"/>
      <c r="N9" s="505"/>
      <c r="R9" s="12"/>
      <c r="S9" s="12"/>
      <c r="T9" s="12"/>
      <c r="U9" s="2"/>
    </row>
    <row r="10" spans="1:22" ht="15" thickBot="1" x14ac:dyDescent="0.4">
      <c r="A10" s="377"/>
      <c r="B10" s="388"/>
      <c r="C10" s="24" t="s">
        <v>326</v>
      </c>
      <c r="D10" s="86" t="s">
        <v>257</v>
      </c>
      <c r="E10" s="386"/>
      <c r="F10" s="386"/>
      <c r="G10" s="386"/>
      <c r="H10" s="386"/>
      <c r="I10" s="386"/>
      <c r="J10" s="358"/>
      <c r="K10" s="296"/>
      <c r="L10" s="293"/>
      <c r="M10" s="358"/>
      <c r="N10" s="505"/>
      <c r="R10" s="12"/>
      <c r="S10" s="12"/>
      <c r="T10" s="12"/>
    </row>
    <row r="11" spans="1:22" ht="15" thickBot="1" x14ac:dyDescent="0.4">
      <c r="A11" s="377"/>
      <c r="B11" s="388"/>
      <c r="C11" s="24" t="s">
        <v>327</v>
      </c>
      <c r="D11" s="86" t="s">
        <v>257</v>
      </c>
      <c r="E11" s="386"/>
      <c r="F11" s="386"/>
      <c r="G11" s="386"/>
      <c r="H11" s="386"/>
      <c r="I11" s="386"/>
      <c r="J11" s="358"/>
      <c r="K11" s="296"/>
      <c r="L11" s="293"/>
      <c r="M11" s="358"/>
      <c r="N11" s="505"/>
      <c r="R11" s="12"/>
      <c r="S11" s="12"/>
      <c r="T11" s="12"/>
    </row>
    <row r="12" spans="1:22" ht="15" thickBot="1" x14ac:dyDescent="0.4">
      <c r="A12" s="377"/>
      <c r="B12" s="388"/>
      <c r="C12" s="24" t="s">
        <v>328</v>
      </c>
      <c r="D12" s="86" t="s">
        <v>257</v>
      </c>
      <c r="E12" s="386"/>
      <c r="F12" s="386"/>
      <c r="G12" s="386"/>
      <c r="H12" s="386"/>
      <c r="I12" s="386"/>
      <c r="J12" s="358"/>
      <c r="K12" s="296"/>
      <c r="L12" s="293"/>
      <c r="M12" s="358"/>
      <c r="N12" s="505"/>
      <c r="R12" s="12"/>
      <c r="S12" s="12"/>
      <c r="T12" s="12"/>
    </row>
    <row r="13" spans="1:22" ht="15" thickBot="1" x14ac:dyDescent="0.4">
      <c r="A13" s="377"/>
      <c r="B13" s="388"/>
      <c r="C13" s="24" t="s">
        <v>329</v>
      </c>
      <c r="D13" s="86" t="s">
        <v>257</v>
      </c>
      <c r="E13" s="386"/>
      <c r="F13" s="386"/>
      <c r="G13" s="386"/>
      <c r="H13" s="386"/>
      <c r="I13" s="386"/>
      <c r="J13" s="358"/>
      <c r="K13" s="296"/>
      <c r="L13" s="293"/>
      <c r="M13" s="358"/>
      <c r="N13" s="505"/>
      <c r="R13" s="12"/>
      <c r="S13" s="12"/>
      <c r="T13" s="12"/>
    </row>
    <row r="14" spans="1:22" ht="15" thickBot="1" x14ac:dyDescent="0.4">
      <c r="A14" s="377"/>
      <c r="B14" s="388"/>
      <c r="C14" s="24" t="s">
        <v>330</v>
      </c>
      <c r="D14" s="86" t="s">
        <v>257</v>
      </c>
      <c r="E14" s="386"/>
      <c r="F14" s="386"/>
      <c r="G14" s="386"/>
      <c r="H14" s="386"/>
      <c r="I14" s="386"/>
      <c r="J14" s="358"/>
      <c r="K14" s="296"/>
      <c r="L14" s="293"/>
      <c r="M14" s="358"/>
      <c r="N14" s="505"/>
      <c r="R14" s="12"/>
      <c r="S14" s="12"/>
      <c r="T14" s="12"/>
    </row>
    <row r="15" spans="1:22" ht="15" thickBot="1" x14ac:dyDescent="0.4">
      <c r="A15" s="377"/>
      <c r="B15" s="388"/>
      <c r="C15" s="24" t="s">
        <v>331</v>
      </c>
      <c r="D15" s="86" t="s">
        <v>257</v>
      </c>
      <c r="E15" s="386"/>
      <c r="F15" s="386"/>
      <c r="G15" s="386"/>
      <c r="H15" s="386"/>
      <c r="I15" s="386"/>
      <c r="J15" s="358"/>
      <c r="K15" s="296"/>
      <c r="L15" s="293"/>
      <c r="M15" s="358"/>
      <c r="N15" s="505"/>
      <c r="R15" s="12"/>
      <c r="S15" s="12"/>
      <c r="T15" s="12"/>
    </row>
    <row r="16" spans="1:22" ht="29.5" thickBot="1" x14ac:dyDescent="0.4">
      <c r="A16" s="377"/>
      <c r="B16" s="388"/>
      <c r="C16" s="24" t="s">
        <v>332</v>
      </c>
      <c r="D16" s="86" t="s">
        <v>257</v>
      </c>
      <c r="E16" s="386"/>
      <c r="F16" s="386"/>
      <c r="G16" s="386"/>
      <c r="H16" s="386"/>
      <c r="I16" s="386"/>
      <c r="J16" s="358"/>
      <c r="K16" s="296"/>
      <c r="L16" s="293"/>
      <c r="M16" s="358"/>
      <c r="N16" s="505"/>
      <c r="R16" s="12"/>
      <c r="S16" s="12"/>
      <c r="T16" s="12"/>
    </row>
    <row r="17" spans="1:22" ht="15" thickBot="1" x14ac:dyDescent="0.4">
      <c r="A17" s="382"/>
      <c r="B17" s="520"/>
      <c r="C17" s="88" t="s">
        <v>333</v>
      </c>
      <c r="D17" s="86" t="s">
        <v>257</v>
      </c>
      <c r="E17" s="521"/>
      <c r="F17" s="521"/>
      <c r="G17" s="521"/>
      <c r="H17" s="521"/>
      <c r="I17" s="521"/>
      <c r="J17" s="359"/>
      <c r="K17" s="361"/>
      <c r="L17" s="363"/>
      <c r="M17" s="359"/>
      <c r="N17" s="504"/>
      <c r="R17" s="12"/>
      <c r="S17" s="12"/>
      <c r="T17" s="12"/>
    </row>
    <row r="18" spans="1:22" ht="39" customHeight="1" thickBot="1" x14ac:dyDescent="0.4">
      <c r="A18" s="383" t="s">
        <v>334</v>
      </c>
      <c r="B18" s="367" t="s">
        <v>119</v>
      </c>
      <c r="C18" s="86" t="s">
        <v>335</v>
      </c>
      <c r="D18" s="86" t="s">
        <v>257</v>
      </c>
      <c r="E18" s="370"/>
      <c r="F18" s="370" t="s">
        <v>103</v>
      </c>
      <c r="G18" s="370" t="s">
        <v>103</v>
      </c>
      <c r="H18" s="370" t="s">
        <v>103</v>
      </c>
      <c r="I18" s="370" t="s">
        <v>103</v>
      </c>
      <c r="J18" s="370" t="s">
        <v>161</v>
      </c>
      <c r="K18" s="379" t="s">
        <v>438</v>
      </c>
      <c r="L18" s="374"/>
      <c r="M18" s="370"/>
      <c r="N18" s="503"/>
      <c r="Q18" t="str">
        <f>IF(OR(J18='Drop downs'!$G$7,J18='Drop downs'!$G$5), B18&amp;": "&amp;K18&amp;CHAR(10),"")</f>
        <v/>
      </c>
      <c r="R18" s="12" t="str">
        <f>IF(J18='Drop downs'!$G$2,B18&amp;": "&amp;K18&amp;""," ")</f>
        <v xml:space="preserve"> </v>
      </c>
      <c r="S18" s="12" t="str">
        <f>IF(J18='Drop downs'!$G$2,B18&amp;": "&amp;K18&amp;""," ")</f>
        <v xml:space="preserve"> </v>
      </c>
      <c r="T18" s="12" t="str">
        <f>IF(GR3_Connecting_Places!E18='Drop downs'!$B$6,GR3_Connecting_Places!B18&amp;": "&amp;GR3_Connecting_Places!K18&amp;"","")</f>
        <v>IIA2: The policy neither supports nor detracts from the achievement of the IIA objective.  Therefore a neutral effect is predicted.</v>
      </c>
      <c r="U18" t="str">
        <f>IF(M18&gt;0,B18&amp;":"&amp;M18&amp;"
","")</f>
        <v/>
      </c>
      <c r="V18" t="str">
        <f>IF(N18&gt;0,B18&amp;":"&amp;N18&amp;"
","")</f>
        <v/>
      </c>
    </row>
    <row r="19" spans="1:22" ht="50.25" customHeight="1" thickBot="1" x14ac:dyDescent="0.4">
      <c r="A19" s="366"/>
      <c r="B19" s="369"/>
      <c r="C19" s="88" t="s">
        <v>336</v>
      </c>
      <c r="D19" s="86" t="s">
        <v>257</v>
      </c>
      <c r="E19" s="359"/>
      <c r="F19" s="359"/>
      <c r="G19" s="359"/>
      <c r="H19" s="359"/>
      <c r="I19" s="359"/>
      <c r="J19" s="359"/>
      <c r="K19" s="380"/>
      <c r="L19" s="363"/>
      <c r="M19" s="359"/>
      <c r="N19" s="504"/>
      <c r="R19" s="12"/>
      <c r="S19" s="12"/>
      <c r="T19" s="12"/>
    </row>
    <row r="20" spans="1:22" ht="73" thickBot="1" x14ac:dyDescent="0.4">
      <c r="A20" s="376" t="s">
        <v>337</v>
      </c>
      <c r="B20" s="367" t="s">
        <v>120</v>
      </c>
      <c r="C20" s="79" t="s">
        <v>338</v>
      </c>
      <c r="D20" s="86" t="s">
        <v>257</v>
      </c>
      <c r="E20" s="370" t="s">
        <v>435</v>
      </c>
      <c r="F20" s="370" t="s">
        <v>444</v>
      </c>
      <c r="G20" s="370" t="s">
        <v>510</v>
      </c>
      <c r="H20" s="370" t="s">
        <v>468</v>
      </c>
      <c r="I20" s="370" t="s">
        <v>425</v>
      </c>
      <c r="J20" s="370" t="s">
        <v>159</v>
      </c>
      <c r="K20" s="379" t="s">
        <v>522</v>
      </c>
      <c r="L20" s="374"/>
      <c r="M20" s="370"/>
      <c r="N20" s="498" t="s">
        <v>523</v>
      </c>
      <c r="Q20" t="str">
        <f>IF(OR(J20='Drop downs'!$G$7,J20='Drop downs'!$G$5), B20&amp;": "&amp;K20&amp;CHAR(10),"")</f>
        <v/>
      </c>
      <c r="R20" s="12" t="str">
        <f>IF(J20='Drop downs'!$G$2,B20&amp;": "&amp;K20&amp;""," ")</f>
        <v xml:space="preserve"> </v>
      </c>
      <c r="S20" s="12" t="str">
        <f>IF(J20='Drop downs'!$G$2,B20&amp;": "&amp;K20&amp;""," ")</f>
        <v xml:space="preserve"> </v>
      </c>
      <c r="T20" s="12" t="str">
        <f>IF(GR3_Connecting_Places!E20='Drop downs'!$B$6,GR3_Connecting_Places!B20&amp;": "&amp;GR3_Connecting_Places!K20&amp;"","")</f>
        <v/>
      </c>
      <c r="U20" t="str">
        <f>IF(M20&gt;0,B20&amp;":"&amp;M20&amp;"
","")</f>
        <v/>
      </c>
      <c r="V20" t="str">
        <f>IF(N20&gt;0,B20&amp;":"&amp;N20&amp;"
","")</f>
        <v xml:space="preserve">IIA3:The policy could perform more positively if it specifically encouraged accessible access for all, with dignity, and addressed any existing issues with accessibility in public spaces such as stepped access. 
</v>
      </c>
    </row>
    <row r="21" spans="1:22" ht="15" thickBot="1" x14ac:dyDescent="0.4">
      <c r="A21" s="377"/>
      <c r="B21" s="368"/>
      <c r="C21" s="3" t="s">
        <v>339</v>
      </c>
      <c r="D21" s="86" t="s">
        <v>257</v>
      </c>
      <c r="E21" s="358"/>
      <c r="F21" s="358"/>
      <c r="G21" s="358"/>
      <c r="H21" s="358"/>
      <c r="I21" s="358"/>
      <c r="J21" s="358"/>
      <c r="K21" s="296"/>
      <c r="L21" s="293"/>
      <c r="M21" s="358"/>
      <c r="N21" s="499"/>
      <c r="R21" s="12"/>
      <c r="S21" s="12"/>
      <c r="T21" s="12"/>
    </row>
    <row r="22" spans="1:22" ht="14.5" customHeight="1" thickBot="1" x14ac:dyDescent="0.4">
      <c r="A22" s="377"/>
      <c r="B22" s="368"/>
      <c r="C22" s="3" t="s">
        <v>340</v>
      </c>
      <c r="D22" s="86" t="s">
        <v>257</v>
      </c>
      <c r="E22" s="358"/>
      <c r="F22" s="358"/>
      <c r="G22" s="358"/>
      <c r="H22" s="358"/>
      <c r="I22" s="358"/>
      <c r="J22" s="358"/>
      <c r="K22" s="296"/>
      <c r="L22" s="293"/>
      <c r="M22" s="358"/>
      <c r="N22" s="499"/>
      <c r="R22" s="12"/>
      <c r="S22" s="12"/>
      <c r="T22" s="12"/>
    </row>
    <row r="23" spans="1:22" ht="15" thickBot="1" x14ac:dyDescent="0.4">
      <c r="A23" s="377"/>
      <c r="B23" s="368"/>
      <c r="C23" s="3" t="s">
        <v>341</v>
      </c>
      <c r="D23" s="86" t="s">
        <v>257</v>
      </c>
      <c r="E23" s="358"/>
      <c r="F23" s="358"/>
      <c r="G23" s="358"/>
      <c r="H23" s="358"/>
      <c r="I23" s="358"/>
      <c r="J23" s="358"/>
      <c r="K23" s="296"/>
      <c r="L23" s="293"/>
      <c r="M23" s="358"/>
      <c r="N23" s="499"/>
      <c r="R23" s="12"/>
      <c r="S23" s="12"/>
      <c r="T23" s="12"/>
    </row>
    <row r="24" spans="1:22" ht="14.5" customHeight="1" thickBot="1" x14ac:dyDescent="0.4">
      <c r="A24" s="377"/>
      <c r="B24" s="368"/>
      <c r="C24" s="3" t="s">
        <v>342</v>
      </c>
      <c r="D24" s="86" t="s">
        <v>257</v>
      </c>
      <c r="E24" s="358"/>
      <c r="F24" s="358"/>
      <c r="G24" s="358"/>
      <c r="H24" s="358"/>
      <c r="I24" s="358"/>
      <c r="J24" s="358"/>
      <c r="K24" s="296"/>
      <c r="L24" s="293"/>
      <c r="M24" s="358"/>
      <c r="N24" s="499"/>
      <c r="R24" s="12"/>
      <c r="S24" s="12"/>
      <c r="T24" s="12"/>
    </row>
    <row r="25" spans="1:22" ht="29" x14ac:dyDescent="0.35">
      <c r="A25" s="377"/>
      <c r="B25" s="368"/>
      <c r="C25" s="3" t="s">
        <v>343</v>
      </c>
      <c r="D25" s="86" t="s">
        <v>257</v>
      </c>
      <c r="E25" s="358"/>
      <c r="F25" s="358"/>
      <c r="G25" s="358"/>
      <c r="H25" s="358"/>
      <c r="I25" s="358"/>
      <c r="J25" s="358"/>
      <c r="K25" s="296"/>
      <c r="L25" s="293"/>
      <c r="M25" s="358"/>
      <c r="N25" s="499"/>
      <c r="R25" s="12"/>
      <c r="S25" s="12"/>
      <c r="T25" s="12"/>
    </row>
    <row r="26" spans="1:22" ht="14.5" customHeight="1" x14ac:dyDescent="0.35">
      <c r="A26" s="377"/>
      <c r="B26" s="368"/>
      <c r="C26" s="3" t="s">
        <v>344</v>
      </c>
      <c r="D26" s="24" t="s">
        <v>253</v>
      </c>
      <c r="E26" s="358"/>
      <c r="F26" s="358"/>
      <c r="G26" s="358"/>
      <c r="H26" s="358"/>
      <c r="I26" s="358"/>
      <c r="J26" s="358"/>
      <c r="K26" s="296"/>
      <c r="L26" s="293"/>
      <c r="M26" s="358"/>
      <c r="N26" s="499"/>
      <c r="R26" s="12"/>
      <c r="S26" s="12"/>
      <c r="T26" s="12"/>
    </row>
    <row r="27" spans="1:22" ht="29.5" thickBot="1" x14ac:dyDescent="0.4">
      <c r="A27" s="382"/>
      <c r="B27" s="369"/>
      <c r="C27" s="80" t="s">
        <v>345</v>
      </c>
      <c r="D27" s="88" t="s">
        <v>253</v>
      </c>
      <c r="E27" s="359"/>
      <c r="F27" s="359"/>
      <c r="G27" s="359"/>
      <c r="H27" s="359"/>
      <c r="I27" s="359"/>
      <c r="J27" s="359"/>
      <c r="K27" s="361"/>
      <c r="L27" s="363"/>
      <c r="M27" s="359"/>
      <c r="N27" s="500"/>
      <c r="R27" s="12"/>
      <c r="S27" s="12"/>
      <c r="T27" s="12"/>
    </row>
    <row r="28" spans="1:22" ht="29" x14ac:dyDescent="0.35">
      <c r="A28" s="376" t="s">
        <v>346</v>
      </c>
      <c r="B28" s="367" t="s">
        <v>121</v>
      </c>
      <c r="C28" s="85" t="s">
        <v>347</v>
      </c>
      <c r="D28" s="79" t="s">
        <v>253</v>
      </c>
      <c r="E28" s="370" t="s">
        <v>435</v>
      </c>
      <c r="F28" s="370" t="s">
        <v>422</v>
      </c>
      <c r="G28" s="370" t="s">
        <v>510</v>
      </c>
      <c r="H28" s="370" t="s">
        <v>468</v>
      </c>
      <c r="I28" s="370" t="s">
        <v>425</v>
      </c>
      <c r="J28" s="370" t="s">
        <v>159</v>
      </c>
      <c r="K28" s="379" t="s">
        <v>524</v>
      </c>
      <c r="L28" s="370"/>
      <c r="M28" s="370"/>
      <c r="N28" s="503"/>
      <c r="Q28" t="str">
        <f>IF(OR(J28='Drop downs'!$G$7,J28='Drop downs'!$G$5), B28&amp;": "&amp;K28&amp;CHAR(10),"")</f>
        <v/>
      </c>
      <c r="R28" s="12" t="str">
        <f>IF(J28='Drop downs'!$G$2,B28&amp;": "&amp;K28&amp;""," ")</f>
        <v xml:space="preserve"> </v>
      </c>
      <c r="S28" s="12" t="str">
        <f>IF(J28='Drop downs'!$G$2,B28&amp;": "&amp;K28&amp;""," ")</f>
        <v xml:space="preserve"> </v>
      </c>
      <c r="T28" s="12" t="str">
        <f>IF(GR3_Connecting_Places!E28='Drop downs'!$B$6,GR3_Connecting_Places!B28&amp;": "&amp;GR3_Connecting_Places!K28&amp;"","")</f>
        <v/>
      </c>
      <c r="U28" t="str">
        <f>IF(M28&gt;0,B28&amp;":"&amp;M28&amp;"
","")</f>
        <v/>
      </c>
      <c r="V28" t="str">
        <f>IF(N28&gt;0,B28&amp;":"&amp;N28&amp;"
","")</f>
        <v/>
      </c>
    </row>
    <row r="29" spans="1:22" ht="29" x14ac:dyDescent="0.35">
      <c r="A29" s="377"/>
      <c r="B29" s="368"/>
      <c r="C29" s="83" t="s">
        <v>348</v>
      </c>
      <c r="D29" s="3" t="s">
        <v>253</v>
      </c>
      <c r="E29" s="358"/>
      <c r="F29" s="358"/>
      <c r="G29" s="358"/>
      <c r="H29" s="358"/>
      <c r="I29" s="358"/>
      <c r="J29" s="358"/>
      <c r="K29" s="296"/>
      <c r="L29" s="358"/>
      <c r="M29" s="358"/>
      <c r="N29" s="505"/>
      <c r="R29" s="12"/>
      <c r="S29" s="12"/>
      <c r="T29" s="12"/>
    </row>
    <row r="30" spans="1:22" ht="15" thickBot="1" x14ac:dyDescent="0.4">
      <c r="A30" s="377"/>
      <c r="B30" s="368"/>
      <c r="C30" s="83" t="s">
        <v>349</v>
      </c>
      <c r="D30" s="3" t="s">
        <v>253</v>
      </c>
      <c r="E30" s="358"/>
      <c r="F30" s="358"/>
      <c r="G30" s="358"/>
      <c r="H30" s="358"/>
      <c r="I30" s="358"/>
      <c r="J30" s="358"/>
      <c r="K30" s="296"/>
      <c r="L30" s="358"/>
      <c r="M30" s="358"/>
      <c r="N30" s="505"/>
      <c r="R30" s="12"/>
      <c r="S30" s="12"/>
      <c r="T30" s="12"/>
    </row>
    <row r="31" spans="1:22" ht="30" customHeight="1" x14ac:dyDescent="0.35">
      <c r="A31" s="377"/>
      <c r="B31" s="368"/>
      <c r="C31" s="83" t="s">
        <v>350</v>
      </c>
      <c r="D31" s="86" t="s">
        <v>257</v>
      </c>
      <c r="E31" s="358"/>
      <c r="F31" s="358"/>
      <c r="G31" s="358"/>
      <c r="H31" s="358"/>
      <c r="I31" s="358"/>
      <c r="J31" s="358"/>
      <c r="K31" s="296"/>
      <c r="L31" s="358"/>
      <c r="M31" s="358"/>
      <c r="N31" s="505"/>
      <c r="R31" s="12"/>
      <c r="S31" s="12"/>
      <c r="T31" s="12"/>
    </row>
    <row r="32" spans="1:22" ht="15" thickBot="1" x14ac:dyDescent="0.4">
      <c r="A32" s="377"/>
      <c r="B32" s="368"/>
      <c r="C32" s="83" t="s">
        <v>351</v>
      </c>
      <c r="D32" s="3" t="s">
        <v>253</v>
      </c>
      <c r="E32" s="358"/>
      <c r="F32" s="358"/>
      <c r="G32" s="358"/>
      <c r="H32" s="358"/>
      <c r="I32" s="358"/>
      <c r="J32" s="358"/>
      <c r="K32" s="296"/>
      <c r="L32" s="358"/>
      <c r="M32" s="358"/>
      <c r="N32" s="505"/>
      <c r="R32" s="12"/>
      <c r="S32" s="12"/>
      <c r="T32" s="12"/>
    </row>
    <row r="33" spans="1:22" ht="15" thickBot="1" x14ac:dyDescent="0.4">
      <c r="A33" s="377"/>
      <c r="B33" s="368"/>
      <c r="C33" s="83" t="s">
        <v>352</v>
      </c>
      <c r="D33" s="86" t="s">
        <v>257</v>
      </c>
      <c r="E33" s="358"/>
      <c r="F33" s="358"/>
      <c r="G33" s="358"/>
      <c r="H33" s="358"/>
      <c r="I33" s="358"/>
      <c r="J33" s="358"/>
      <c r="K33" s="296"/>
      <c r="L33" s="358"/>
      <c r="M33" s="358"/>
      <c r="N33" s="505"/>
      <c r="R33" s="12"/>
      <c r="S33" s="12"/>
      <c r="T33" s="12"/>
    </row>
    <row r="34" spans="1:22" ht="15" thickBot="1" x14ac:dyDescent="0.4">
      <c r="A34" s="377"/>
      <c r="B34" s="368"/>
      <c r="C34" s="83" t="s">
        <v>353</v>
      </c>
      <c r="D34" s="86" t="s">
        <v>257</v>
      </c>
      <c r="E34" s="358"/>
      <c r="F34" s="358"/>
      <c r="G34" s="358"/>
      <c r="H34" s="358"/>
      <c r="I34" s="358"/>
      <c r="J34" s="358"/>
      <c r="K34" s="296"/>
      <c r="L34" s="358"/>
      <c r="M34" s="358"/>
      <c r="N34" s="505"/>
      <c r="R34" s="12"/>
      <c r="S34" s="12"/>
      <c r="T34" s="12"/>
    </row>
    <row r="35" spans="1:22" ht="15" thickBot="1" x14ac:dyDescent="0.4">
      <c r="A35" s="382"/>
      <c r="B35" s="369"/>
      <c r="C35" s="93" t="s">
        <v>354</v>
      </c>
      <c r="D35" s="86" t="s">
        <v>257</v>
      </c>
      <c r="E35" s="359"/>
      <c r="F35" s="359"/>
      <c r="G35" s="359"/>
      <c r="H35" s="359"/>
      <c r="I35" s="359"/>
      <c r="J35" s="359"/>
      <c r="K35" s="361"/>
      <c r="L35" s="359"/>
      <c r="M35" s="359"/>
      <c r="N35" s="504"/>
      <c r="R35" s="12"/>
      <c r="S35" s="12"/>
      <c r="T35" s="12"/>
    </row>
    <row r="36" spans="1:22" ht="15" thickBot="1" x14ac:dyDescent="0.4">
      <c r="A36" s="376" t="s">
        <v>355</v>
      </c>
      <c r="B36" s="367" t="s">
        <v>122</v>
      </c>
      <c r="C36" s="79" t="s">
        <v>356</v>
      </c>
      <c r="D36" s="86" t="s">
        <v>257</v>
      </c>
      <c r="E36" s="370"/>
      <c r="F36" s="370" t="s">
        <v>103</v>
      </c>
      <c r="G36" s="370" t="s">
        <v>103</v>
      </c>
      <c r="H36" s="370" t="s">
        <v>103</v>
      </c>
      <c r="I36" s="370" t="s">
        <v>103</v>
      </c>
      <c r="J36" s="370" t="s">
        <v>161</v>
      </c>
      <c r="K36" s="379" t="s">
        <v>438</v>
      </c>
      <c r="L36" s="374"/>
      <c r="M36" s="370"/>
      <c r="N36" s="503"/>
      <c r="Q36" t="str">
        <f>IF(OR(J36='Drop downs'!$G$7,J36='Drop downs'!$G$5), B36&amp;": "&amp;K36&amp;CHAR(10),"")</f>
        <v/>
      </c>
      <c r="R36" s="12" t="str">
        <f>IF(J36='Drop downs'!$G$2,B36&amp;": "&amp;K36&amp;""," ")</f>
        <v xml:space="preserve"> </v>
      </c>
      <c r="S36" s="12" t="str">
        <f>IF(J36='Drop downs'!$G$2,B36&amp;": "&amp;K36&amp;""," ")</f>
        <v xml:space="preserve"> </v>
      </c>
      <c r="T36" s="12" t="str">
        <f>IF(GR3_Connecting_Places!E36='Drop downs'!$B$6,GR3_Connecting_Places!B36&amp;": "&amp;GR3_Connecting_Places!K36&amp;"","")</f>
        <v>IIA5: The policy neither supports nor detracts from the achievement of the IIA objective.  Therefore a neutral effect is predicted.</v>
      </c>
      <c r="U36" t="str">
        <f>IF(M36&gt;0,B36&amp;":"&amp;M36&amp;"
","")</f>
        <v/>
      </c>
      <c r="V36" t="str">
        <f>IF(N36&gt;0,B36&amp;":"&amp;N36&amp;"
","")</f>
        <v/>
      </c>
    </row>
    <row r="37" spans="1:22" ht="29.5" thickBot="1" x14ac:dyDescent="0.4">
      <c r="A37" s="377"/>
      <c r="B37" s="368"/>
      <c r="C37" s="3" t="s">
        <v>357</v>
      </c>
      <c r="D37" s="86" t="s">
        <v>257</v>
      </c>
      <c r="E37" s="358"/>
      <c r="F37" s="358"/>
      <c r="G37" s="358"/>
      <c r="H37" s="358"/>
      <c r="I37" s="358"/>
      <c r="J37" s="358"/>
      <c r="K37" s="296"/>
      <c r="L37" s="293"/>
      <c r="M37" s="358"/>
      <c r="N37" s="505"/>
      <c r="R37" s="12"/>
      <c r="S37" s="12"/>
      <c r="T37" s="12"/>
    </row>
    <row r="38" spans="1:22" ht="15" thickBot="1" x14ac:dyDescent="0.4">
      <c r="A38" s="377"/>
      <c r="B38" s="368"/>
      <c r="C38" s="3" t="s">
        <v>358</v>
      </c>
      <c r="D38" s="86" t="s">
        <v>257</v>
      </c>
      <c r="E38" s="358"/>
      <c r="F38" s="358"/>
      <c r="G38" s="358"/>
      <c r="H38" s="358"/>
      <c r="I38" s="358"/>
      <c r="J38" s="358"/>
      <c r="K38" s="296"/>
      <c r="L38" s="293"/>
      <c r="M38" s="358"/>
      <c r="N38" s="505"/>
      <c r="R38" s="12"/>
      <c r="S38" s="12"/>
      <c r="T38" s="12"/>
    </row>
    <row r="39" spans="1:22" ht="29.5" thickBot="1" x14ac:dyDescent="0.4">
      <c r="A39" s="377"/>
      <c r="B39" s="368"/>
      <c r="C39" s="3" t="s">
        <v>359</v>
      </c>
      <c r="D39" s="86" t="s">
        <v>257</v>
      </c>
      <c r="E39" s="358"/>
      <c r="F39" s="358"/>
      <c r="G39" s="358"/>
      <c r="H39" s="358"/>
      <c r="I39" s="358"/>
      <c r="J39" s="358"/>
      <c r="K39" s="296"/>
      <c r="L39" s="293"/>
      <c r="M39" s="358"/>
      <c r="N39" s="505"/>
      <c r="R39" s="12"/>
      <c r="S39" s="12"/>
      <c r="T39" s="12"/>
    </row>
    <row r="40" spans="1:22" ht="44" thickBot="1" x14ac:dyDescent="0.4">
      <c r="A40" s="377"/>
      <c r="B40" s="368"/>
      <c r="C40" s="3" t="s">
        <v>360</v>
      </c>
      <c r="D40" s="86" t="s">
        <v>257</v>
      </c>
      <c r="E40" s="358"/>
      <c r="F40" s="358"/>
      <c r="G40" s="358"/>
      <c r="H40" s="358"/>
      <c r="I40" s="358"/>
      <c r="J40" s="358"/>
      <c r="K40" s="296"/>
      <c r="L40" s="293"/>
      <c r="M40" s="358"/>
      <c r="N40" s="505"/>
      <c r="R40" s="12"/>
      <c r="S40" s="12"/>
      <c r="T40" s="12"/>
    </row>
    <row r="41" spans="1:22" ht="29.5" thickBot="1" x14ac:dyDescent="0.4">
      <c r="A41" s="382"/>
      <c r="B41" s="369"/>
      <c r="C41" s="80" t="s">
        <v>361</v>
      </c>
      <c r="D41" s="86" t="s">
        <v>257</v>
      </c>
      <c r="E41" s="359"/>
      <c r="F41" s="359"/>
      <c r="G41" s="359"/>
      <c r="H41" s="359"/>
      <c r="I41" s="359"/>
      <c r="J41" s="359"/>
      <c r="K41" s="361"/>
      <c r="L41" s="363"/>
      <c r="M41" s="359"/>
      <c r="N41" s="504"/>
      <c r="R41" s="12"/>
      <c r="S41" s="12"/>
      <c r="T41" s="12"/>
    </row>
    <row r="42" spans="1:22" ht="29.5" thickBot="1" x14ac:dyDescent="0.4">
      <c r="A42" s="376" t="s">
        <v>362</v>
      </c>
      <c r="B42" s="367" t="s">
        <v>123</v>
      </c>
      <c r="C42" s="79" t="s">
        <v>363</v>
      </c>
      <c r="D42" s="79"/>
      <c r="E42" s="370" t="s">
        <v>421</v>
      </c>
      <c r="F42" s="370" t="s">
        <v>422</v>
      </c>
      <c r="G42" s="370" t="s">
        <v>510</v>
      </c>
      <c r="H42" s="370" t="s">
        <v>468</v>
      </c>
      <c r="I42" s="370" t="s">
        <v>425</v>
      </c>
      <c r="J42" s="370" t="s">
        <v>159</v>
      </c>
      <c r="K42" s="379" t="s">
        <v>525</v>
      </c>
      <c r="L42" s="374"/>
      <c r="M42" s="370"/>
      <c r="N42" s="498" t="s">
        <v>523</v>
      </c>
      <c r="Q42" t="str">
        <f>IF(OR(J42='Drop downs'!$G$7,J42='Drop downs'!$G$5), B42&amp;": "&amp;K42&amp;CHAR(10),"")</f>
        <v/>
      </c>
      <c r="R42" s="12" t="str">
        <f>IF(J42='Drop downs'!$G$2,B42&amp;": "&amp;K42&amp;""," ")</f>
        <v xml:space="preserve"> </v>
      </c>
      <c r="S42" s="12" t="str">
        <f>IF(J42='Drop downs'!$G$2,B42&amp;": "&amp;K42&amp;""," ")</f>
        <v xml:space="preserve"> </v>
      </c>
      <c r="T42" s="12" t="str">
        <f>IF(GR3_Connecting_Places!E42='Drop downs'!$B$6,GR3_Connecting_Places!B42&amp;": "&amp;GR3_Connecting_Places!K42&amp;"","")</f>
        <v/>
      </c>
      <c r="U42" t="str">
        <f>IF(M42&gt;0,B42&amp;":"&amp;M42&amp;"
","")</f>
        <v/>
      </c>
      <c r="V42" t="str">
        <f>IF(N42&gt;0,B42&amp;":"&amp;N42&amp;"
","")</f>
        <v xml:space="preserve">IIA6:The policy could perform more positively if it specifically encouraged accessible access for all, with dignity, and addressed any existing issues with accessibility in public spaces such as stepped access. 
</v>
      </c>
    </row>
    <row r="43" spans="1:22" ht="30" customHeight="1" x14ac:dyDescent="0.35">
      <c r="A43" s="377"/>
      <c r="B43" s="368"/>
      <c r="C43" s="3" t="s">
        <v>364</v>
      </c>
      <c r="D43" s="86" t="s">
        <v>257</v>
      </c>
      <c r="E43" s="358"/>
      <c r="F43" s="358"/>
      <c r="G43" s="358"/>
      <c r="H43" s="358"/>
      <c r="I43" s="358"/>
      <c r="J43" s="358"/>
      <c r="K43" s="296"/>
      <c r="L43" s="293"/>
      <c r="M43" s="358"/>
      <c r="N43" s="499"/>
      <c r="R43" s="12"/>
      <c r="S43" s="12"/>
      <c r="T43" s="12"/>
    </row>
    <row r="44" spans="1:22" x14ac:dyDescent="0.35">
      <c r="A44" s="377"/>
      <c r="B44" s="368"/>
      <c r="C44" s="3" t="s">
        <v>365</v>
      </c>
      <c r="D44" s="3"/>
      <c r="E44" s="358"/>
      <c r="F44" s="358"/>
      <c r="G44" s="358"/>
      <c r="H44" s="358"/>
      <c r="I44" s="358"/>
      <c r="J44" s="358"/>
      <c r="K44" s="296"/>
      <c r="L44" s="293"/>
      <c r="M44" s="358"/>
      <c r="N44" s="499"/>
      <c r="R44" s="12"/>
      <c r="S44" s="12"/>
      <c r="T44" s="12"/>
    </row>
    <row r="45" spans="1:22" x14ac:dyDescent="0.35">
      <c r="A45" s="377"/>
      <c r="B45" s="368"/>
      <c r="C45" s="3" t="s">
        <v>366</v>
      </c>
      <c r="D45" s="3"/>
      <c r="E45" s="358"/>
      <c r="F45" s="358"/>
      <c r="G45" s="358"/>
      <c r="H45" s="358"/>
      <c r="I45" s="358"/>
      <c r="J45" s="358"/>
      <c r="K45" s="296"/>
      <c r="L45" s="293"/>
      <c r="M45" s="358"/>
      <c r="N45" s="499"/>
      <c r="R45" s="12"/>
      <c r="S45" s="12"/>
      <c r="T45" s="12"/>
    </row>
    <row r="46" spans="1:22" ht="50.15" customHeight="1" thickBot="1" x14ac:dyDescent="0.4">
      <c r="A46" s="382"/>
      <c r="B46" s="369"/>
      <c r="C46" s="80" t="s">
        <v>367</v>
      </c>
      <c r="D46" s="80"/>
      <c r="E46" s="359"/>
      <c r="F46" s="359"/>
      <c r="G46" s="359"/>
      <c r="H46" s="359"/>
      <c r="I46" s="359"/>
      <c r="J46" s="359"/>
      <c r="K46" s="361"/>
      <c r="L46" s="363"/>
      <c r="M46" s="359"/>
      <c r="N46" s="500"/>
      <c r="R46" s="12"/>
      <c r="S46" s="12"/>
      <c r="T46" s="12"/>
    </row>
    <row r="47" spans="1:22" ht="43.5" x14ac:dyDescent="0.35">
      <c r="A47" s="376" t="s">
        <v>368</v>
      </c>
      <c r="B47" s="367" t="s">
        <v>124</v>
      </c>
      <c r="C47" s="79" t="s">
        <v>369</v>
      </c>
      <c r="D47" s="79"/>
      <c r="E47" s="370" t="s">
        <v>421</v>
      </c>
      <c r="F47" s="370" t="s">
        <v>422</v>
      </c>
      <c r="G47" s="370" t="s">
        <v>510</v>
      </c>
      <c r="H47" s="370" t="s">
        <v>468</v>
      </c>
      <c r="I47" s="370" t="s">
        <v>425</v>
      </c>
      <c r="J47" s="370" t="s">
        <v>159</v>
      </c>
      <c r="K47" s="379" t="s">
        <v>526</v>
      </c>
      <c r="L47" s="374"/>
      <c r="M47" s="370"/>
      <c r="N47" s="498" t="s">
        <v>527</v>
      </c>
      <c r="Q47" t="str">
        <f>IF(OR(J47='Drop downs'!$G$7,J47='Drop downs'!$G$5), B47&amp;": "&amp;K47&amp;CHAR(10),"")</f>
        <v/>
      </c>
      <c r="R47" s="12" t="str">
        <f>IF(J47='Drop downs'!$G$2,B47&amp;": "&amp;K47&amp;""," ")</f>
        <v xml:space="preserve"> </v>
      </c>
      <c r="S47" s="12" t="str">
        <f>IF(J47='Drop downs'!$G$2,B47&amp;": "&amp;K47&amp;""," ")</f>
        <v xml:space="preserve"> </v>
      </c>
      <c r="T47" s="12" t="str">
        <f>IF(GR3_Connecting_Places!E47='Drop downs'!$B$6,GR3_Connecting_Places!B47&amp;": "&amp;GR3_Connecting_Places!K47&amp;"","")</f>
        <v/>
      </c>
      <c r="U47" t="str">
        <f>IF(M47&gt;0,B47&amp;":"&amp;M47&amp;"
","")</f>
        <v/>
      </c>
      <c r="V47" t="str">
        <f>IF(N47&gt;0,B47&amp;":"&amp;N47&amp;"
","")</f>
        <v xml:space="preserve">IIA7:The policy could be improved with inclusion of requirements regarding the design of lighting of the public realm to ensure safety but also avoid unnecessary light pollution. 
</v>
      </c>
    </row>
    <row r="48" spans="1:22" ht="74.150000000000006" customHeight="1" thickBot="1" x14ac:dyDescent="0.4">
      <c r="A48" s="382"/>
      <c r="B48" s="369"/>
      <c r="C48" s="80" t="s">
        <v>370</v>
      </c>
      <c r="D48" s="80"/>
      <c r="E48" s="359"/>
      <c r="F48" s="359"/>
      <c r="G48" s="359"/>
      <c r="H48" s="359"/>
      <c r="I48" s="359"/>
      <c r="J48" s="359"/>
      <c r="K48" s="361"/>
      <c r="L48" s="363"/>
      <c r="M48" s="359"/>
      <c r="N48" s="500"/>
      <c r="R48" s="12"/>
      <c r="S48" s="12"/>
      <c r="T48" s="12" t="str">
        <f>IF(GR3_Connecting_Places!E48='Drop downs'!$B$6,GR3_Connecting_Places!B48&amp;": "&amp;GR3_Connecting_Places!K48&amp;"","")</f>
        <v xml:space="preserve">: </v>
      </c>
    </row>
    <row r="49" spans="1:22" ht="29" x14ac:dyDescent="0.35">
      <c r="A49" s="376" t="s">
        <v>371</v>
      </c>
      <c r="B49" s="367" t="s">
        <v>125</v>
      </c>
      <c r="C49" s="86" t="s">
        <v>372</v>
      </c>
      <c r="D49" s="86" t="s">
        <v>257</v>
      </c>
      <c r="E49" s="370" t="s">
        <v>421</v>
      </c>
      <c r="F49" s="370" t="s">
        <v>422</v>
      </c>
      <c r="G49" s="370" t="s">
        <v>528</v>
      </c>
      <c r="H49" s="370" t="s">
        <v>424</v>
      </c>
      <c r="I49" s="370" t="s">
        <v>425</v>
      </c>
      <c r="J49" s="370" t="s">
        <v>159</v>
      </c>
      <c r="K49" s="379" t="s">
        <v>529</v>
      </c>
      <c r="L49" s="374"/>
      <c r="M49" s="370"/>
      <c r="N49" s="498" t="s">
        <v>530</v>
      </c>
      <c r="Q49" t="str">
        <f>IF(OR(J49='Drop downs'!$G$7,J49='Drop downs'!$G$5), B49&amp;": "&amp;K49&amp;CHAR(10),"")</f>
        <v/>
      </c>
      <c r="R49" s="12" t="str">
        <f>IF(J49='Drop downs'!$G$2,B49&amp;": "&amp;K49&amp;""," ")</f>
        <v xml:space="preserve"> </v>
      </c>
      <c r="S49" s="12" t="str">
        <f>IF(J49='Drop downs'!$G$2,B49&amp;": "&amp;K49&amp;""," ")</f>
        <v xml:space="preserve"> </v>
      </c>
      <c r="T49" s="12" t="str">
        <f>IF(GR3_Connecting_Places!E49='Drop downs'!$B$6,GR3_Connecting_Places!B49&amp;": "&amp;GR3_Connecting_Places!K49&amp;"","")</f>
        <v/>
      </c>
      <c r="U49" t="str">
        <f>IF(M49&gt;0,B49&amp;":"&amp;M49&amp;"
","")</f>
        <v/>
      </c>
      <c r="V49" t="str">
        <f>IF(N49&gt;0,B49&amp;":"&amp;N49&amp;"
","")</f>
        <v xml:space="preserve">IIA8:The policy could be improved with inclusion of requirements regarding the energy efficiency of public realm lighting. 
</v>
      </c>
    </row>
    <row r="50" spans="1:22" ht="15" thickBot="1" x14ac:dyDescent="0.4">
      <c r="A50" s="377"/>
      <c r="B50" s="368"/>
      <c r="C50" s="24" t="s">
        <v>373</v>
      </c>
      <c r="D50" s="24" t="s">
        <v>253</v>
      </c>
      <c r="E50" s="358"/>
      <c r="F50" s="358"/>
      <c r="G50" s="358"/>
      <c r="H50" s="358"/>
      <c r="I50" s="358"/>
      <c r="J50" s="358"/>
      <c r="K50" s="296"/>
      <c r="L50" s="293"/>
      <c r="M50" s="358"/>
      <c r="N50" s="499"/>
      <c r="R50" s="12"/>
      <c r="S50" s="12"/>
      <c r="T50" s="12"/>
    </row>
    <row r="51" spans="1:22" x14ac:dyDescent="0.35">
      <c r="A51" s="377"/>
      <c r="B51" s="368"/>
      <c r="C51" s="97" t="s">
        <v>374</v>
      </c>
      <c r="D51" s="86" t="s">
        <v>257</v>
      </c>
      <c r="E51" s="358"/>
      <c r="F51" s="358"/>
      <c r="G51" s="358"/>
      <c r="H51" s="358"/>
      <c r="I51" s="358"/>
      <c r="J51" s="358"/>
      <c r="K51" s="296"/>
      <c r="L51" s="293"/>
      <c r="M51" s="358"/>
      <c r="N51" s="499"/>
      <c r="R51" s="12"/>
      <c r="S51" s="12"/>
      <c r="T51" s="12"/>
    </row>
    <row r="52" spans="1:22" x14ac:dyDescent="0.35">
      <c r="A52" s="377"/>
      <c r="B52" s="368"/>
      <c r="C52" s="24" t="s">
        <v>375</v>
      </c>
      <c r="D52" s="24" t="s">
        <v>253</v>
      </c>
      <c r="E52" s="358"/>
      <c r="F52" s="358"/>
      <c r="G52" s="358"/>
      <c r="H52" s="358"/>
      <c r="I52" s="358"/>
      <c r="J52" s="358"/>
      <c r="K52" s="296"/>
      <c r="L52" s="293"/>
      <c r="M52" s="358"/>
      <c r="N52" s="499"/>
      <c r="R52" s="12"/>
      <c r="S52" s="12"/>
      <c r="T52" s="12"/>
    </row>
    <row r="53" spans="1:22" ht="15" thickBot="1" x14ac:dyDescent="0.4">
      <c r="A53" s="382"/>
      <c r="B53" s="369"/>
      <c r="C53" s="88" t="s">
        <v>376</v>
      </c>
      <c r="D53" s="88" t="s">
        <v>253</v>
      </c>
      <c r="E53" s="359"/>
      <c r="F53" s="359"/>
      <c r="G53" s="359"/>
      <c r="H53" s="359"/>
      <c r="I53" s="359"/>
      <c r="J53" s="359"/>
      <c r="K53" s="361"/>
      <c r="L53" s="363"/>
      <c r="M53" s="359"/>
      <c r="N53" s="500"/>
      <c r="R53" s="12"/>
      <c r="S53" s="12"/>
      <c r="T53" s="12"/>
    </row>
    <row r="54" spans="1:22" ht="29.25" customHeight="1" x14ac:dyDescent="0.35">
      <c r="A54" s="381" t="s">
        <v>377</v>
      </c>
      <c r="B54" s="368" t="s">
        <v>126</v>
      </c>
      <c r="C54" s="96" t="s">
        <v>378</v>
      </c>
      <c r="D54" s="86" t="s">
        <v>257</v>
      </c>
      <c r="E54" s="332" t="s">
        <v>421</v>
      </c>
      <c r="F54" s="332" t="s">
        <v>444</v>
      </c>
      <c r="G54" s="332" t="s">
        <v>528</v>
      </c>
      <c r="H54" s="332" t="s">
        <v>468</v>
      </c>
      <c r="I54" s="332" t="s">
        <v>439</v>
      </c>
      <c r="J54" s="332" t="s">
        <v>159</v>
      </c>
      <c r="K54" s="360" t="s">
        <v>531</v>
      </c>
      <c r="L54" s="362"/>
      <c r="M54" s="332"/>
      <c r="N54" s="505"/>
      <c r="Q54" t="str">
        <f>IF(OR(J54='Drop downs'!$G$7,J54='Drop downs'!$G$5), B54&amp;": "&amp;K54&amp;CHAR(10),"")</f>
        <v/>
      </c>
      <c r="R54" s="12" t="str">
        <f>IF(J54='Drop downs'!$G$2,B54&amp;": "&amp;K54&amp;""," ")</f>
        <v xml:space="preserve"> </v>
      </c>
      <c r="S54" s="12" t="str">
        <f>IF(J54='Drop downs'!$G$2,B54&amp;": "&amp;K54&amp;""," ")</f>
        <v xml:space="preserve"> </v>
      </c>
      <c r="T54" s="12" t="str">
        <f>IF(GR3_Connecting_Places!E54='Drop downs'!$B$6,GR3_Connecting_Places!B54&amp;": "&amp;GR3_Connecting_Places!K54&amp;"","")</f>
        <v/>
      </c>
      <c r="U54" t="str">
        <f>IF(M54&gt;0,B54&amp;":"&amp;M54&amp;"
","")</f>
        <v/>
      </c>
      <c r="V54" t="str">
        <f>IF(N54&gt;0,B54&amp;":"&amp;N54&amp;"
","")</f>
        <v/>
      </c>
    </row>
    <row r="55" spans="1:22" ht="14.5" customHeight="1" x14ac:dyDescent="0.35">
      <c r="A55" s="377"/>
      <c r="B55" s="368"/>
      <c r="C55" s="94" t="s">
        <v>379</v>
      </c>
      <c r="D55" s="24" t="s">
        <v>253</v>
      </c>
      <c r="E55" s="358"/>
      <c r="F55" s="358"/>
      <c r="G55" s="358"/>
      <c r="H55" s="358"/>
      <c r="I55" s="358"/>
      <c r="J55" s="358"/>
      <c r="K55" s="296"/>
      <c r="L55" s="293"/>
      <c r="M55" s="358"/>
      <c r="N55" s="505"/>
      <c r="R55" s="12"/>
      <c r="S55" s="12"/>
      <c r="T55" s="12"/>
    </row>
    <row r="56" spans="1:22" ht="73.5" customHeight="1" thickBot="1" x14ac:dyDescent="0.4">
      <c r="A56" s="378"/>
      <c r="B56" s="368"/>
      <c r="C56" s="98" t="s">
        <v>380</v>
      </c>
      <c r="D56" s="19" t="s">
        <v>253</v>
      </c>
      <c r="E56" s="330"/>
      <c r="F56" s="330"/>
      <c r="G56" s="330"/>
      <c r="H56" s="330"/>
      <c r="I56" s="330"/>
      <c r="J56" s="330"/>
      <c r="K56" s="380"/>
      <c r="L56" s="375"/>
      <c r="M56" s="330"/>
      <c r="N56" s="504"/>
      <c r="R56" s="12"/>
      <c r="S56" s="12"/>
      <c r="T56" s="12"/>
    </row>
    <row r="57" spans="1:22" ht="15" thickBot="1" x14ac:dyDescent="0.4">
      <c r="A57" s="376" t="s">
        <v>381</v>
      </c>
      <c r="B57" s="367" t="s">
        <v>127</v>
      </c>
      <c r="C57" s="86" t="s">
        <v>382</v>
      </c>
      <c r="D57" s="86" t="s">
        <v>257</v>
      </c>
      <c r="E57" s="370"/>
      <c r="F57" s="370" t="s">
        <v>103</v>
      </c>
      <c r="G57" s="370" t="s">
        <v>103</v>
      </c>
      <c r="H57" s="370" t="s">
        <v>103</v>
      </c>
      <c r="I57" s="370" t="s">
        <v>103</v>
      </c>
      <c r="J57" s="370" t="s">
        <v>161</v>
      </c>
      <c r="K57" s="379" t="s">
        <v>532</v>
      </c>
      <c r="L57" s="374"/>
      <c r="M57" s="370"/>
      <c r="N57" s="498" t="s">
        <v>533</v>
      </c>
      <c r="Q57" t="str">
        <f>IF(OR(J57='Drop downs'!$G$7,J57='Drop downs'!$G$5), B57&amp;": "&amp;K57&amp;CHAR(10),"")</f>
        <v/>
      </c>
      <c r="R57" s="12" t="str">
        <f>IF(J57='Drop downs'!$G$2,B57&amp;": "&amp;K57&amp;""," ")</f>
        <v xml:space="preserve"> </v>
      </c>
      <c r="S57" s="12" t="str">
        <f>IF(J57='Drop downs'!$G$2,B57&amp;": "&amp;K57&amp;""," ")</f>
        <v xml:space="preserve"> </v>
      </c>
      <c r="T57" s="12" t="str">
        <f>IF(GR3_Connecting_Places!E57='Drop downs'!$B$6,GR3_Connecting_Places!B57&amp;": "&amp;GR3_Connecting_Places!K57&amp;"","")</f>
        <v xml:space="preserve">IIA10: The potential effect of the policy in relation to this IIA objective is currently neutral but an enhancement measure is put forward to improve its performance. </v>
      </c>
      <c r="U57" t="str">
        <f>IF(M57&gt;0,B57&amp;":"&amp;M57&amp;"
","")</f>
        <v/>
      </c>
      <c r="V57" t="str">
        <f>IF(N57&gt;0,B57&amp;":"&amp;N57&amp;"
","")</f>
        <v xml:space="preserve">IIA10:The policy could encourage the introduction of habitats within public realm developments (i.e. living walls, green roofs on shelters, flower meadow verges) which  connect with other greenspace/habitats and support the creation of networks of habitat across the borough. 
</v>
      </c>
    </row>
    <row r="58" spans="1:22" ht="15" thickBot="1" x14ac:dyDescent="0.4">
      <c r="A58" s="377"/>
      <c r="B58" s="368"/>
      <c r="C58" s="24" t="s">
        <v>383</v>
      </c>
      <c r="D58" s="86" t="s">
        <v>257</v>
      </c>
      <c r="E58" s="358"/>
      <c r="F58" s="358"/>
      <c r="G58" s="358"/>
      <c r="H58" s="358"/>
      <c r="I58" s="358"/>
      <c r="J58" s="358"/>
      <c r="K58" s="296"/>
      <c r="L58" s="293"/>
      <c r="M58" s="358"/>
      <c r="N58" s="499"/>
      <c r="R58" s="12"/>
      <c r="S58" s="12"/>
      <c r="T58" s="12"/>
    </row>
    <row r="59" spans="1:22" x14ac:dyDescent="0.35">
      <c r="A59" s="377"/>
      <c r="B59" s="368"/>
      <c r="C59" s="24" t="s">
        <v>384</v>
      </c>
      <c r="D59" s="86" t="s">
        <v>257</v>
      </c>
      <c r="E59" s="358"/>
      <c r="F59" s="358"/>
      <c r="G59" s="358"/>
      <c r="H59" s="358"/>
      <c r="I59" s="358"/>
      <c r="J59" s="358"/>
      <c r="K59" s="296"/>
      <c r="L59" s="293"/>
      <c r="M59" s="358"/>
      <c r="N59" s="499"/>
      <c r="R59" s="12"/>
      <c r="S59" s="12"/>
      <c r="T59" s="12"/>
    </row>
    <row r="60" spans="1:22" x14ac:dyDescent="0.35">
      <c r="A60" s="377"/>
      <c r="B60" s="368"/>
      <c r="C60" s="24" t="s">
        <v>385</v>
      </c>
      <c r="D60" s="24" t="s">
        <v>253</v>
      </c>
      <c r="E60" s="358"/>
      <c r="F60" s="358"/>
      <c r="G60" s="358"/>
      <c r="H60" s="358"/>
      <c r="I60" s="358"/>
      <c r="J60" s="358"/>
      <c r="K60" s="296"/>
      <c r="L60" s="293"/>
      <c r="M60" s="358"/>
      <c r="N60" s="499"/>
      <c r="R60" s="12"/>
      <c r="S60" s="12"/>
      <c r="T60" s="12"/>
    </row>
    <row r="61" spans="1:22" x14ac:dyDescent="0.35">
      <c r="A61" s="377"/>
      <c r="B61" s="368"/>
      <c r="C61" s="24" t="s">
        <v>386</v>
      </c>
      <c r="D61" s="24" t="s">
        <v>253</v>
      </c>
      <c r="E61" s="358"/>
      <c r="F61" s="358"/>
      <c r="G61" s="358"/>
      <c r="H61" s="358"/>
      <c r="I61" s="358"/>
      <c r="J61" s="358"/>
      <c r="K61" s="296"/>
      <c r="L61" s="293"/>
      <c r="M61" s="358"/>
      <c r="N61" s="499"/>
      <c r="R61" s="12"/>
      <c r="S61" s="12"/>
      <c r="T61" s="12"/>
    </row>
    <row r="62" spans="1:22" x14ac:dyDescent="0.35">
      <c r="A62" s="377"/>
      <c r="B62" s="368"/>
      <c r="C62" s="24" t="s">
        <v>387</v>
      </c>
      <c r="D62" s="24" t="s">
        <v>253</v>
      </c>
      <c r="E62" s="358"/>
      <c r="F62" s="358"/>
      <c r="G62" s="358"/>
      <c r="H62" s="358"/>
      <c r="I62" s="358"/>
      <c r="J62" s="358"/>
      <c r="K62" s="296"/>
      <c r="L62" s="293"/>
      <c r="M62" s="358"/>
      <c r="N62" s="499"/>
      <c r="R62" s="12"/>
      <c r="S62" s="12"/>
      <c r="T62" s="12"/>
    </row>
    <row r="63" spans="1:22" ht="29" x14ac:dyDescent="0.35">
      <c r="A63" s="377"/>
      <c r="B63" s="368"/>
      <c r="C63" s="24" t="s">
        <v>388</v>
      </c>
      <c r="D63" s="24" t="s">
        <v>253</v>
      </c>
      <c r="E63" s="358"/>
      <c r="F63" s="358"/>
      <c r="G63" s="358"/>
      <c r="H63" s="358"/>
      <c r="I63" s="358"/>
      <c r="J63" s="358"/>
      <c r="K63" s="296"/>
      <c r="L63" s="293"/>
      <c r="M63" s="358"/>
      <c r="N63" s="499"/>
      <c r="R63" s="12"/>
      <c r="S63" s="12"/>
      <c r="T63" s="12"/>
    </row>
    <row r="64" spans="1:22" ht="15" thickBot="1" x14ac:dyDescent="0.4">
      <c r="A64" s="382"/>
      <c r="B64" s="369"/>
      <c r="C64" s="88" t="s">
        <v>389</v>
      </c>
      <c r="D64" s="88" t="s">
        <v>257</v>
      </c>
      <c r="E64" s="359"/>
      <c r="F64" s="359"/>
      <c r="G64" s="359"/>
      <c r="H64" s="359"/>
      <c r="I64" s="359"/>
      <c r="J64" s="359"/>
      <c r="K64" s="361"/>
      <c r="L64" s="363"/>
      <c r="M64" s="359"/>
      <c r="N64" s="500"/>
      <c r="R64" s="12"/>
      <c r="S64" s="12"/>
      <c r="T64" s="12"/>
    </row>
    <row r="65" spans="1:22" x14ac:dyDescent="0.35">
      <c r="A65" s="376" t="s">
        <v>390</v>
      </c>
      <c r="B65" s="367" t="s">
        <v>128</v>
      </c>
      <c r="C65" s="85" t="s">
        <v>391</v>
      </c>
      <c r="D65" s="86" t="s">
        <v>253</v>
      </c>
      <c r="E65" s="370" t="s">
        <v>435</v>
      </c>
      <c r="F65" s="370" t="s">
        <v>444</v>
      </c>
      <c r="G65" s="370" t="s">
        <v>427</v>
      </c>
      <c r="H65" s="370" t="s">
        <v>468</v>
      </c>
      <c r="I65" s="370" t="s">
        <v>425</v>
      </c>
      <c r="J65" s="370" t="s">
        <v>159</v>
      </c>
      <c r="K65" s="379" t="s">
        <v>534</v>
      </c>
      <c r="L65" s="374"/>
      <c r="M65" s="370"/>
      <c r="N65" s="498" t="s">
        <v>535</v>
      </c>
      <c r="Q65" t="str">
        <f>IF(OR(J65='Drop downs'!$G$7,J65='Drop downs'!$G$5), B65&amp;": "&amp;K65&amp;CHAR(10),"")</f>
        <v/>
      </c>
      <c r="R65" s="12" t="str">
        <f>IF(J65='Drop downs'!$G$2,B65&amp;": "&amp;K65&amp;""," ")</f>
        <v xml:space="preserve"> </v>
      </c>
      <c r="S65" s="12" t="str">
        <f>IF(J65='Drop downs'!$G$2,B65&amp;": "&amp;K65&amp;""," ")</f>
        <v xml:space="preserve"> </v>
      </c>
      <c r="T65" s="12" t="str">
        <f>IF(GR3_Connecting_Places!E65='Drop downs'!$B$6,GR3_Connecting_Places!B65&amp;": "&amp;GR3_Connecting_Places!K65&amp;"","")</f>
        <v/>
      </c>
      <c r="U65" t="str">
        <f>IF(M65&gt;0,B65&amp;":"&amp;M65&amp;"
","")</f>
        <v/>
      </c>
      <c r="V65" t="str">
        <f>IF(N65&gt;0,B65&amp;":"&amp;N65&amp;"
","")</f>
        <v xml:space="preserve">IIA11:The policy does not mention the design of the public realm to respond specifically to the historic environment. If this requirement were added to the policy it would perform more positively. 
</v>
      </c>
    </row>
    <row r="66" spans="1:22" ht="15" thickBot="1" x14ac:dyDescent="0.4">
      <c r="A66" s="377"/>
      <c r="B66" s="368"/>
      <c r="C66" s="83" t="s">
        <v>392</v>
      </c>
      <c r="D66" s="88" t="s">
        <v>257</v>
      </c>
      <c r="E66" s="358"/>
      <c r="F66" s="358"/>
      <c r="G66" s="358"/>
      <c r="H66" s="358"/>
      <c r="I66" s="358"/>
      <c r="J66" s="358"/>
      <c r="K66" s="296"/>
      <c r="L66" s="293"/>
      <c r="M66" s="358"/>
      <c r="N66" s="499"/>
      <c r="R66" s="12"/>
      <c r="S66" s="12"/>
      <c r="T66" s="12"/>
    </row>
    <row r="67" spans="1:22" ht="29.5" thickBot="1" x14ac:dyDescent="0.4">
      <c r="A67" s="377"/>
      <c r="B67" s="368"/>
      <c r="C67" s="83" t="s">
        <v>393</v>
      </c>
      <c r="D67" s="88" t="s">
        <v>257</v>
      </c>
      <c r="E67" s="358"/>
      <c r="F67" s="358"/>
      <c r="G67" s="358"/>
      <c r="H67" s="358"/>
      <c r="I67" s="358"/>
      <c r="J67" s="358"/>
      <c r="K67" s="296"/>
      <c r="L67" s="293"/>
      <c r="M67" s="358"/>
      <c r="N67" s="499"/>
      <c r="R67" s="12"/>
      <c r="S67" s="12"/>
      <c r="T67" s="12"/>
    </row>
    <row r="68" spans="1:22" ht="15" thickBot="1" x14ac:dyDescent="0.4">
      <c r="A68" s="377"/>
      <c r="B68" s="368"/>
      <c r="C68" s="83" t="s">
        <v>394</v>
      </c>
      <c r="D68" s="88" t="s">
        <v>257</v>
      </c>
      <c r="E68" s="358"/>
      <c r="F68" s="358"/>
      <c r="G68" s="358"/>
      <c r="H68" s="358"/>
      <c r="I68" s="358"/>
      <c r="J68" s="358"/>
      <c r="K68" s="296"/>
      <c r="L68" s="293"/>
      <c r="M68" s="358"/>
      <c r="N68" s="499"/>
      <c r="R68" s="12"/>
      <c r="S68" s="12"/>
      <c r="T68" s="12"/>
    </row>
    <row r="69" spans="1:22" ht="15" thickBot="1" x14ac:dyDescent="0.4">
      <c r="A69" s="377"/>
      <c r="B69" s="368"/>
      <c r="C69" s="83" t="s">
        <v>395</v>
      </c>
      <c r="D69" s="88" t="s">
        <v>257</v>
      </c>
      <c r="E69" s="358"/>
      <c r="F69" s="358"/>
      <c r="G69" s="358"/>
      <c r="H69" s="358"/>
      <c r="I69" s="358"/>
      <c r="J69" s="358"/>
      <c r="K69" s="296"/>
      <c r="L69" s="293"/>
      <c r="M69" s="358"/>
      <c r="N69" s="499"/>
      <c r="R69" s="12"/>
      <c r="S69" s="12"/>
      <c r="T69" s="12"/>
    </row>
    <row r="70" spans="1:22" ht="15" thickBot="1" x14ac:dyDescent="0.4">
      <c r="A70" s="377"/>
      <c r="B70" s="368"/>
      <c r="C70" s="83" t="s">
        <v>396</v>
      </c>
      <c r="D70" s="88" t="s">
        <v>257</v>
      </c>
      <c r="E70" s="358"/>
      <c r="F70" s="358"/>
      <c r="G70" s="358"/>
      <c r="H70" s="358"/>
      <c r="I70" s="358"/>
      <c r="J70" s="358"/>
      <c r="K70" s="296"/>
      <c r="L70" s="293"/>
      <c r="M70" s="358"/>
      <c r="N70" s="499"/>
      <c r="R70" s="12"/>
      <c r="S70" s="12"/>
      <c r="T70" s="12"/>
    </row>
    <row r="71" spans="1:22" ht="15" thickBot="1" x14ac:dyDescent="0.4">
      <c r="A71" s="382"/>
      <c r="B71" s="369"/>
      <c r="C71" s="93" t="s">
        <v>397</v>
      </c>
      <c r="D71" s="88" t="s">
        <v>257</v>
      </c>
      <c r="E71" s="359"/>
      <c r="F71" s="359"/>
      <c r="G71" s="359"/>
      <c r="H71" s="359"/>
      <c r="I71" s="359"/>
      <c r="J71" s="359"/>
      <c r="K71" s="361"/>
      <c r="L71" s="363"/>
      <c r="M71" s="359"/>
      <c r="N71" s="500"/>
      <c r="R71" s="12"/>
      <c r="S71" s="12"/>
      <c r="T71" s="12"/>
    </row>
    <row r="72" spans="1:22" x14ac:dyDescent="0.35">
      <c r="A72" s="376" t="s">
        <v>398</v>
      </c>
      <c r="B72" s="367" t="s">
        <v>129</v>
      </c>
      <c r="C72" s="85" t="s">
        <v>399</v>
      </c>
      <c r="D72" s="86" t="s">
        <v>253</v>
      </c>
      <c r="E72" s="370" t="s">
        <v>421</v>
      </c>
      <c r="F72" s="370" t="s">
        <v>422</v>
      </c>
      <c r="G72" s="370" t="s">
        <v>427</v>
      </c>
      <c r="H72" s="370" t="s">
        <v>468</v>
      </c>
      <c r="I72" s="370" t="s">
        <v>425</v>
      </c>
      <c r="J72" s="370" t="s">
        <v>159</v>
      </c>
      <c r="K72" s="371" t="s">
        <v>536</v>
      </c>
      <c r="L72" s="374"/>
      <c r="M72" s="370"/>
      <c r="N72" s="498" t="s">
        <v>537</v>
      </c>
      <c r="Q72" t="str">
        <f>IF(OR(J72='Drop downs'!$G$7,J72='Drop downs'!$G$5), B72&amp;": "&amp;K72&amp;CHAR(10),"")</f>
        <v/>
      </c>
      <c r="R72" s="12" t="str">
        <f>IF(J72='Drop downs'!$G$2,B72&amp;": "&amp;K72&amp;""," ")</f>
        <v xml:space="preserve"> </v>
      </c>
      <c r="S72" s="12" t="str">
        <f>IF(J72='Drop downs'!$G$2,B72&amp;": "&amp;K72&amp;""," ")</f>
        <v xml:space="preserve"> </v>
      </c>
      <c r="T72" s="12" t="str">
        <f>IF(GR3_Connecting_Places!E72='Drop downs'!$B$6,GR3_Connecting_Places!B72&amp;": "&amp;GR3_Connecting_Places!K72&amp;"","")</f>
        <v/>
      </c>
      <c r="U72" t="str">
        <f>IF(M72&gt;0,B72&amp;":"&amp;M72&amp;"
","")</f>
        <v/>
      </c>
      <c r="V72" t="str">
        <f>IF(N72&gt;0,B73&amp;":"&amp;N72&amp;"
","")</f>
        <v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row>
    <row r="73" spans="1:22" x14ac:dyDescent="0.35">
      <c r="A73" s="377"/>
      <c r="B73" s="368"/>
      <c r="C73" s="83" t="s">
        <v>400</v>
      </c>
      <c r="D73" s="24" t="s">
        <v>253</v>
      </c>
      <c r="E73" s="358"/>
      <c r="F73" s="358"/>
      <c r="G73" s="358"/>
      <c r="H73" s="358"/>
      <c r="I73" s="358"/>
      <c r="J73" s="358"/>
      <c r="K73" s="372"/>
      <c r="L73" s="293"/>
      <c r="M73" s="358"/>
      <c r="N73" s="499"/>
      <c r="R73" s="12"/>
      <c r="S73" s="12"/>
      <c r="T73" s="12"/>
    </row>
    <row r="74" spans="1:22" ht="15" thickBot="1" x14ac:dyDescent="0.4">
      <c r="A74" s="377"/>
      <c r="B74" s="368"/>
      <c r="C74" s="83" t="s">
        <v>401</v>
      </c>
      <c r="D74" s="88" t="s">
        <v>257</v>
      </c>
      <c r="E74" s="358"/>
      <c r="F74" s="358"/>
      <c r="G74" s="358"/>
      <c r="H74" s="358"/>
      <c r="I74" s="358"/>
      <c r="J74" s="358"/>
      <c r="K74" s="372"/>
      <c r="L74" s="293"/>
      <c r="M74" s="358"/>
      <c r="N74" s="499"/>
      <c r="R74" s="12"/>
      <c r="S74" s="12"/>
      <c r="T74" s="12"/>
    </row>
    <row r="75" spans="1:22" ht="15" thickBot="1" x14ac:dyDescent="0.4">
      <c r="A75" s="377"/>
      <c r="B75" s="368"/>
      <c r="C75" s="83" t="s">
        <v>402</v>
      </c>
      <c r="D75" s="88" t="s">
        <v>257</v>
      </c>
      <c r="E75" s="358"/>
      <c r="F75" s="358"/>
      <c r="G75" s="358"/>
      <c r="H75" s="358"/>
      <c r="I75" s="358"/>
      <c r="J75" s="358"/>
      <c r="K75" s="372"/>
      <c r="L75" s="293"/>
      <c r="M75" s="358"/>
      <c r="N75" s="499"/>
      <c r="R75" s="12"/>
      <c r="S75" s="12"/>
      <c r="T75" s="12"/>
    </row>
    <row r="76" spans="1:22" ht="49" customHeight="1" thickBot="1" x14ac:dyDescent="0.4">
      <c r="A76" s="382"/>
      <c r="B76" s="369"/>
      <c r="C76" s="87" t="s">
        <v>403</v>
      </c>
      <c r="D76" s="88" t="s">
        <v>253</v>
      </c>
      <c r="E76" s="359"/>
      <c r="F76" s="359"/>
      <c r="G76" s="359"/>
      <c r="H76" s="359"/>
      <c r="I76" s="359"/>
      <c r="J76" s="359"/>
      <c r="K76" s="373"/>
      <c r="L76" s="363"/>
      <c r="M76" s="359"/>
      <c r="N76" s="500"/>
      <c r="R76" s="12"/>
      <c r="S76" s="12"/>
      <c r="T76" s="12"/>
    </row>
    <row r="77" spans="1:22" ht="15" thickBot="1" x14ac:dyDescent="0.4">
      <c r="A77" s="383" t="s">
        <v>404</v>
      </c>
      <c r="B77" s="367" t="s">
        <v>130</v>
      </c>
      <c r="C77" s="85" t="s">
        <v>405</v>
      </c>
      <c r="D77" s="88" t="s">
        <v>257</v>
      </c>
      <c r="E77" s="370"/>
      <c r="F77" s="370" t="s">
        <v>103</v>
      </c>
      <c r="G77" s="370" t="s">
        <v>103</v>
      </c>
      <c r="H77" s="370" t="s">
        <v>103</v>
      </c>
      <c r="I77" s="370" t="s">
        <v>103</v>
      </c>
      <c r="J77" s="370" t="s">
        <v>161</v>
      </c>
      <c r="K77" s="379" t="s">
        <v>438</v>
      </c>
      <c r="L77" s="374"/>
      <c r="M77" s="370"/>
      <c r="N77" s="503"/>
      <c r="Q77" t="str">
        <f>IF(OR(J77='Drop downs'!$G$7,J77='Drop downs'!$G$5), B77&amp;": "&amp;K77&amp;CHAR(10),"")</f>
        <v/>
      </c>
      <c r="R77" s="12" t="str">
        <f>IF(J77='Drop downs'!$G$2,B77&amp;": "&amp;K77&amp;""," ")</f>
        <v xml:space="preserve"> </v>
      </c>
      <c r="S77" s="12" t="str">
        <f>IF(J77='Drop downs'!$G$2,B77&amp;": "&amp;K77&amp;""," ")</f>
        <v xml:space="preserve"> </v>
      </c>
      <c r="T77" s="12" t="str">
        <f>IF(GR3_Connecting_Places!E77='Drop downs'!$B$6,GR3_Connecting_Places!B77&amp;": "&amp;GR3_Connecting_Places!K77&amp;"","")</f>
        <v>IIA13: The policy neither supports nor detracts from the achievement of the IIA objective.  Therefore a neutral effect is predicted.</v>
      </c>
      <c r="U77" t="str">
        <f>IF(M77&gt;0,B77&amp;":"&amp;M77&amp;"
","")</f>
        <v/>
      </c>
      <c r="V77" t="str">
        <f>IF(N77&gt;0,B77&amp;":"&amp;N77&amp;"
","")</f>
        <v/>
      </c>
    </row>
    <row r="78" spans="1:22" ht="15" thickBot="1" x14ac:dyDescent="0.4">
      <c r="A78" s="365"/>
      <c r="B78" s="368"/>
      <c r="C78" s="83" t="s">
        <v>406</v>
      </c>
      <c r="D78" s="88" t="s">
        <v>257</v>
      </c>
      <c r="E78" s="358"/>
      <c r="F78" s="358"/>
      <c r="G78" s="358"/>
      <c r="H78" s="358"/>
      <c r="I78" s="358"/>
      <c r="J78" s="358"/>
      <c r="K78" s="296"/>
      <c r="L78" s="293"/>
      <c r="M78" s="358"/>
      <c r="N78" s="505"/>
      <c r="R78" s="12"/>
      <c r="S78" s="12"/>
      <c r="T78" s="12"/>
    </row>
    <row r="79" spans="1:22" ht="15" thickBot="1" x14ac:dyDescent="0.4">
      <c r="A79" s="365"/>
      <c r="B79" s="368"/>
      <c r="C79" s="83" t="s">
        <v>407</v>
      </c>
      <c r="D79" s="88" t="s">
        <v>257</v>
      </c>
      <c r="E79" s="358"/>
      <c r="F79" s="358"/>
      <c r="G79" s="358"/>
      <c r="H79" s="358"/>
      <c r="I79" s="358"/>
      <c r="J79" s="358"/>
      <c r="K79" s="296"/>
      <c r="L79" s="293"/>
      <c r="M79" s="358"/>
      <c r="N79" s="505"/>
      <c r="R79" s="12"/>
      <c r="S79" s="12"/>
      <c r="T79" s="12"/>
    </row>
    <row r="80" spans="1:22" ht="15" thickBot="1" x14ac:dyDescent="0.4">
      <c r="A80" s="365"/>
      <c r="B80" s="368"/>
      <c r="C80" s="84" t="s">
        <v>408</v>
      </c>
      <c r="D80" s="88" t="s">
        <v>257</v>
      </c>
      <c r="E80" s="358"/>
      <c r="F80" s="358"/>
      <c r="G80" s="358"/>
      <c r="H80" s="358"/>
      <c r="I80" s="358"/>
      <c r="J80" s="358"/>
      <c r="K80" s="296"/>
      <c r="L80" s="293"/>
      <c r="M80" s="358"/>
      <c r="N80" s="505"/>
      <c r="R80" s="12"/>
      <c r="S80" s="12"/>
      <c r="T80" s="12"/>
    </row>
    <row r="81" spans="1:22" ht="29.5" thickBot="1" x14ac:dyDescent="0.4">
      <c r="A81" s="365"/>
      <c r="B81" s="368"/>
      <c r="C81" s="84" t="s">
        <v>409</v>
      </c>
      <c r="D81" s="88" t="s">
        <v>257</v>
      </c>
      <c r="E81" s="358"/>
      <c r="F81" s="358"/>
      <c r="G81" s="358"/>
      <c r="H81" s="358"/>
      <c r="I81" s="358"/>
      <c r="J81" s="358"/>
      <c r="K81" s="296"/>
      <c r="L81" s="293"/>
      <c r="M81" s="358"/>
      <c r="N81" s="505"/>
      <c r="R81" s="12"/>
      <c r="S81" s="12"/>
      <c r="T81" s="12"/>
    </row>
    <row r="82" spans="1:22" ht="29.5" thickBot="1" x14ac:dyDescent="0.4">
      <c r="A82" s="365"/>
      <c r="B82" s="368"/>
      <c r="C82" s="84" t="s">
        <v>410</v>
      </c>
      <c r="D82" s="88" t="s">
        <v>257</v>
      </c>
      <c r="E82" s="358"/>
      <c r="F82" s="358"/>
      <c r="G82" s="358"/>
      <c r="H82" s="358"/>
      <c r="I82" s="358"/>
      <c r="J82" s="358"/>
      <c r="K82" s="296"/>
      <c r="L82" s="293"/>
      <c r="M82" s="358"/>
      <c r="N82" s="505"/>
      <c r="R82" s="12"/>
      <c r="S82" s="12"/>
      <c r="T82" s="12"/>
    </row>
    <row r="83" spans="1:22" ht="15" thickBot="1" x14ac:dyDescent="0.4">
      <c r="A83" s="366"/>
      <c r="B83" s="369"/>
      <c r="C83" s="90" t="s">
        <v>411</v>
      </c>
      <c r="D83" s="88" t="s">
        <v>257</v>
      </c>
      <c r="E83" s="359"/>
      <c r="F83" s="359"/>
      <c r="G83" s="359"/>
      <c r="H83" s="359"/>
      <c r="I83" s="359"/>
      <c r="J83" s="359"/>
      <c r="K83" s="361"/>
      <c r="L83" s="363"/>
      <c r="M83" s="359"/>
      <c r="N83" s="504"/>
      <c r="R83" s="12"/>
      <c r="S83" s="12"/>
      <c r="T83" s="12"/>
    </row>
    <row r="84" spans="1:22" ht="15" thickBot="1" x14ac:dyDescent="0.4">
      <c r="A84" s="383" t="s">
        <v>412</v>
      </c>
      <c r="B84" s="367" t="s">
        <v>131</v>
      </c>
      <c r="C84" s="99" t="s">
        <v>413</v>
      </c>
      <c r="D84" s="88" t="s">
        <v>257</v>
      </c>
      <c r="E84" s="370"/>
      <c r="F84" s="370" t="s">
        <v>103</v>
      </c>
      <c r="G84" s="370" t="s">
        <v>103</v>
      </c>
      <c r="H84" s="370" t="s">
        <v>103</v>
      </c>
      <c r="I84" s="370" t="s">
        <v>103</v>
      </c>
      <c r="J84" s="370" t="s">
        <v>161</v>
      </c>
      <c r="K84" s="379" t="s">
        <v>438</v>
      </c>
      <c r="L84" s="374"/>
      <c r="M84" s="370"/>
      <c r="N84" s="503"/>
      <c r="Q84" t="str">
        <f>IF(OR(J84='Drop downs'!$G$7,J84='Drop downs'!$G$5), B84&amp;": "&amp;K84&amp;CHAR(10),"")</f>
        <v/>
      </c>
      <c r="R84" s="12" t="str">
        <f>IF(J84='Drop downs'!$G$2,B84&amp;": "&amp;K84&amp;""," ")</f>
        <v xml:space="preserve"> </v>
      </c>
      <c r="S84" s="12" t="str">
        <f>IF(J84='Drop downs'!$G$2,B84&amp;": "&amp;K84&amp;""," ")</f>
        <v xml:space="preserve"> </v>
      </c>
      <c r="T84" s="12" t="str">
        <f>IF(GR3_Connecting_Places!E84='Drop downs'!$B$6,GR3_Connecting_Places!B84&amp;": "&amp;GR3_Connecting_Places!K84&amp;"","")</f>
        <v>IIA14: The policy neither supports nor detracts from the achievement of the IIA objective.  Therefore a neutral effect is predicted.</v>
      </c>
      <c r="U84" t="str">
        <f>IF(M84&gt;0,B84&amp;":"&amp;M84&amp;"
","")</f>
        <v/>
      </c>
      <c r="V84" t="str">
        <f>IF(N84&gt;0,B84&amp;":"&amp;N84&amp;"
","")</f>
        <v/>
      </c>
    </row>
    <row r="85" spans="1:22" ht="15" thickBot="1" x14ac:dyDescent="0.4">
      <c r="A85" s="365"/>
      <c r="B85" s="368"/>
      <c r="C85" s="84" t="s">
        <v>414</v>
      </c>
      <c r="D85" s="88" t="s">
        <v>257</v>
      </c>
      <c r="E85" s="358"/>
      <c r="F85" s="358"/>
      <c r="G85" s="358"/>
      <c r="H85" s="358"/>
      <c r="I85" s="358"/>
      <c r="J85" s="358"/>
      <c r="K85" s="296"/>
      <c r="L85" s="293"/>
      <c r="M85" s="358"/>
      <c r="N85" s="505"/>
      <c r="R85" s="12"/>
      <c r="S85" s="12"/>
      <c r="T85" s="12"/>
    </row>
    <row r="86" spans="1:22" ht="15" thickBot="1" x14ac:dyDescent="0.4">
      <c r="A86" s="365"/>
      <c r="B86" s="368"/>
      <c r="C86" s="84" t="s">
        <v>415</v>
      </c>
      <c r="D86" s="88" t="s">
        <v>257</v>
      </c>
      <c r="E86" s="358"/>
      <c r="F86" s="358"/>
      <c r="G86" s="358"/>
      <c r="H86" s="358"/>
      <c r="I86" s="358"/>
      <c r="J86" s="358"/>
      <c r="K86" s="296"/>
      <c r="L86" s="293"/>
      <c r="M86" s="358"/>
      <c r="N86" s="505"/>
      <c r="R86" s="12"/>
      <c r="S86" s="12"/>
      <c r="T86" s="12"/>
    </row>
    <row r="87" spans="1:22" ht="15" thickBot="1" x14ac:dyDescent="0.4">
      <c r="A87" s="366"/>
      <c r="B87" s="369"/>
      <c r="C87" s="87" t="s">
        <v>416</v>
      </c>
      <c r="D87" s="88" t="s">
        <v>257</v>
      </c>
      <c r="E87" s="359"/>
      <c r="F87" s="359"/>
      <c r="G87" s="359"/>
      <c r="H87" s="359"/>
      <c r="I87" s="359"/>
      <c r="J87" s="359"/>
      <c r="K87" s="361"/>
      <c r="L87" s="363"/>
      <c r="M87" s="359"/>
      <c r="N87" s="504"/>
      <c r="R87" s="12"/>
      <c r="S87" s="12"/>
      <c r="T87" s="12" t="str">
        <f>IF(GR3_Connecting_Places!E87='Drop downs'!$B$6,GR3_Connecting_Places!B87&amp;": "&amp;GR3_Connecting_Places!K87&amp;"","")</f>
        <v xml:space="preserve">: </v>
      </c>
    </row>
    <row r="88" spans="1:22" ht="15" thickBot="1" x14ac:dyDescent="0.4"/>
    <row r="89" spans="1:22" x14ac:dyDescent="0.35">
      <c r="A89" s="395" t="s">
        <v>59</v>
      </c>
      <c r="B89" s="396"/>
      <c r="C89" s="396"/>
      <c r="D89" s="396"/>
      <c r="E89" s="396"/>
      <c r="F89" s="396"/>
      <c r="G89" s="396"/>
      <c r="H89" s="396"/>
      <c r="I89" s="396"/>
      <c r="J89" s="396"/>
      <c r="K89" s="396"/>
      <c r="L89" s="396"/>
      <c r="M89" s="396"/>
      <c r="N89" s="397"/>
      <c r="O89" s="2"/>
      <c r="P89" s="2"/>
      <c r="Q89" s="2"/>
    </row>
    <row r="90" spans="1:22" s="2" customFormat="1" ht="129" customHeight="1" x14ac:dyDescent="0.35">
      <c r="A90" s="398" t="str">
        <f>R8&amp;R18&amp;R20&amp;R28&amp;R36&amp;R42&amp;R47&amp;R49&amp;R54&amp;R57&amp;R65&amp;R72&amp;R77&amp;R84</f>
        <v xml:space="preserve">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c r="O91" s="2"/>
      <c r="P91" s="2"/>
      <c r="Q91" s="2"/>
    </row>
    <row r="92" spans="1:22" ht="122.5" customHeight="1" x14ac:dyDescent="0.35">
      <c r="A92" s="398" t="str">
        <f>S8&amp;S18&amp;S20&amp;S28&amp;S36&amp;S42&amp;S47&amp;S49&amp;S54&amp;S57&amp;S65&amp;S72&amp;S77&amp;S84&amp;S87</f>
        <v xml:space="preserve">              </v>
      </c>
      <c r="B92" s="399"/>
      <c r="C92" s="399"/>
      <c r="D92" s="399"/>
      <c r="E92" s="399"/>
      <c r="F92" s="399"/>
      <c r="G92" s="399"/>
      <c r="H92" s="399"/>
      <c r="I92" s="399"/>
      <c r="J92" s="399"/>
      <c r="K92" s="399"/>
      <c r="L92" s="399"/>
      <c r="M92" s="399"/>
      <c r="N92" s="400"/>
      <c r="O92" s="2"/>
      <c r="P92" s="2"/>
      <c r="Q92" s="2"/>
    </row>
    <row r="93" spans="1:22" x14ac:dyDescent="0.35">
      <c r="A93" s="355" t="s">
        <v>63</v>
      </c>
      <c r="B93" s="356"/>
      <c r="C93" s="356"/>
      <c r="D93" s="356"/>
      <c r="E93" s="356"/>
      <c r="F93" s="356"/>
      <c r="G93" s="356"/>
      <c r="H93" s="356"/>
      <c r="I93" s="356"/>
      <c r="J93" s="356"/>
      <c r="K93" s="356"/>
      <c r="L93" s="356"/>
      <c r="M93" s="356"/>
      <c r="N93" s="357"/>
      <c r="O93" s="2"/>
      <c r="P93" s="2"/>
      <c r="Q93" s="2"/>
    </row>
    <row r="94" spans="1:22" ht="150" customHeight="1" x14ac:dyDescent="0.35">
      <c r="A94" s="352"/>
      <c r="B94" s="353"/>
      <c r="C94" s="353"/>
      <c r="D94" s="353"/>
      <c r="E94" s="353"/>
      <c r="F94" s="353"/>
      <c r="G94" s="353"/>
      <c r="H94" s="353"/>
      <c r="I94" s="353"/>
      <c r="J94" s="353"/>
      <c r="K94" s="353"/>
      <c r="L94" s="353"/>
      <c r="M94" s="353"/>
      <c r="N94" s="354"/>
      <c r="O94" s="2"/>
      <c r="P94" s="2"/>
      <c r="Q94" s="2"/>
    </row>
    <row r="95" spans="1:22" x14ac:dyDescent="0.35">
      <c r="A95" s="355" t="s">
        <v>48</v>
      </c>
      <c r="B95" s="356"/>
      <c r="C95" s="356"/>
      <c r="D95" s="356"/>
      <c r="E95" s="356"/>
      <c r="F95" s="356"/>
      <c r="G95" s="356"/>
      <c r="H95" s="356"/>
      <c r="I95" s="356"/>
      <c r="J95" s="356"/>
      <c r="K95" s="356"/>
      <c r="L95" s="356"/>
      <c r="M95" s="356"/>
      <c r="N95" s="357"/>
      <c r="O95" s="2"/>
      <c r="P95" s="2"/>
      <c r="Q95" s="2"/>
    </row>
    <row r="96" spans="1:22" ht="186.75" customHeight="1" x14ac:dyDescent="0.35">
      <c r="A96" s="352" t="str">
        <f>U8&amp;U18&amp;U20&amp;U28&amp;U36&amp;U42&amp;U47&amp;U49&amp;U54&amp;U57&amp;U65&amp;U72&amp;U77&amp;U84</f>
        <v/>
      </c>
      <c r="B96" s="353"/>
      <c r="C96" s="353"/>
      <c r="D96" s="353"/>
      <c r="E96" s="353"/>
      <c r="F96" s="353"/>
      <c r="G96" s="353"/>
      <c r="H96" s="353"/>
      <c r="I96" s="353"/>
      <c r="J96" s="353"/>
      <c r="K96" s="353"/>
      <c r="L96" s="353"/>
      <c r="M96" s="353"/>
      <c r="N96" s="354"/>
      <c r="O96" s="2"/>
      <c r="P96" s="2"/>
      <c r="Q96" s="2"/>
    </row>
    <row r="97" spans="1:17" x14ac:dyDescent="0.35">
      <c r="A97" s="355" t="s">
        <v>323</v>
      </c>
      <c r="B97" s="356"/>
      <c r="C97" s="356"/>
      <c r="D97" s="356"/>
      <c r="E97" s="356"/>
      <c r="F97" s="356"/>
      <c r="G97" s="356"/>
      <c r="H97" s="356"/>
      <c r="I97" s="356"/>
      <c r="J97" s="356"/>
      <c r="K97" s="356"/>
      <c r="L97" s="356"/>
      <c r="M97" s="356"/>
      <c r="N97" s="357"/>
      <c r="O97" s="2"/>
      <c r="P97" s="2"/>
      <c r="Q97" s="2"/>
    </row>
    <row r="98" spans="1:17" ht="65.150000000000006" customHeight="1" thickBot="1" x14ac:dyDescent="0.4">
      <c r="A98" s="401" t="str">
        <f>V8&amp;V18&amp;V20&amp;V28&amp;V36&amp;V42&amp;V47&amp;V49&amp;V54&amp;V57&amp;V65&amp;V72&amp;V77&amp;V84</f>
        <v xml:space="preserve">IIA3:The policy could perform more positively if it specifically encouraged accessible access for all, with dignity, and addressed any existing issues with accessibility in public spaces such as stepped access. 
IIA6:The policy could perform more positively if it specifically encouraged accessible access for all, with dignity, and addressed any existing issues with accessibility in public spaces such as stepped access. 
IIA7:The policy could be improved with inclusion of requirements regarding the design of lighting of the public realm to ensure safety but also avoid unnecessary light pollution. 
IIA8:The policy could be improved with inclusion of requirements regarding the energy efficiency of public realm lighting. 
IIA10:The policy could encourage the introduction of habitats within public realm developments (i.e. living walls, green roofs on shelters, flower meadow verges) which  connect with other greenspace/habitats and support the creation of networks of habitat across the borough. 
IIA11:The policy does not mention the design of the public realm to respond specifically to the historic environment. If this requirement were added to the policy it would perform more positively. 
:The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c r="B98" s="402"/>
      <c r="C98" s="402"/>
      <c r="D98" s="402"/>
      <c r="E98" s="402"/>
      <c r="F98" s="402"/>
      <c r="G98" s="402"/>
      <c r="H98" s="402"/>
      <c r="I98" s="402"/>
      <c r="J98" s="402"/>
      <c r="K98" s="402"/>
      <c r="L98" s="402"/>
      <c r="M98" s="402"/>
      <c r="N98" s="403"/>
      <c r="O98" s="2"/>
      <c r="P98" s="2"/>
      <c r="Q98" s="2"/>
    </row>
    <row r="99" spans="1:17" x14ac:dyDescent="0.35">
      <c r="O99" s="2"/>
      <c r="P99" s="2"/>
      <c r="Q99" s="2"/>
    </row>
  </sheetData>
  <sheetProtection algorithmName="SHA-512" hashValue="QfSBVMvpl17D4L7rRNKADSD6rk2AfdbhETwpBldbPuf5m32V5eW/XOtOor/zKmnTuDDtGJLtN0kpBu3d+r5syw==" saltValue="ymscThU0cYsDbsZLMX/73Q==" spinCount="100000" sheet="1" objects="1" scenarios="1"/>
  <autoFilter ref="A7:M87" xr:uid="{D2C47CAF-421C-4D58-AA7A-22430CCF83D7}"/>
  <mergeCells count="183">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s>
  <conditionalFormatting sqref="C50:C53">
    <cfRule type="expression" dxfId="4902" priority="2">
      <formula>$D50="No"</formula>
    </cfRule>
  </conditionalFormatting>
  <conditionalFormatting sqref="C8:D87">
    <cfRule type="expression" dxfId="4901" priority="1">
      <formula>$D8="No"</formula>
    </cfRule>
  </conditionalFormatting>
  <conditionalFormatting sqref="J8 J18 J28 J49 J57 J65 J72 J77 J84">
    <cfRule type="cellIs" dxfId="4900" priority="34" operator="equal">
      <formula>"Significant Negative"</formula>
    </cfRule>
    <cfRule type="cellIs" dxfId="4899" priority="35" operator="equal">
      <formula>"Minor Negative"</formula>
    </cfRule>
    <cfRule type="cellIs" dxfId="4898" priority="36" operator="equal">
      <formula>"Uncertain"</formula>
    </cfRule>
    <cfRule type="cellIs" dxfId="4897" priority="37" operator="equal">
      <formula>"Neutral"</formula>
    </cfRule>
    <cfRule type="cellIs" dxfId="4896" priority="38" operator="equal">
      <formula>"Minor Positive"</formula>
    </cfRule>
    <cfRule type="cellIs" dxfId="4895" priority="39" operator="equal">
      <formula>"Significant Positive"</formula>
    </cfRule>
  </conditionalFormatting>
  <conditionalFormatting sqref="J20">
    <cfRule type="cellIs" dxfId="4894" priority="22" operator="equal">
      <formula>"Significant Negative"</formula>
    </cfRule>
    <cfRule type="cellIs" dxfId="4893" priority="23" operator="equal">
      <formula>"Minor Negative"</formula>
    </cfRule>
    <cfRule type="cellIs" dxfId="4892" priority="24" operator="equal">
      <formula>"Uncertain"</formula>
    </cfRule>
    <cfRule type="cellIs" dxfId="4891" priority="25" operator="equal">
      <formula>"Neutral"</formula>
    </cfRule>
    <cfRule type="cellIs" dxfId="4890" priority="26" operator="equal">
      <formula>"Minor Positive"</formula>
    </cfRule>
    <cfRule type="cellIs" dxfId="4889" priority="27" operator="equal">
      <formula>"Significant Positive"</formula>
    </cfRule>
  </conditionalFormatting>
  <conditionalFormatting sqref="J36">
    <cfRule type="cellIs" dxfId="4888" priority="16" operator="equal">
      <formula>"Significant Negative"</formula>
    </cfRule>
    <cfRule type="cellIs" dxfId="4887" priority="17" operator="equal">
      <formula>"Minor Negative"</formula>
    </cfRule>
    <cfRule type="cellIs" dxfId="4886" priority="18" operator="equal">
      <formula>"Uncertain"</formula>
    </cfRule>
    <cfRule type="cellIs" dxfId="4885" priority="19" operator="equal">
      <formula>"Neutral"</formula>
    </cfRule>
    <cfRule type="cellIs" dxfId="4884" priority="20" operator="equal">
      <formula>"Minor Positive"</formula>
    </cfRule>
    <cfRule type="cellIs" dxfId="4883" priority="21" operator="equal">
      <formula>"Significant Positive"</formula>
    </cfRule>
  </conditionalFormatting>
  <conditionalFormatting sqref="J42">
    <cfRule type="cellIs" dxfId="4882" priority="10" operator="equal">
      <formula>"Significant Negative"</formula>
    </cfRule>
    <cfRule type="cellIs" dxfId="4881" priority="11" operator="equal">
      <formula>"Minor Negative"</formula>
    </cfRule>
    <cfRule type="cellIs" dxfId="4880" priority="12" operator="equal">
      <formula>"Uncertain"</formula>
    </cfRule>
    <cfRule type="cellIs" dxfId="4879" priority="13" operator="equal">
      <formula>"Neutral"</formula>
    </cfRule>
    <cfRule type="cellIs" dxfId="4878" priority="14" operator="equal">
      <formula>"Minor Positive"</formula>
    </cfRule>
    <cfRule type="cellIs" dxfId="4877" priority="15" operator="equal">
      <formula>"Significant Positive"</formula>
    </cfRule>
  </conditionalFormatting>
  <conditionalFormatting sqref="J47">
    <cfRule type="cellIs" dxfId="4876" priority="28" operator="equal">
      <formula>"Significant Negative"</formula>
    </cfRule>
    <cfRule type="cellIs" dxfId="4875" priority="29" operator="equal">
      <formula>"Minor Negative"</formula>
    </cfRule>
    <cfRule type="cellIs" dxfId="4874" priority="30" operator="equal">
      <formula>"Uncertain"</formula>
    </cfRule>
    <cfRule type="cellIs" dxfId="4873" priority="31" operator="equal">
      <formula>"Neutral"</formula>
    </cfRule>
    <cfRule type="cellIs" dxfId="4872" priority="32" operator="equal">
      <formula>"Minor Positive"</formula>
    </cfRule>
    <cfRule type="cellIs" dxfId="4871" priority="33" operator="equal">
      <formula>"Significant Positive"</formula>
    </cfRule>
  </conditionalFormatting>
  <conditionalFormatting sqref="J54">
    <cfRule type="cellIs" dxfId="4870" priority="4" operator="equal">
      <formula>"Significant Negative"</formula>
    </cfRule>
    <cfRule type="cellIs" dxfId="4869" priority="5" operator="equal">
      <formula>"Minor Negative"</formula>
    </cfRule>
    <cfRule type="cellIs" dxfId="4868" priority="6" operator="equal">
      <formula>"Uncertain"</formula>
    </cfRule>
    <cfRule type="cellIs" dxfId="4867" priority="7" operator="equal">
      <formula>"Neutral"</formula>
    </cfRule>
    <cfRule type="cellIs" dxfId="4866" priority="8" operator="equal">
      <formula>"Minor Positive"</formula>
    </cfRule>
    <cfRule type="cellIs" dxfId="4865" priority="9" operator="equal">
      <formula>"Significant Positive"</formula>
    </cfRule>
  </conditionalFormatting>
  <dataValidations count="6">
    <dataValidation type="list" allowBlank="1" showInputMessage="1" showErrorMessage="1" sqref="E8:E87" xr:uid="{46D22588-F160-40D9-9B04-858D3EE935C6}">
      <formula1>"Direct, Indirect"</formula1>
    </dataValidation>
    <dataValidation type="list" allowBlank="1" showInputMessage="1" showErrorMessage="1" sqref="F8:F87" xr:uid="{C2B1A798-D3FF-43B8-9A9E-6C0840AE4F3C}">
      <formula1>"Low, Medium, High, N/A"</formula1>
    </dataValidation>
    <dataValidation type="list" allowBlank="1" showInputMessage="1" showErrorMessage="1" sqref="G8:G87" xr:uid="{1C94C017-4BB9-47F4-880D-3576BB568572}">
      <formula1>"Short (&lt;5yrs), Short/Medium, Medium (10yrs), Medium/Long, Long (20+yrs), N/A"</formula1>
    </dataValidation>
    <dataValidation type="list" allowBlank="1" showInputMessage="1" showErrorMessage="1" sqref="H8:H87" xr:uid="{A237D1AF-9DEC-482A-B5D3-FD4C6EB2C5FE}">
      <formula1>"Localised, Borough Wide, Regional, National, N/A"</formula1>
    </dataValidation>
    <dataValidation type="list" allowBlank="1" showInputMessage="1" showErrorMessage="1" sqref="I8:I87" xr:uid="{D470CDB0-DAA8-46D8-9F84-01BE5091E6F4}">
      <formula1>"Permanent/Irreversible, Permanent/Reversible, Temporary/Irreversible, Temporary/Reversible, N/A"</formula1>
    </dataValidation>
    <dataValidation type="list" allowBlank="1" showInputMessage="1" showErrorMessage="1" sqref="J8:J87" xr:uid="{E85DD523-EB65-4A14-A854-23911B02DBD6}">
      <formula1>"Significant  Positive, Minor Positive, Neutral, Uncertain, Minor Negative, Significant Negative"</formula1>
    </dataValidation>
  </dataValidations>
  <pageMargins left="0.7" right="0.7" top="0.75" bottom="0.75" header="0.3" footer="0.3"/>
  <pageSetup orientation="portrait"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2869-D6FE-4138-8691-2B7D2F2B9AAE}">
  <sheetPr codeName="Sheet88">
    <tabColor theme="4" tint="0.79998168889431442"/>
  </sheetPr>
  <dimension ref="A1:V98"/>
  <sheetViews>
    <sheetView topLeftCell="A47"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538</v>
      </c>
      <c r="D1" s="323"/>
      <c r="E1" s="323"/>
      <c r="F1" s="324"/>
      <c r="G1" s="16"/>
      <c r="I1" s="7"/>
      <c r="J1" s="7"/>
      <c r="K1" s="7"/>
    </row>
    <row r="2" spans="1:22" x14ac:dyDescent="0.35">
      <c r="A2" s="74" t="s">
        <v>31</v>
      </c>
      <c r="B2" s="9"/>
      <c r="C2" s="323" t="s">
        <v>462</v>
      </c>
      <c r="D2" s="323"/>
      <c r="E2" s="323"/>
      <c r="F2" s="324"/>
      <c r="I2" s="8"/>
      <c r="J2" s="8"/>
      <c r="K2" s="8"/>
    </row>
    <row r="3" spans="1:22" ht="43.5" customHeight="1" x14ac:dyDescent="0.35">
      <c r="A3" s="75" t="s">
        <v>32</v>
      </c>
      <c r="B3" s="4"/>
      <c r="C3" s="323" t="s">
        <v>539</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444</v>
      </c>
      <c r="G8" s="385" t="s">
        <v>427</v>
      </c>
      <c r="H8" s="385" t="s">
        <v>468</v>
      </c>
      <c r="I8" s="385" t="s">
        <v>425</v>
      </c>
      <c r="J8" s="370" t="s">
        <v>159</v>
      </c>
      <c r="K8" s="379" t="s">
        <v>540</v>
      </c>
      <c r="L8" s="370" t="s">
        <v>257</v>
      </c>
      <c r="M8" s="374"/>
      <c r="N8" s="390"/>
      <c r="R8" s="12" t="str">
        <f>IF(OR(J8='Drop downs'!$G$7,J8='Drop downs'!$G$5), B8&amp;": "&amp;K8&amp;CHAR(10),"")</f>
        <v/>
      </c>
      <c r="S8" s="12" t="str">
        <f>IF(J8='Drop downs'!$G$2,B8&amp;": "&amp;K8&amp;""," ")</f>
        <v xml:space="preserve"> </v>
      </c>
      <c r="T8" s="12" t="str">
        <f>IF(GR4_Building_Heights!E8='Drop downs'!$B$6,GR4_Building_Heights!B8&amp;": "&amp;GR4_Building_Heights!K8&amp;"","")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ht="14.5" customHeight="1"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14.5" customHeight="1"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t="s">
        <v>257</v>
      </c>
      <c r="M18" s="374"/>
      <c r="N18" s="390"/>
      <c r="R18" s="12" t="str">
        <f>IF(OR(J18='Drop downs'!$G$7,J18='Drop downs'!$G$5), B18&amp;": "&amp;K18&amp;CHAR(10),"")</f>
        <v/>
      </c>
      <c r="S18" s="12" t="str">
        <f>IF(J18='Drop downs'!$G$2,B18&amp;": "&amp;K18&amp;""," ")</f>
        <v xml:space="preserve"> </v>
      </c>
      <c r="T18" s="12" t="str">
        <f>IF(GR4_Building_Heights!E18='Drop downs'!$B$6,GR4_Building_Heights!B18&amp;": "&amp;GR4_Building_Heights!K18&amp;"","")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t="s">
        <v>257</v>
      </c>
      <c r="M20" s="374"/>
      <c r="N20" s="390"/>
      <c r="R20" s="12" t="str">
        <f>IF(OR(J20='Drop downs'!$G$7,J20='Drop downs'!$G$5), B20&amp;": "&amp;K20&amp;CHAR(10),"")</f>
        <v/>
      </c>
      <c r="S20" s="12" t="str">
        <f>IF(J20='Drop downs'!$G$2,B20&amp;": "&amp;K20&amp;""," ")</f>
        <v xml:space="preserve"> </v>
      </c>
      <c r="T20" s="12" t="str">
        <f>IF(GR4_Building_Heights!E20='Drop downs'!$B$6,GR4_Building_Heights!B20&amp;": "&amp;GR4_Building_Heights!K20&amp;"","")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427</v>
      </c>
      <c r="H28" s="370" t="s">
        <v>468</v>
      </c>
      <c r="I28" s="370" t="s">
        <v>425</v>
      </c>
      <c r="J28" s="370" t="s">
        <v>159</v>
      </c>
      <c r="K28" s="379" t="s">
        <v>541</v>
      </c>
      <c r="L28" s="370" t="s">
        <v>257</v>
      </c>
      <c r="M28" s="374"/>
      <c r="N28" s="390"/>
      <c r="R28" s="12" t="str">
        <f>IF(OR(J28='Drop downs'!$G$7,J28='Drop downs'!$G$5), B28&amp;": "&amp;K28&amp;CHAR(10),"")</f>
        <v/>
      </c>
      <c r="S28" s="12" t="str">
        <f>IF(J28='Drop downs'!$G$2,B28&amp;": "&amp;K28&amp;""," ")</f>
        <v xml:space="preserve"> </v>
      </c>
      <c r="T28" s="12" t="str">
        <f>IF(GR4_Building_Heights!E28='Drop downs'!$B$6,GR4_Building_Heights!B28&amp;": "&amp;GR4_Building_Heights!K28&amp;"","")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70" t="s">
        <v>435</v>
      </c>
      <c r="F36" s="370" t="s">
        <v>422</v>
      </c>
      <c r="G36" s="370" t="s">
        <v>427</v>
      </c>
      <c r="H36" s="370" t="s">
        <v>468</v>
      </c>
      <c r="I36" s="370" t="s">
        <v>425</v>
      </c>
      <c r="J36" s="370" t="s">
        <v>159</v>
      </c>
      <c r="K36" s="379" t="s">
        <v>542</v>
      </c>
      <c r="L36" s="332" t="s">
        <v>257</v>
      </c>
      <c r="M36" s="362"/>
      <c r="N36" s="394"/>
      <c r="R36" s="12" t="str">
        <f>IF(OR(J36='Drop downs'!$G$7,J36='Drop downs'!$G$5), B36&amp;": "&amp;K36&amp;CHAR(10),"")</f>
        <v/>
      </c>
      <c r="S36" s="12" t="str">
        <f>IF(J36='Drop downs'!$G$2,B36&amp;": "&amp;K36&amp;""," ")</f>
        <v xml:space="preserve"> </v>
      </c>
      <c r="T36" s="12" t="str">
        <f>IF(GR4_Building_Heights!E36='Drop downs'!$B$6,GR4_Building_Heights!B36&amp;": "&amp;GR4_Building_Heights!K36&amp;"","")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30"/>
      <c r="F41" s="330"/>
      <c r="G41" s="330"/>
      <c r="H41" s="330"/>
      <c r="I41" s="330"/>
      <c r="J41" s="330"/>
      <c r="K41" s="380"/>
      <c r="L41" s="359"/>
      <c r="M41" s="363"/>
      <c r="N41" s="393"/>
      <c r="R41" s="12"/>
      <c r="S41" s="12"/>
      <c r="T41" s="12"/>
    </row>
    <row r="42" spans="1:22" ht="29" x14ac:dyDescent="0.35">
      <c r="A42" s="381" t="s">
        <v>362</v>
      </c>
      <c r="B42" s="367" t="s">
        <v>123</v>
      </c>
      <c r="C42" s="82" t="s">
        <v>363</v>
      </c>
      <c r="D42" s="82" t="s">
        <v>257</v>
      </c>
      <c r="E42" s="370" t="s">
        <v>103</v>
      </c>
      <c r="F42" s="370" t="s">
        <v>103</v>
      </c>
      <c r="G42" s="370" t="s">
        <v>103</v>
      </c>
      <c r="H42" s="370" t="s">
        <v>103</v>
      </c>
      <c r="I42" s="370" t="s">
        <v>103</v>
      </c>
      <c r="J42" s="370" t="s">
        <v>161</v>
      </c>
      <c r="K42" s="379" t="s">
        <v>438</v>
      </c>
      <c r="L42" s="332" t="s">
        <v>257</v>
      </c>
      <c r="M42" s="362"/>
      <c r="N42" s="394"/>
      <c r="R42" s="12" t="str">
        <f>IF(OR(J42='Drop downs'!$G$7,J42='Drop downs'!$G$5), B42&amp;": "&amp;K42&amp;CHAR(10),"")</f>
        <v/>
      </c>
      <c r="S42" s="12" t="str">
        <f>IF(J42='Drop downs'!$G$2,B42&amp;": "&amp;K42&amp;""," ")</f>
        <v xml:space="preserve"> </v>
      </c>
      <c r="T42" s="12" t="str">
        <f>IF(GR4_Building_Heights!E42='Drop downs'!$B$6,GR4_Building_Heights!B42&amp;": "&amp;GR4_Building_Heights!K42&amp;"","")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ht="14.5" customHeight="1"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421</v>
      </c>
      <c r="F47" s="332" t="s">
        <v>422</v>
      </c>
      <c r="G47" s="332" t="s">
        <v>427</v>
      </c>
      <c r="H47" s="332" t="s">
        <v>468</v>
      </c>
      <c r="I47" s="332" t="s">
        <v>425</v>
      </c>
      <c r="J47" s="332" t="s">
        <v>159</v>
      </c>
      <c r="K47" s="360" t="s">
        <v>543</v>
      </c>
      <c r="L47" s="332" t="s">
        <v>257</v>
      </c>
      <c r="M47" s="362"/>
      <c r="N47" s="394"/>
      <c r="R47" s="12" t="str">
        <f>IF(OR(J47='Drop downs'!$G$7,J47='Drop downs'!$G$5), B47&amp;": "&amp;K47&amp;CHAR(10),"")</f>
        <v/>
      </c>
      <c r="S47" s="12" t="str">
        <f>IF(J47='Drop downs'!$G$2,B47&amp;": "&amp;K47&amp;""," ")</f>
        <v xml:space="preserve"> </v>
      </c>
      <c r="T47" s="12" t="str">
        <f>IF(GR4_Building_Heights!E47='Drop downs'!$B$6,GR4_Building_Heights!B47&amp;": "&amp;GR4_Building_Heights!K47&amp;"","")</f>
        <v/>
      </c>
      <c r="U47" t="str">
        <f t="shared" si="0"/>
        <v/>
      </c>
      <c r="V47" t="str">
        <f>IF(N47&gt;0,B47&amp;":"&amp;N47&amp;"
","")</f>
        <v/>
      </c>
    </row>
    <row r="48" spans="1:22" ht="52.5" customHeight="1" thickBot="1" x14ac:dyDescent="0.4">
      <c r="A48" s="378"/>
      <c r="B48" s="369"/>
      <c r="C48" s="15" t="s">
        <v>370</v>
      </c>
      <c r="D48" s="15" t="s">
        <v>253</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IF(GR4_Building_Heights!E48='Drop downs'!$B$6,GR4_Building_Heights!B48&amp;": "&amp;GR4_Building_Heights!K48&amp;"","")</f>
        <v xml:space="preserve">: </v>
      </c>
    </row>
    <row r="49" spans="1:22" ht="29" x14ac:dyDescent="0.35">
      <c r="A49" s="376" t="s">
        <v>371</v>
      </c>
      <c r="B49" s="367" t="s">
        <v>125</v>
      </c>
      <c r="C49" s="86" t="s">
        <v>372</v>
      </c>
      <c r="D49" s="86" t="s">
        <v>257</v>
      </c>
      <c r="E49" s="370" t="s">
        <v>103</v>
      </c>
      <c r="F49" s="370" t="s">
        <v>103</v>
      </c>
      <c r="G49" s="370" t="s">
        <v>103</v>
      </c>
      <c r="H49" s="404" t="s">
        <v>103</v>
      </c>
      <c r="I49" s="370" t="s">
        <v>103</v>
      </c>
      <c r="J49" s="370" t="s">
        <v>161</v>
      </c>
      <c r="K49" s="379" t="s">
        <v>438</v>
      </c>
      <c r="L49" s="370" t="s">
        <v>257</v>
      </c>
      <c r="M49" s="374"/>
      <c r="N49" s="390"/>
      <c r="R49" s="12" t="str">
        <f>IF(OR(J49='Drop downs'!$G$7,J49='Drop downs'!$G$5), B49&amp;": "&amp;K49&amp;CHAR(10),"")</f>
        <v/>
      </c>
      <c r="S49" s="12" t="str">
        <f>IF(J49='Drop downs'!$G$2,B49&amp;": "&amp;K49&amp;""," ")</f>
        <v xml:space="preserve"> </v>
      </c>
      <c r="T49" s="12" t="str">
        <f>IF(GR4_Building_Heights!E49='Drop downs'!$B$6,GR4_Building_Heights!B49&amp;": "&amp;GR4_Building_Heights!K49&amp;"","")</f>
        <v/>
      </c>
      <c r="U49" t="str">
        <f t="shared" si="0"/>
        <v/>
      </c>
      <c r="V49" t="str">
        <f>IF(N49&gt;0,B49&amp;":"&amp;N49&amp;"
","")</f>
        <v/>
      </c>
    </row>
    <row r="50" spans="1:22" x14ac:dyDescent="0.35">
      <c r="A50" s="377"/>
      <c r="B50" s="368"/>
      <c r="C50" s="24" t="s">
        <v>373</v>
      </c>
      <c r="D50" s="24" t="s">
        <v>257</v>
      </c>
      <c r="E50" s="358"/>
      <c r="F50" s="358"/>
      <c r="G50" s="358"/>
      <c r="H50" s="331"/>
      <c r="I50" s="358"/>
      <c r="J50" s="358"/>
      <c r="K50" s="296"/>
      <c r="L50" s="358"/>
      <c r="M50" s="293"/>
      <c r="N50" s="391"/>
      <c r="R50" s="12"/>
      <c r="S50" s="12"/>
      <c r="T50" s="12"/>
    </row>
    <row r="51" spans="1:22" x14ac:dyDescent="0.35">
      <c r="A51" s="377"/>
      <c r="B51" s="368"/>
      <c r="C51" s="97" t="s">
        <v>374</v>
      </c>
      <c r="D51" s="24" t="s">
        <v>257</v>
      </c>
      <c r="E51" s="358"/>
      <c r="F51" s="358"/>
      <c r="G51" s="358"/>
      <c r="H51" s="331"/>
      <c r="I51" s="358"/>
      <c r="J51" s="358"/>
      <c r="K51" s="296"/>
      <c r="L51" s="358"/>
      <c r="M51" s="293"/>
      <c r="N51" s="391"/>
      <c r="R51" s="12"/>
      <c r="S51" s="12"/>
      <c r="T51" s="12"/>
    </row>
    <row r="52" spans="1:22" x14ac:dyDescent="0.35">
      <c r="A52" s="377"/>
      <c r="B52" s="368"/>
      <c r="C52" s="24" t="s">
        <v>375</v>
      </c>
      <c r="D52" s="24" t="s">
        <v>257</v>
      </c>
      <c r="E52" s="358"/>
      <c r="F52" s="358"/>
      <c r="G52" s="358"/>
      <c r="H52" s="331"/>
      <c r="I52" s="358"/>
      <c r="J52" s="358"/>
      <c r="K52" s="296"/>
      <c r="L52" s="358"/>
      <c r="M52" s="293"/>
      <c r="N52" s="391"/>
      <c r="R52" s="12"/>
      <c r="S52" s="12"/>
      <c r="T52" s="12"/>
    </row>
    <row r="53" spans="1:22" ht="15" thickBot="1" x14ac:dyDescent="0.4">
      <c r="A53" s="378"/>
      <c r="B53" s="369"/>
      <c r="C53" s="19" t="s">
        <v>376</v>
      </c>
      <c r="D53" s="24" t="s">
        <v>257</v>
      </c>
      <c r="E53" s="330"/>
      <c r="F53" s="330"/>
      <c r="G53" s="330"/>
      <c r="H53" s="405"/>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t="s">
        <v>257</v>
      </c>
      <c r="M54" s="374"/>
      <c r="N54" s="390"/>
      <c r="R54" s="12" t="str">
        <f>IF(OR(J54='Drop downs'!$G$7,J54='Drop downs'!$G$5), B54&amp;": "&amp;K54&amp;CHAR(10),"")</f>
        <v/>
      </c>
      <c r="S54" s="12" t="str">
        <f>IF(J54='Drop downs'!$G$2,B54&amp;": "&amp;K54&amp;""," ")</f>
        <v xml:space="preserve"> </v>
      </c>
      <c r="T54" s="12" t="str">
        <f>IF(GR4_Building_Heights!E54='Drop downs'!$B$6,GR4_Building_Heights!B54&amp;": "&amp;GR4_Building_Heights!K54&amp;"","")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t="s">
        <v>257</v>
      </c>
      <c r="M57" s="374"/>
      <c r="N57" s="390"/>
      <c r="R57" s="12" t="str">
        <f>IF(OR(J57='Drop downs'!$G$7,J57='Drop downs'!$G$5), B57&amp;": "&amp;K57&amp;CHAR(10),"")</f>
        <v/>
      </c>
      <c r="S57" s="12" t="str">
        <f>IF(J57='Drop downs'!$G$2,B57&amp;": "&amp;K57&amp;""," ")</f>
        <v xml:space="preserve"> </v>
      </c>
      <c r="T57" s="12" t="str">
        <f>IF(GR4_Building_Heights!E57='Drop downs'!$B$6,GR4_Building_Heights!B57&amp;": "&amp;GR4_Building_Heights!K57&amp;"","")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444</v>
      </c>
      <c r="G65" s="370" t="s">
        <v>427</v>
      </c>
      <c r="H65" s="370" t="s">
        <v>468</v>
      </c>
      <c r="I65" s="370" t="s">
        <v>425</v>
      </c>
      <c r="J65" s="370" t="s">
        <v>159</v>
      </c>
      <c r="K65" s="379" t="s">
        <v>544</v>
      </c>
      <c r="L65" s="370" t="s">
        <v>257</v>
      </c>
      <c r="M65" s="374"/>
      <c r="N65" s="390"/>
      <c r="R65" s="12" t="str">
        <f>IF(OR(J65='Drop downs'!$G$7,J65='Drop downs'!$G$5), B65&amp;": "&amp;K65&amp;CHAR(10),"")</f>
        <v/>
      </c>
      <c r="S65" s="12" t="str">
        <f>IF(J65='Drop downs'!$G$2,B65&amp;": "&amp;K65&amp;""," ")</f>
        <v xml:space="preserve"> </v>
      </c>
      <c r="T65" s="12" t="str">
        <f>IF(GR4_Building_Heights!E65='Drop downs'!$B$6,GR4_Building_Heights!B65&amp;": "&amp;GR4_Building_Heights!K65&amp;"","")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468</v>
      </c>
      <c r="I72" s="370" t="s">
        <v>439</v>
      </c>
      <c r="J72" s="370" t="s">
        <v>156</v>
      </c>
      <c r="K72" s="379" t="s">
        <v>545</v>
      </c>
      <c r="L72" s="370" t="s">
        <v>257</v>
      </c>
      <c r="M72" s="374"/>
      <c r="N72" s="390"/>
      <c r="R72" s="12" t="str">
        <f>IF(OR(J72='Drop downs'!$G$7,J72='Drop downs'!$G$5), B72&amp;": "&amp;K72&amp;CHAR(10),"")</f>
        <v/>
      </c>
      <c r="S72" s="12" t="str">
        <f>IF(J72='Drop downs'!$G$2,B72&amp;": "&amp;K72&amp;""," ")</f>
        <v>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v>
      </c>
      <c r="T72" s="12" t="str">
        <f>IF(GR4_Building_Heights!E72='Drop downs'!$B$6,GR4_Building_Heights!B72&amp;": "&amp;GR4_Building_Heights!K72&amp;"","")</f>
        <v/>
      </c>
      <c r="U72" t="str">
        <f t="shared" si="0"/>
        <v/>
      </c>
      <c r="V72" t="str">
        <f>IF(N72&gt;0,B72&amp;":"&amp;N72&amp;"
","")</f>
        <v/>
      </c>
    </row>
    <row r="73" spans="1:22" x14ac:dyDescent="0.35">
      <c r="A73" s="377"/>
      <c r="B73" s="368"/>
      <c r="C73" s="83" t="s">
        <v>400</v>
      </c>
      <c r="D73" s="24" t="s">
        <v>253</v>
      </c>
      <c r="E73" s="358"/>
      <c r="F73" s="358"/>
      <c r="G73" s="358"/>
      <c r="H73" s="358"/>
      <c r="I73" s="358"/>
      <c r="J73" s="358"/>
      <c r="K73" s="296"/>
      <c r="L73" s="358"/>
      <c r="M73" s="293"/>
      <c r="N73" s="391"/>
      <c r="R73" s="12"/>
      <c r="S73" s="12"/>
      <c r="T73" s="12"/>
    </row>
    <row r="74" spans="1:22" x14ac:dyDescent="0.35">
      <c r="A74" s="377"/>
      <c r="B74" s="368"/>
      <c r="C74" s="83" t="s">
        <v>401</v>
      </c>
      <c r="D74" s="24" t="s">
        <v>253</v>
      </c>
      <c r="E74" s="358"/>
      <c r="F74" s="358"/>
      <c r="G74" s="358"/>
      <c r="H74" s="358"/>
      <c r="I74" s="358"/>
      <c r="J74" s="358"/>
      <c r="K74" s="296"/>
      <c r="L74" s="358"/>
      <c r="M74" s="293"/>
      <c r="N74" s="391"/>
      <c r="R74" s="12"/>
      <c r="S74" s="12"/>
      <c r="T74" s="12"/>
    </row>
    <row r="75" spans="1:22" x14ac:dyDescent="0.35">
      <c r="A75" s="377"/>
      <c r="B75" s="368"/>
      <c r="C75" s="83" t="s">
        <v>402</v>
      </c>
      <c r="D75" s="24" t="s">
        <v>253</v>
      </c>
      <c r="E75" s="358"/>
      <c r="F75" s="358"/>
      <c r="G75" s="358"/>
      <c r="H75" s="358"/>
      <c r="I75" s="358"/>
      <c r="J75" s="358"/>
      <c r="K75" s="296"/>
      <c r="L75" s="358"/>
      <c r="M75" s="293"/>
      <c r="N75" s="391"/>
      <c r="R75" s="12"/>
      <c r="S75" s="12"/>
      <c r="T75" s="12"/>
    </row>
    <row r="76" spans="1:22" ht="15" thickBot="1" x14ac:dyDescent="0.4">
      <c r="A76" s="382"/>
      <c r="B76" s="369"/>
      <c r="C76" s="87" t="s">
        <v>403</v>
      </c>
      <c r="D76" s="88" t="s">
        <v>257</v>
      </c>
      <c r="E76" s="359"/>
      <c r="F76" s="359"/>
      <c r="G76" s="359"/>
      <c r="H76" s="359"/>
      <c r="I76" s="359"/>
      <c r="J76" s="359"/>
      <c r="K76" s="361"/>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t="s">
        <v>257</v>
      </c>
      <c r="M77" s="362"/>
      <c r="N77" s="394"/>
      <c r="R77" s="12" t="str">
        <f>IF(OR(J77='Drop downs'!$G$7,J77='Drop downs'!$G$5), B77&amp;": "&amp;K77&amp;CHAR(10),"")</f>
        <v/>
      </c>
      <c r="S77" s="12" t="str">
        <f>IF(J77='Drop downs'!$G$2,B77&amp;": "&amp;K77&amp;""," ")</f>
        <v xml:space="preserve"> </v>
      </c>
      <c r="T77" s="12" t="str">
        <f>IF(GR4_Building_Heights!E77='Drop downs'!$B$6,GR4_Building_Heights!B77&amp;": "&amp;GR4_Building_Heights!K77&amp;"","")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t="s">
        <v>257</v>
      </c>
      <c r="M84" s="362"/>
      <c r="N84" s="394"/>
      <c r="R84" s="12" t="str">
        <f>IF(OR(J84='Drop downs'!$G$7,J84='Drop downs'!$G$5), B84&amp;": "&amp;K84&amp;CHAR(10),"")</f>
        <v/>
      </c>
      <c r="S84" s="12" t="str">
        <f>IF(J84='Drop downs'!$G$2,B84&amp;": "&amp;K84&amp;""," ")</f>
        <v xml:space="preserve"> </v>
      </c>
      <c r="T84" s="12" t="str">
        <f>IF(GR4_Building_Heights!E84='Drop downs'!$B$6,GR4_Building_Heights!B84&amp;": "&amp;GR4_Building_Heights!K84&amp;"","")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i6hdLn2dLQpbOwl7MfOEwYdS36jygenLzd7rt+2rfsIz8TPRDlRDD31ERrgwDIqAJUUPwoTX8g4iLQiKX4JBBQ==" saltValue="7GQ9BdW5BTXqBj2cf3OPy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864" priority="74">
      <formula>$D50="No"</formula>
    </cfRule>
  </conditionalFormatting>
  <conditionalFormatting sqref="C8:D87">
    <cfRule type="expression" dxfId="4863" priority="73">
      <formula>$D8="No"</formula>
    </cfRule>
  </conditionalFormatting>
  <conditionalFormatting sqref="J8">
    <cfRule type="cellIs" dxfId="4862" priority="55" operator="equal">
      <formula>"Significant Negative"</formula>
    </cfRule>
    <cfRule type="cellIs" dxfId="4861" priority="56" operator="equal">
      <formula>"Minor Negative"</formula>
    </cfRule>
    <cfRule type="cellIs" dxfId="4860" priority="57" operator="equal">
      <formula>"Uncertain"</formula>
    </cfRule>
    <cfRule type="cellIs" dxfId="4859" priority="58" operator="equal">
      <formula>"Neutral"</formula>
    </cfRule>
    <cfRule type="cellIs" dxfId="4858" priority="59" operator="equal">
      <formula>"Minor Positive"</formula>
    </cfRule>
    <cfRule type="cellIs" dxfId="4857" priority="60" operator="equal">
      <formula>"Significant Positive"</formula>
    </cfRule>
  </conditionalFormatting>
  <conditionalFormatting sqref="J18">
    <cfRule type="cellIs" dxfId="4856" priority="49" operator="equal">
      <formula>"Significant Negative"</formula>
    </cfRule>
    <cfRule type="cellIs" dxfId="4855" priority="50" operator="equal">
      <formula>"Minor Negative"</formula>
    </cfRule>
    <cfRule type="cellIs" dxfId="4854" priority="51" operator="equal">
      <formula>"Uncertain"</formula>
    </cfRule>
    <cfRule type="cellIs" dxfId="4853" priority="52" operator="equal">
      <formula>"Neutral"</formula>
    </cfRule>
    <cfRule type="cellIs" dxfId="4852" priority="53" operator="equal">
      <formula>"Minor Positive"</formula>
    </cfRule>
    <cfRule type="cellIs" dxfId="4851" priority="54" operator="equal">
      <formula>"Significant Positive"</formula>
    </cfRule>
  </conditionalFormatting>
  <conditionalFormatting sqref="J20">
    <cfRule type="cellIs" dxfId="4850" priority="43" operator="equal">
      <formula>"Significant Negative"</formula>
    </cfRule>
    <cfRule type="cellIs" dxfId="4849" priority="44" operator="equal">
      <formula>"Minor Negative"</formula>
    </cfRule>
    <cfRule type="cellIs" dxfId="4848" priority="45" operator="equal">
      <formula>"Uncertain"</formula>
    </cfRule>
    <cfRule type="cellIs" dxfId="4847" priority="46" operator="equal">
      <formula>"Neutral"</formula>
    </cfRule>
    <cfRule type="cellIs" dxfId="4846" priority="47" operator="equal">
      <formula>"Minor Positive"</formula>
    </cfRule>
    <cfRule type="cellIs" dxfId="4845" priority="48" operator="equal">
      <formula>"Significant Positive"</formula>
    </cfRule>
  </conditionalFormatting>
  <conditionalFormatting sqref="J28 J57 J72">
    <cfRule type="cellIs" dxfId="4844" priority="67" operator="equal">
      <formula>"Significant Negative"</formula>
    </cfRule>
    <cfRule type="cellIs" dxfId="4843" priority="68" operator="equal">
      <formula>"Minor Negative"</formula>
    </cfRule>
    <cfRule type="cellIs" dxfId="4842" priority="69" operator="equal">
      <formula>"Uncertain"</formula>
    </cfRule>
    <cfRule type="cellIs" dxfId="4841" priority="70" operator="equal">
      <formula>"Neutral"</formula>
    </cfRule>
    <cfRule type="cellIs" dxfId="4840" priority="71" operator="equal">
      <formula>"Minor Positive"</formula>
    </cfRule>
    <cfRule type="cellIs" dxfId="4839" priority="72" operator="equal">
      <formula>"Significant Positive"</formula>
    </cfRule>
  </conditionalFormatting>
  <conditionalFormatting sqref="J36">
    <cfRule type="cellIs" dxfId="4838" priority="37" operator="equal">
      <formula>"Significant Negative"</formula>
    </cfRule>
    <cfRule type="cellIs" dxfId="4837" priority="38" operator="equal">
      <formula>"Minor Negative"</formula>
    </cfRule>
    <cfRule type="cellIs" dxfId="4836" priority="39" operator="equal">
      <formula>"Uncertain"</formula>
    </cfRule>
    <cfRule type="cellIs" dxfId="4835" priority="40" operator="equal">
      <formula>"Neutral"</formula>
    </cfRule>
    <cfRule type="cellIs" dxfId="4834" priority="41" operator="equal">
      <formula>"Minor Positive"</formula>
    </cfRule>
    <cfRule type="cellIs" dxfId="4833" priority="42" operator="equal">
      <formula>"Significant Positive"</formula>
    </cfRule>
  </conditionalFormatting>
  <conditionalFormatting sqref="J42">
    <cfRule type="cellIs" dxfId="4832" priority="31" operator="equal">
      <formula>"Significant Negative"</formula>
    </cfRule>
    <cfRule type="cellIs" dxfId="4831" priority="32" operator="equal">
      <formula>"Minor Negative"</formula>
    </cfRule>
    <cfRule type="cellIs" dxfId="4830" priority="33" operator="equal">
      <formula>"Uncertain"</formula>
    </cfRule>
    <cfRule type="cellIs" dxfId="4829" priority="34" operator="equal">
      <formula>"Neutral"</formula>
    </cfRule>
    <cfRule type="cellIs" dxfId="4828" priority="35" operator="equal">
      <formula>"Minor Positive"</formula>
    </cfRule>
    <cfRule type="cellIs" dxfId="4827" priority="36" operator="equal">
      <formula>"Significant Positive"</formula>
    </cfRule>
  </conditionalFormatting>
  <conditionalFormatting sqref="J47">
    <cfRule type="cellIs" dxfId="4826" priority="61" operator="equal">
      <formula>"Significant Negative"</formula>
    </cfRule>
    <cfRule type="cellIs" dxfId="4825" priority="62" operator="equal">
      <formula>"Minor Negative"</formula>
    </cfRule>
    <cfRule type="cellIs" dxfId="4824" priority="63" operator="equal">
      <formula>"Uncertain"</formula>
    </cfRule>
    <cfRule type="cellIs" dxfId="4823" priority="64" operator="equal">
      <formula>"Neutral"</formula>
    </cfRule>
    <cfRule type="cellIs" dxfId="4822" priority="65" operator="equal">
      <formula>"Minor Positive"</formula>
    </cfRule>
    <cfRule type="cellIs" dxfId="4821" priority="66" operator="equal">
      <formula>"Significant Positive"</formula>
    </cfRule>
  </conditionalFormatting>
  <conditionalFormatting sqref="J49">
    <cfRule type="cellIs" dxfId="4820" priority="25" operator="equal">
      <formula>"Significant Negative"</formula>
    </cfRule>
    <cfRule type="cellIs" dxfId="4819" priority="26" operator="equal">
      <formula>"Minor Negative"</formula>
    </cfRule>
    <cfRule type="cellIs" dxfId="4818" priority="27" operator="equal">
      <formula>"Uncertain"</formula>
    </cfRule>
    <cfRule type="cellIs" dxfId="4817" priority="28" operator="equal">
      <formula>"Neutral"</formula>
    </cfRule>
    <cfRule type="cellIs" dxfId="4816" priority="29" operator="equal">
      <formula>"Minor Positive"</formula>
    </cfRule>
    <cfRule type="cellIs" dxfId="4815" priority="30" operator="equal">
      <formula>"Significant Positive"</formula>
    </cfRule>
  </conditionalFormatting>
  <conditionalFormatting sqref="J54">
    <cfRule type="cellIs" dxfId="4814" priority="19" operator="equal">
      <formula>"Significant Negative"</formula>
    </cfRule>
    <cfRule type="cellIs" dxfId="4813" priority="20" operator="equal">
      <formula>"Minor Negative"</formula>
    </cfRule>
    <cfRule type="cellIs" dxfId="4812" priority="21" operator="equal">
      <formula>"Uncertain"</formula>
    </cfRule>
    <cfRule type="cellIs" dxfId="4811" priority="22" operator="equal">
      <formula>"Neutral"</formula>
    </cfRule>
    <cfRule type="cellIs" dxfId="4810" priority="23" operator="equal">
      <formula>"Minor Positive"</formula>
    </cfRule>
    <cfRule type="cellIs" dxfId="4809" priority="24" operator="equal">
      <formula>"Significant Positive"</formula>
    </cfRule>
  </conditionalFormatting>
  <conditionalFormatting sqref="J65">
    <cfRule type="cellIs" dxfId="4808" priority="1" operator="equal">
      <formula>"Significant Negative"</formula>
    </cfRule>
    <cfRule type="cellIs" dxfId="4807" priority="2" operator="equal">
      <formula>"Minor Negative"</formula>
    </cfRule>
    <cfRule type="cellIs" dxfId="4806" priority="3" operator="equal">
      <formula>"Uncertain"</formula>
    </cfRule>
    <cfRule type="cellIs" dxfId="4805" priority="4" operator="equal">
      <formula>"Neutral"</formula>
    </cfRule>
    <cfRule type="cellIs" dxfId="4804" priority="5" operator="equal">
      <formula>"Minor Positive"</formula>
    </cfRule>
    <cfRule type="cellIs" dxfId="4803" priority="6" operator="equal">
      <formula>"Significant Positive"</formula>
    </cfRule>
  </conditionalFormatting>
  <conditionalFormatting sqref="J77">
    <cfRule type="cellIs" dxfId="4802" priority="7" operator="equal">
      <formula>"Significant Negative"</formula>
    </cfRule>
    <cfRule type="cellIs" dxfId="4801" priority="8" operator="equal">
      <formula>"Minor Negative"</formula>
    </cfRule>
    <cfRule type="cellIs" dxfId="4800" priority="9" operator="equal">
      <formula>"Uncertain"</formula>
    </cfRule>
    <cfRule type="cellIs" dxfId="4799" priority="10" operator="equal">
      <formula>"Neutral"</formula>
    </cfRule>
    <cfRule type="cellIs" dxfId="4798" priority="11" operator="equal">
      <formula>"Minor Positive"</formula>
    </cfRule>
    <cfRule type="cellIs" dxfId="4797" priority="12" operator="equal">
      <formula>"Significant Positive"</formula>
    </cfRule>
  </conditionalFormatting>
  <conditionalFormatting sqref="J84">
    <cfRule type="cellIs" dxfId="4796" priority="13" operator="equal">
      <formula>"Significant Negative"</formula>
    </cfRule>
    <cfRule type="cellIs" dxfId="4795" priority="14" operator="equal">
      <formula>"Minor Negative"</formula>
    </cfRule>
    <cfRule type="cellIs" dxfId="4794" priority="15" operator="equal">
      <formula>"Uncertain"</formula>
    </cfRule>
    <cfRule type="cellIs" dxfId="4793" priority="16" operator="equal">
      <formula>"Neutral"</formula>
    </cfRule>
    <cfRule type="cellIs" dxfId="4792" priority="17" operator="equal">
      <formula>"Minor Positive"</formula>
    </cfRule>
    <cfRule type="cellIs" dxfId="4791" priority="1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659E97B-D1CB-4B85-A397-158E830F93B6}">
          <x14:formula1>
            <xm:f>'Drop downs'!$A$2:$A$3</xm:f>
          </x14:formula1>
          <xm:sqref>D8:D87</xm:sqref>
        </x14:dataValidation>
        <x14:dataValidation type="list" allowBlank="1" showInputMessage="1" showErrorMessage="1" xr:uid="{7965FD18-7D1F-467D-9247-0B867387F976}">
          <x14:formula1>
            <xm:f>'Drop downs'!$J$2:$J$3</xm:f>
          </x14:formula1>
          <xm:sqref>L8 L18 L20 L28 L36 L42 L84 L54 L57 L65 L72 L77 L47 L49</xm:sqref>
        </x14:dataValidation>
        <x14:dataValidation type="list" allowBlank="1" showInputMessage="1" showErrorMessage="1" xr:uid="{9AC95D61-61B5-469A-9635-FB38ADF37418}">
          <x14:formula1>
            <xm:f>'Drop downs'!$B$2:$B$4</xm:f>
          </x14:formula1>
          <xm:sqref>E54 E47 E42 E28 E18 E20 E49 E36 E57 E84 E72 E8 E77 E65</xm:sqref>
        </x14:dataValidation>
        <x14:dataValidation type="list" allowBlank="1" showInputMessage="1" showErrorMessage="1" xr:uid="{FA9F7488-CE84-4541-BA0B-E5FEFBAE712F}">
          <x14:formula1>
            <xm:f>'Drop downs'!$C$2:$C$5</xm:f>
          </x14:formula1>
          <xm:sqref>F54 F47 F42 F28 F18 F20 F49 F36 F57 F84 F72 F8 F77 F65</xm:sqref>
        </x14:dataValidation>
        <x14:dataValidation type="list" allowBlank="1" showInputMessage="1" showErrorMessage="1" xr:uid="{097E53B7-64B1-483E-9454-49ED77692F8C}">
          <x14:formula1>
            <xm:f>'Drop downs'!$D$2:$D$7</xm:f>
          </x14:formula1>
          <xm:sqref>G54 G47 G42 G28 G18 G20 G49 G36 G57 G84 G72 G8 G77 G65</xm:sqref>
        </x14:dataValidation>
        <x14:dataValidation type="list" allowBlank="1" showInputMessage="1" showErrorMessage="1" xr:uid="{10C9B893-00A8-441A-A744-5AD616F4BB30}">
          <x14:formula1>
            <xm:f>'Drop downs'!$E$2:$E$6</xm:f>
          </x14:formula1>
          <xm:sqref>H54 H47 H42 H28 H18 H20 H49 H36 H57 H84 H72 H8 H77 H65</xm:sqref>
        </x14:dataValidation>
        <x14:dataValidation type="list" allowBlank="1" showInputMessage="1" showErrorMessage="1" xr:uid="{116B3906-C044-4A0B-BE1C-0D5AAD599B3C}">
          <x14:formula1>
            <xm:f>'Drop downs'!$F$2:$F$6</xm:f>
          </x14:formula1>
          <xm:sqref>I54 I47 I42 I28 I18 I20 I49 I36 I57 I84 I72 I8 I77 I65</xm:sqref>
        </x14:dataValidation>
        <x14:dataValidation type="list" allowBlank="1" showInputMessage="1" showErrorMessage="1" xr:uid="{09A2EA9C-EF11-4841-A915-F78CB87E9961}">
          <x14:formula1>
            <xm:f>'Drop downs'!$G$2:$G$7</xm:f>
          </x14:formula1>
          <xm:sqref>J54 J47 J42 J28 J18 J20 J49 J36 J57 J84 J72 J8 J77 J65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552-0E7B-40C5-BD87-D4977FE8F7E5}">
  <sheetPr codeName="Sheet90">
    <tabColor theme="4" tint="0.79998168889431442"/>
  </sheetPr>
  <dimension ref="A1:V98"/>
  <sheetViews>
    <sheetView topLeftCell="C49"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546</v>
      </c>
      <c r="D1" s="323"/>
      <c r="E1" s="323"/>
      <c r="F1" s="324"/>
      <c r="G1" s="16"/>
      <c r="I1" s="7"/>
      <c r="J1" s="7"/>
      <c r="K1" s="7"/>
    </row>
    <row r="2" spans="1:22" x14ac:dyDescent="0.35">
      <c r="A2" s="74" t="s">
        <v>31</v>
      </c>
      <c r="B2" s="9"/>
      <c r="C2" s="323" t="s">
        <v>462</v>
      </c>
      <c r="D2" s="323"/>
      <c r="E2" s="323"/>
      <c r="F2" s="324"/>
      <c r="I2" s="8"/>
      <c r="J2" s="8"/>
      <c r="K2" s="8"/>
    </row>
    <row r="3" spans="1:22" ht="45" customHeight="1" x14ac:dyDescent="0.35">
      <c r="A3" s="75" t="s">
        <v>32</v>
      </c>
      <c r="B3" s="4"/>
      <c r="C3" s="323" t="s">
        <v>547</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t="s">
        <v>257</v>
      </c>
      <c r="M8" s="374"/>
      <c r="N8" s="390"/>
      <c r="R8" s="12" t="str">
        <f>IF(OR(J8='Drop downs'!$G$7,J8='Drop downs'!$G$5), B8&amp;": "&amp;K8&amp;CHAR(10),"")</f>
        <v/>
      </c>
      <c r="S8" s="12" t="str">
        <f>IF(J8='Drop downs'!$G$2,B8&amp;": "&amp;K8&amp;""," ")</f>
        <v xml:space="preserve"> </v>
      </c>
      <c r="T8" s="12" t="str">
        <f>IF(GR5_View_Management!E8='Drop downs'!$B$6,GR5_View_Management!B8&amp;": "&amp;GR5_View_Management!K8&amp;"","")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29"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t="s">
        <v>257</v>
      </c>
      <c r="M18" s="374"/>
      <c r="N18" s="390"/>
      <c r="R18" s="12" t="str">
        <f>IF(OR(J18='Drop downs'!$G$7,J18='Drop downs'!$G$5), B18&amp;": "&amp;K18&amp;CHAR(10),"")</f>
        <v/>
      </c>
      <c r="S18" s="12" t="str">
        <f>IF(J18='Drop downs'!$G$2,B18&amp;": "&amp;K18&amp;""," ")</f>
        <v xml:space="preserve"> </v>
      </c>
      <c r="T18" s="12" t="str">
        <f>IF(GR5_View_Management!E18='Drop downs'!$B$6,GR5_View_Management!B18&amp;": "&amp;GR5_View_Management!K18&amp;"","")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421</v>
      </c>
      <c r="F20" s="370" t="s">
        <v>444</v>
      </c>
      <c r="G20" s="370" t="s">
        <v>427</v>
      </c>
      <c r="H20" s="370" t="s">
        <v>424</v>
      </c>
      <c r="I20" s="370" t="s">
        <v>548</v>
      </c>
      <c r="J20" s="370" t="s">
        <v>159</v>
      </c>
      <c r="K20" s="379" t="s">
        <v>549</v>
      </c>
      <c r="L20" s="370" t="s">
        <v>257</v>
      </c>
      <c r="M20" s="374"/>
      <c r="N20" s="390"/>
      <c r="R20" s="12" t="str">
        <f>IF(OR(J20='Drop downs'!$G$7,J20='Drop downs'!$G$5), B20&amp;": "&amp;K20&amp;CHAR(10),"")</f>
        <v/>
      </c>
      <c r="S20" s="12" t="str">
        <f>IF(J20='Drop downs'!$G$2,B20&amp;": "&amp;K20&amp;""," ")</f>
        <v xml:space="preserve"> </v>
      </c>
      <c r="T20" s="12" t="str">
        <f>IF(GR5_View_Management!E20='Drop downs'!$B$6,GR5_View_Management!B20&amp;": "&amp;GR5_View_Management!K20&amp;"","")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t="s">
        <v>257</v>
      </c>
      <c r="M28" s="374"/>
      <c r="N28" s="390"/>
      <c r="R28" s="12" t="str">
        <f>IF(OR(J28='Drop downs'!$G$7,J28='Drop downs'!$G$5), B28&amp;": "&amp;K28&amp;CHAR(10),"")</f>
        <v/>
      </c>
      <c r="S28" s="12" t="str">
        <f>IF(J28='Drop downs'!$G$2,B28&amp;": "&amp;K28&amp;""," ")</f>
        <v xml:space="preserve"> </v>
      </c>
      <c r="T28" s="12" t="str">
        <f>IF(GR5_View_Management!E28='Drop downs'!$B$6,GR5_View_Management!B28&amp;": "&amp;GR5_View_Management!K28&amp;"","")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80"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82" t="s">
        <v>257</v>
      </c>
      <c r="E36" s="370" t="s">
        <v>103</v>
      </c>
      <c r="F36" s="370" t="s">
        <v>103</v>
      </c>
      <c r="G36" s="370" t="s">
        <v>103</v>
      </c>
      <c r="H36" s="370" t="s">
        <v>103</v>
      </c>
      <c r="I36" s="370" t="s">
        <v>103</v>
      </c>
      <c r="J36" s="370" t="s">
        <v>161</v>
      </c>
      <c r="K36" s="379" t="s">
        <v>438</v>
      </c>
      <c r="L36" s="332" t="s">
        <v>257</v>
      </c>
      <c r="M36" s="362"/>
      <c r="N36" s="394"/>
      <c r="R36" s="12" t="str">
        <f>IF(OR(J36='Drop downs'!$G$7,J36='Drop downs'!$G$5), B36&amp;": "&amp;K36&amp;CHAR(10),"")</f>
        <v/>
      </c>
      <c r="S36" s="12" t="str">
        <f>IF(J36='Drop downs'!$G$2,B36&amp;": "&amp;K36&amp;""," ")</f>
        <v xml:space="preserve"> </v>
      </c>
      <c r="T36" s="12" t="str">
        <f>IF(GR5_View_Management!E36='Drop downs'!$B$6,GR5_View_Management!B36&amp;": "&amp;GR5_View_Management!K36&amp;"","")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30"/>
      <c r="F41" s="330"/>
      <c r="G41" s="330"/>
      <c r="H41" s="330"/>
      <c r="I41" s="330"/>
      <c r="J41" s="330"/>
      <c r="K41" s="380"/>
      <c r="L41" s="359"/>
      <c r="M41" s="363"/>
      <c r="N41" s="393"/>
      <c r="R41" s="12"/>
      <c r="S41" s="12"/>
      <c r="T41" s="12"/>
    </row>
    <row r="42" spans="1:22" ht="29" x14ac:dyDescent="0.35">
      <c r="A42" s="381" t="s">
        <v>362</v>
      </c>
      <c r="B42" s="367" t="s">
        <v>123</v>
      </c>
      <c r="C42" s="82" t="s">
        <v>363</v>
      </c>
      <c r="D42" s="82" t="s">
        <v>257</v>
      </c>
      <c r="E42" s="370" t="s">
        <v>103</v>
      </c>
      <c r="F42" s="370" t="s">
        <v>103</v>
      </c>
      <c r="G42" s="370" t="s">
        <v>103</v>
      </c>
      <c r="H42" s="370" t="s">
        <v>103</v>
      </c>
      <c r="I42" s="370" t="s">
        <v>103</v>
      </c>
      <c r="J42" s="370" t="s">
        <v>161</v>
      </c>
      <c r="K42" s="379" t="s">
        <v>438</v>
      </c>
      <c r="L42" s="332" t="s">
        <v>257</v>
      </c>
      <c r="M42" s="362"/>
      <c r="N42" s="394"/>
      <c r="R42" s="12" t="str">
        <f>IF(OR(J42='Drop downs'!$G$7,J42='Drop downs'!$G$5), B42&amp;": "&amp;K42&amp;CHAR(10),"")</f>
        <v/>
      </c>
      <c r="S42" s="12" t="str">
        <f>IF(J42='Drop downs'!$G$2,B42&amp;": "&amp;K42&amp;""," ")</f>
        <v xml:space="preserve"> </v>
      </c>
      <c r="T42" s="12" t="str">
        <f>IF(GR5_View_Management!E42='Drop downs'!$B$6,GR5_View_Management!B42&amp;": "&amp;GR5_View_Management!K42&amp;"","")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t="s">
        <v>257</v>
      </c>
      <c r="M47" s="362"/>
      <c r="N47" s="394"/>
      <c r="R47" s="12" t="str">
        <f>IF(OR(J47='Drop downs'!$G$7,J47='Drop downs'!$G$5), B47&amp;": "&amp;K47&amp;CHAR(10),"")</f>
        <v/>
      </c>
      <c r="S47" s="12" t="str">
        <f>IF(J47='Drop downs'!$G$2,B47&amp;": "&amp;K47&amp;""," ")</f>
        <v xml:space="preserve"> </v>
      </c>
      <c r="T47" s="12" t="str">
        <f>IF(GR5_View_Management!E47='Drop downs'!$B$6,GR5_View_Management!B47&amp;": "&amp;GR5_View_Management!K47&amp;"","")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IF(GR5_View_Management!E48='Drop downs'!$B$6,GR5_View_Management!B48&amp;": "&amp;GR5_View_Management!K48&amp;"","")</f>
        <v xml:space="preserve">: </v>
      </c>
    </row>
    <row r="49" spans="1:22" ht="29" x14ac:dyDescent="0.35">
      <c r="A49" s="376" t="s">
        <v>371</v>
      </c>
      <c r="B49" s="367" t="s">
        <v>125</v>
      </c>
      <c r="C49" s="86" t="s">
        <v>372</v>
      </c>
      <c r="D49" s="86" t="s">
        <v>257</v>
      </c>
      <c r="E49" s="370" t="s">
        <v>103</v>
      </c>
      <c r="F49" s="370" t="s">
        <v>103</v>
      </c>
      <c r="G49" s="370" t="s">
        <v>103</v>
      </c>
      <c r="H49" s="404" t="s">
        <v>103</v>
      </c>
      <c r="I49" s="370" t="s">
        <v>103</v>
      </c>
      <c r="J49" s="370" t="s">
        <v>161</v>
      </c>
      <c r="K49" s="379" t="s">
        <v>438</v>
      </c>
      <c r="L49" s="370" t="s">
        <v>257</v>
      </c>
      <c r="M49" s="374"/>
      <c r="N49" s="390"/>
      <c r="R49" s="12" t="str">
        <f>IF(OR(J49='Drop downs'!$G$7,J49='Drop downs'!$G$5), B49&amp;": "&amp;K49&amp;CHAR(10),"")</f>
        <v/>
      </c>
      <c r="S49" s="12" t="str">
        <f>IF(J49='Drop downs'!$G$2,B49&amp;": "&amp;K49&amp;""," ")</f>
        <v xml:space="preserve"> </v>
      </c>
      <c r="T49" s="12" t="str">
        <f>IF(GR5_View_Management!E49='Drop downs'!$B$6,GR5_View_Management!B49&amp;": "&amp;GR5_View_Management!K49&amp;"","")</f>
        <v/>
      </c>
      <c r="U49" t="str">
        <f t="shared" si="0"/>
        <v/>
      </c>
      <c r="V49" t="str">
        <f>IF(N49&gt;0,B49&amp;":"&amp;N49&amp;"
","")</f>
        <v/>
      </c>
    </row>
    <row r="50" spans="1:22" x14ac:dyDescent="0.35">
      <c r="A50" s="377"/>
      <c r="B50" s="368"/>
      <c r="C50" s="24" t="s">
        <v>373</v>
      </c>
      <c r="D50" s="24" t="s">
        <v>257</v>
      </c>
      <c r="E50" s="358"/>
      <c r="F50" s="358"/>
      <c r="G50" s="358"/>
      <c r="H50" s="331"/>
      <c r="I50" s="358"/>
      <c r="J50" s="358"/>
      <c r="K50" s="296"/>
      <c r="L50" s="358"/>
      <c r="M50" s="293"/>
      <c r="N50" s="391"/>
      <c r="R50" s="12"/>
      <c r="S50" s="12"/>
      <c r="T50" s="12"/>
    </row>
    <row r="51" spans="1:22" x14ac:dyDescent="0.35">
      <c r="A51" s="377"/>
      <c r="B51" s="368"/>
      <c r="C51" s="97" t="s">
        <v>374</v>
      </c>
      <c r="D51" s="24" t="s">
        <v>257</v>
      </c>
      <c r="E51" s="358"/>
      <c r="F51" s="358"/>
      <c r="G51" s="358"/>
      <c r="H51" s="331"/>
      <c r="I51" s="358"/>
      <c r="J51" s="358"/>
      <c r="K51" s="296"/>
      <c r="L51" s="358"/>
      <c r="M51" s="293"/>
      <c r="N51" s="391"/>
      <c r="R51" s="12"/>
      <c r="S51" s="12"/>
      <c r="T51" s="12"/>
    </row>
    <row r="52" spans="1:22" x14ac:dyDescent="0.35">
      <c r="A52" s="377"/>
      <c r="B52" s="368"/>
      <c r="C52" s="24" t="s">
        <v>375</v>
      </c>
      <c r="D52" s="24" t="s">
        <v>257</v>
      </c>
      <c r="E52" s="358"/>
      <c r="F52" s="358"/>
      <c r="G52" s="358"/>
      <c r="H52" s="331"/>
      <c r="I52" s="358"/>
      <c r="J52" s="358"/>
      <c r="K52" s="296"/>
      <c r="L52" s="358"/>
      <c r="M52" s="293"/>
      <c r="N52" s="391"/>
      <c r="R52" s="12"/>
      <c r="S52" s="12"/>
      <c r="T52" s="12"/>
    </row>
    <row r="53" spans="1:22" ht="15" thickBot="1" x14ac:dyDescent="0.4">
      <c r="A53" s="378"/>
      <c r="B53" s="369"/>
      <c r="C53" s="19" t="s">
        <v>376</v>
      </c>
      <c r="D53" s="19" t="s">
        <v>257</v>
      </c>
      <c r="E53" s="330"/>
      <c r="F53" s="330"/>
      <c r="G53" s="330"/>
      <c r="H53" s="405"/>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t="s">
        <v>257</v>
      </c>
      <c r="M54" s="374"/>
      <c r="N54" s="390"/>
      <c r="R54" s="12" t="str">
        <f>IF(OR(J54='Drop downs'!$G$7,J54='Drop downs'!$G$5), B54&amp;": "&amp;K54&amp;CHAR(10),"")</f>
        <v/>
      </c>
      <c r="S54" s="12" t="str">
        <f>IF(J54='Drop downs'!$G$2,B54&amp;": "&amp;K54&amp;""," ")</f>
        <v xml:space="preserve"> </v>
      </c>
      <c r="T54" s="12" t="str">
        <f>IF(GR5_View_Management!E54='Drop downs'!$B$6,GR5_View_Management!B54&amp;": "&amp;GR5_View_Management!K54&amp;"","")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t="s">
        <v>257</v>
      </c>
      <c r="M57" s="374"/>
      <c r="N57" s="390"/>
      <c r="R57" s="12" t="str">
        <f>IF(OR(J57='Drop downs'!$G$7,J57='Drop downs'!$G$5), B57&amp;": "&amp;K57&amp;CHAR(10),"")</f>
        <v/>
      </c>
      <c r="S57" s="12" t="str">
        <f>IF(J57='Drop downs'!$G$2,B57&amp;": "&amp;K57&amp;""," ")</f>
        <v xml:space="preserve"> </v>
      </c>
      <c r="T57" s="12" t="str">
        <f>IF(GR5_View_Management!E57='Drop downs'!$B$6,GR5_View_Management!B57&amp;": "&amp;GR5_View_Management!K57&amp;"","")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ht="14.5" customHeight="1" x14ac:dyDescent="0.35">
      <c r="A65" s="376" t="s">
        <v>390</v>
      </c>
      <c r="B65" s="367" t="s">
        <v>128</v>
      </c>
      <c r="C65" s="85" t="s">
        <v>391</v>
      </c>
      <c r="D65" s="86" t="s">
        <v>253</v>
      </c>
      <c r="E65" s="370" t="s">
        <v>421</v>
      </c>
      <c r="F65" s="370" t="s">
        <v>444</v>
      </c>
      <c r="G65" s="370" t="s">
        <v>427</v>
      </c>
      <c r="H65" s="370" t="s">
        <v>468</v>
      </c>
      <c r="I65" s="370" t="s">
        <v>439</v>
      </c>
      <c r="J65" s="370" t="s">
        <v>159</v>
      </c>
      <c r="K65" s="379" t="s">
        <v>550</v>
      </c>
      <c r="L65" s="370" t="s">
        <v>257</v>
      </c>
      <c r="M65" s="374"/>
      <c r="N65" s="390"/>
      <c r="R65" s="12" t="str">
        <f>IF(OR(J65='Drop downs'!$G$7,J65='Drop downs'!$G$5), B65&amp;": "&amp;K65&amp;CHAR(10),"")</f>
        <v/>
      </c>
      <c r="S65" s="12" t="str">
        <f>IF(J65='Drop downs'!$G$2,B65&amp;": "&amp;K65&amp;""," ")</f>
        <v xml:space="preserve"> </v>
      </c>
      <c r="T65" s="12" t="str">
        <f>IF(GR5_View_Management!E65='Drop downs'!$B$6,GR5_View_Management!B65&amp;": "&amp;GR5_View_Management!K65&amp;"","")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468</v>
      </c>
      <c r="I72" s="370" t="s">
        <v>439</v>
      </c>
      <c r="J72" s="370" t="s">
        <v>156</v>
      </c>
      <c r="K72" s="371" t="s">
        <v>551</v>
      </c>
      <c r="L72" s="370" t="s">
        <v>257</v>
      </c>
      <c r="M72" s="374"/>
      <c r="N72" s="390"/>
      <c r="R72" s="12" t="str">
        <f>IF(OR(J72='Drop downs'!$G$7,J72='Drop downs'!$G$5), B72&amp;": "&amp;K72&amp;CHAR(10),"")</f>
        <v/>
      </c>
      <c r="S72" s="12" t="str">
        <f>IF(J72='Drop downs'!$G$2,B72&amp;": "&amp;K72&amp;""," ")</f>
        <v>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v>
      </c>
      <c r="T72" s="12" t="str">
        <f>IF(GR5_View_Management!E72='Drop downs'!$B$6,GR5_View_Management!B72&amp;": "&amp;GR5_View_Management!K72&amp;"","")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253</v>
      </c>
      <c r="E74" s="358"/>
      <c r="F74" s="358"/>
      <c r="G74" s="358"/>
      <c r="H74" s="358"/>
      <c r="I74" s="358"/>
      <c r="J74" s="358"/>
      <c r="K74" s="372"/>
      <c r="L74" s="358"/>
      <c r="M74" s="293"/>
      <c r="N74" s="391"/>
      <c r="R74" s="12"/>
      <c r="S74" s="12"/>
      <c r="T74" s="12"/>
    </row>
    <row r="75" spans="1:22" x14ac:dyDescent="0.35">
      <c r="A75" s="377"/>
      <c r="B75" s="368"/>
      <c r="C75" s="83" t="s">
        <v>402</v>
      </c>
      <c r="D75" s="24" t="s">
        <v>253</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t="s">
        <v>257</v>
      </c>
      <c r="M77" s="362"/>
      <c r="N77" s="394"/>
      <c r="R77" s="12" t="str">
        <f>IF(OR(J77='Drop downs'!$G$7,J77='Drop downs'!$G$5), B77&amp;": "&amp;K77&amp;CHAR(10),"")</f>
        <v/>
      </c>
      <c r="S77" s="12" t="str">
        <f>IF(J77='Drop downs'!$G$2,B77&amp;": "&amp;K77&amp;""," ")</f>
        <v xml:space="preserve"> </v>
      </c>
      <c r="T77" s="12" t="str">
        <f>IF(GR5_View_Management!E77='Drop downs'!$B$6,GR5_View_Management!B77&amp;": "&amp;GR5_View_Management!K77&amp;"","")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t="s">
        <v>257</v>
      </c>
      <c r="M84" s="362"/>
      <c r="N84" s="394"/>
      <c r="R84" s="12" t="str">
        <f>IF(OR(J84='Drop downs'!$G$7,J84='Drop downs'!$G$5), B84&amp;": "&amp;K84&amp;CHAR(10),"")</f>
        <v/>
      </c>
      <c r="S84" s="12" t="str">
        <f>IF(J84='Drop downs'!$G$2,B84&amp;": "&amp;K84&amp;""," ")</f>
        <v xml:space="preserve"> </v>
      </c>
      <c r="T84" s="12" t="str">
        <f>IF(GR5_View_Management!E84='Drop downs'!$B$6,GR5_View_Management!B84&amp;": "&amp;GR5_View_Management!K84&amp;"","")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cln2goi8Zk23f+8ncfqqp+M23ooSlbqPShzwI56va24+WDLANDygpkZ2Yug7tF6e3u+92PszeptqSh3j3soI9g==" saltValue="slDr4Qky1xRnj0m/0C9Ba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790" priority="62">
      <formula>$D50="No"</formula>
    </cfRule>
  </conditionalFormatting>
  <conditionalFormatting sqref="C8:D87">
    <cfRule type="expression" dxfId="4789" priority="61">
      <formula>$D8="No"</formula>
    </cfRule>
  </conditionalFormatting>
  <conditionalFormatting sqref="J8">
    <cfRule type="cellIs" dxfId="4788" priority="55" operator="equal">
      <formula>"Significant Negative"</formula>
    </cfRule>
    <cfRule type="cellIs" dxfId="4787" priority="56" operator="equal">
      <formula>"Minor Negative"</formula>
    </cfRule>
    <cfRule type="cellIs" dxfId="4786" priority="57" operator="equal">
      <formula>"Uncertain"</formula>
    </cfRule>
    <cfRule type="cellIs" dxfId="4785" priority="58" operator="equal">
      <formula>"Neutral"</formula>
    </cfRule>
    <cfRule type="cellIs" dxfId="4784" priority="59" operator="equal">
      <formula>"Minor Positive"</formula>
    </cfRule>
    <cfRule type="cellIs" dxfId="4783" priority="60" operator="equal">
      <formula>"Significant Positive"</formula>
    </cfRule>
  </conditionalFormatting>
  <conditionalFormatting sqref="J18">
    <cfRule type="cellIs" dxfId="4782" priority="49" operator="equal">
      <formula>"Significant Negative"</formula>
    </cfRule>
    <cfRule type="cellIs" dxfId="4781" priority="50" operator="equal">
      <formula>"Minor Negative"</formula>
    </cfRule>
    <cfRule type="cellIs" dxfId="4780" priority="51" operator="equal">
      <formula>"Uncertain"</formula>
    </cfRule>
    <cfRule type="cellIs" dxfId="4779" priority="52" operator="equal">
      <formula>"Neutral"</formula>
    </cfRule>
    <cfRule type="cellIs" dxfId="4778" priority="53" operator="equal">
      <formula>"Minor Positive"</formula>
    </cfRule>
    <cfRule type="cellIs" dxfId="4777" priority="54" operator="equal">
      <formula>"Significant Positive"</formula>
    </cfRule>
  </conditionalFormatting>
  <conditionalFormatting sqref="J20">
    <cfRule type="cellIs" dxfId="4776" priority="43" operator="equal">
      <formula>"Significant Negative"</formula>
    </cfRule>
    <cfRule type="cellIs" dxfId="4775" priority="44" operator="equal">
      <formula>"Minor Negative"</formula>
    </cfRule>
    <cfRule type="cellIs" dxfId="4774" priority="45" operator="equal">
      <formula>"Uncertain"</formula>
    </cfRule>
    <cfRule type="cellIs" dxfId="4773" priority="46" operator="equal">
      <formula>"Neutral"</formula>
    </cfRule>
    <cfRule type="cellIs" dxfId="4772" priority="47" operator="equal">
      <formula>"Minor Positive"</formula>
    </cfRule>
    <cfRule type="cellIs" dxfId="4771" priority="48" operator="equal">
      <formula>"Significant Positive"</formula>
    </cfRule>
  </conditionalFormatting>
  <conditionalFormatting sqref="J28 J57 J72">
    <cfRule type="cellIs" dxfId="4770" priority="94" operator="equal">
      <formula>"Significant Negative"</formula>
    </cfRule>
    <cfRule type="cellIs" dxfId="4769" priority="95" operator="equal">
      <formula>"Minor Negative"</formula>
    </cfRule>
    <cfRule type="cellIs" dxfId="4768" priority="96" operator="equal">
      <formula>"Uncertain"</formula>
    </cfRule>
    <cfRule type="cellIs" dxfId="4767" priority="97" operator="equal">
      <formula>"Neutral"</formula>
    </cfRule>
    <cfRule type="cellIs" dxfId="4766" priority="98" operator="equal">
      <formula>"Minor Positive"</formula>
    </cfRule>
    <cfRule type="cellIs" dxfId="4765" priority="99" operator="equal">
      <formula>"Significant Positive"</formula>
    </cfRule>
  </conditionalFormatting>
  <conditionalFormatting sqref="J36">
    <cfRule type="cellIs" dxfId="4764" priority="37" operator="equal">
      <formula>"Significant Negative"</formula>
    </cfRule>
    <cfRule type="cellIs" dxfId="4763" priority="38" operator="equal">
      <formula>"Minor Negative"</formula>
    </cfRule>
    <cfRule type="cellIs" dxfId="4762" priority="39" operator="equal">
      <formula>"Uncertain"</formula>
    </cfRule>
    <cfRule type="cellIs" dxfId="4761" priority="40" operator="equal">
      <formula>"Neutral"</formula>
    </cfRule>
    <cfRule type="cellIs" dxfId="4760" priority="41" operator="equal">
      <formula>"Minor Positive"</formula>
    </cfRule>
    <cfRule type="cellIs" dxfId="4759" priority="42" operator="equal">
      <formula>"Significant Positive"</formula>
    </cfRule>
  </conditionalFormatting>
  <conditionalFormatting sqref="J42">
    <cfRule type="cellIs" dxfId="4758" priority="31" operator="equal">
      <formula>"Significant Negative"</formula>
    </cfRule>
    <cfRule type="cellIs" dxfId="4757" priority="32" operator="equal">
      <formula>"Minor Negative"</formula>
    </cfRule>
    <cfRule type="cellIs" dxfId="4756" priority="33" operator="equal">
      <formula>"Uncertain"</formula>
    </cfRule>
    <cfRule type="cellIs" dxfId="4755" priority="34" operator="equal">
      <formula>"Neutral"</formula>
    </cfRule>
    <cfRule type="cellIs" dxfId="4754" priority="35" operator="equal">
      <formula>"Minor Positive"</formula>
    </cfRule>
    <cfRule type="cellIs" dxfId="4753" priority="36" operator="equal">
      <formula>"Significant Positive"</formula>
    </cfRule>
  </conditionalFormatting>
  <conditionalFormatting sqref="J47">
    <cfRule type="cellIs" dxfId="4752" priority="88" operator="equal">
      <formula>"Significant Negative"</formula>
    </cfRule>
    <cfRule type="cellIs" dxfId="4751" priority="89" operator="equal">
      <formula>"Minor Negative"</formula>
    </cfRule>
    <cfRule type="cellIs" dxfId="4750" priority="90" operator="equal">
      <formula>"Uncertain"</formula>
    </cfRule>
    <cfRule type="cellIs" dxfId="4749" priority="91" operator="equal">
      <formula>"Neutral"</formula>
    </cfRule>
    <cfRule type="cellIs" dxfId="4748" priority="92" operator="equal">
      <formula>"Minor Positive"</formula>
    </cfRule>
    <cfRule type="cellIs" dxfId="4747" priority="93" operator="equal">
      <formula>"Significant Positive"</formula>
    </cfRule>
  </conditionalFormatting>
  <conditionalFormatting sqref="J49">
    <cfRule type="cellIs" dxfId="4746" priority="25" operator="equal">
      <formula>"Significant Negative"</formula>
    </cfRule>
    <cfRule type="cellIs" dxfId="4745" priority="26" operator="equal">
      <formula>"Minor Negative"</formula>
    </cfRule>
    <cfRule type="cellIs" dxfId="4744" priority="27" operator="equal">
      <formula>"Uncertain"</formula>
    </cfRule>
    <cfRule type="cellIs" dxfId="4743" priority="28" operator="equal">
      <formula>"Neutral"</formula>
    </cfRule>
    <cfRule type="cellIs" dxfId="4742" priority="29" operator="equal">
      <formula>"Minor Positive"</formula>
    </cfRule>
    <cfRule type="cellIs" dxfId="4741" priority="30" operator="equal">
      <formula>"Significant Positive"</formula>
    </cfRule>
  </conditionalFormatting>
  <conditionalFormatting sqref="J54">
    <cfRule type="cellIs" dxfId="4740" priority="19" operator="equal">
      <formula>"Significant Negative"</formula>
    </cfRule>
    <cfRule type="cellIs" dxfId="4739" priority="20" operator="equal">
      <formula>"Minor Negative"</formula>
    </cfRule>
    <cfRule type="cellIs" dxfId="4738" priority="21" operator="equal">
      <formula>"Uncertain"</formula>
    </cfRule>
    <cfRule type="cellIs" dxfId="4737" priority="22" operator="equal">
      <formula>"Neutral"</formula>
    </cfRule>
    <cfRule type="cellIs" dxfId="4736" priority="23" operator="equal">
      <formula>"Minor Positive"</formula>
    </cfRule>
    <cfRule type="cellIs" dxfId="4735" priority="24" operator="equal">
      <formula>"Significant Positive"</formula>
    </cfRule>
  </conditionalFormatting>
  <conditionalFormatting sqref="J65">
    <cfRule type="cellIs" dxfId="4734" priority="1" operator="equal">
      <formula>"Significant Negative"</formula>
    </cfRule>
    <cfRule type="cellIs" dxfId="4733" priority="2" operator="equal">
      <formula>"Minor Negative"</formula>
    </cfRule>
    <cfRule type="cellIs" dxfId="4732" priority="3" operator="equal">
      <formula>"Uncertain"</formula>
    </cfRule>
    <cfRule type="cellIs" dxfId="4731" priority="4" operator="equal">
      <formula>"Neutral"</formula>
    </cfRule>
    <cfRule type="cellIs" dxfId="4730" priority="5" operator="equal">
      <formula>"Minor Positive"</formula>
    </cfRule>
    <cfRule type="cellIs" dxfId="4729" priority="6" operator="equal">
      <formula>"Significant Positive"</formula>
    </cfRule>
  </conditionalFormatting>
  <conditionalFormatting sqref="J77">
    <cfRule type="cellIs" dxfId="4728" priority="7" operator="equal">
      <formula>"Significant Negative"</formula>
    </cfRule>
    <cfRule type="cellIs" dxfId="4727" priority="8" operator="equal">
      <formula>"Minor Negative"</formula>
    </cfRule>
    <cfRule type="cellIs" dxfId="4726" priority="9" operator="equal">
      <formula>"Uncertain"</formula>
    </cfRule>
    <cfRule type="cellIs" dxfId="4725" priority="10" operator="equal">
      <formula>"Neutral"</formula>
    </cfRule>
    <cfRule type="cellIs" dxfId="4724" priority="11" operator="equal">
      <formula>"Minor Positive"</formula>
    </cfRule>
    <cfRule type="cellIs" dxfId="4723" priority="12" operator="equal">
      <formula>"Significant Positive"</formula>
    </cfRule>
  </conditionalFormatting>
  <conditionalFormatting sqref="J84">
    <cfRule type="cellIs" dxfId="4722" priority="13" operator="equal">
      <formula>"Significant Negative"</formula>
    </cfRule>
    <cfRule type="cellIs" dxfId="4721" priority="14" operator="equal">
      <formula>"Minor Negative"</formula>
    </cfRule>
    <cfRule type="cellIs" dxfId="4720" priority="15" operator="equal">
      <formula>"Uncertain"</formula>
    </cfRule>
    <cfRule type="cellIs" dxfId="4719" priority="16" operator="equal">
      <formula>"Neutral"</formula>
    </cfRule>
    <cfRule type="cellIs" dxfId="4718" priority="17" operator="equal">
      <formula>"Minor Positive"</formula>
    </cfRule>
    <cfRule type="cellIs" dxfId="4717" priority="1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806CC99-87BB-4BF3-975F-AB0F39329F76}">
          <x14:formula1>
            <xm:f>'Drop downs'!$G$2:$G$7</xm:f>
          </x14:formula1>
          <xm:sqref>J54 J47 J42 J28 J18 J20 J49 J36 J57 J84 J72 J8 J77 J65</xm:sqref>
        </x14:dataValidation>
        <x14:dataValidation type="list" allowBlank="1" showInputMessage="1" showErrorMessage="1" xr:uid="{9C6F04DD-EEEF-4492-AB14-C18346AF872F}">
          <x14:formula1>
            <xm:f>'Drop downs'!$F$2:$F$6</xm:f>
          </x14:formula1>
          <xm:sqref>I54 I47 I42 I28 I18 I20 I49 I36 I57 I84 I72 I8 I77 I65</xm:sqref>
        </x14:dataValidation>
        <x14:dataValidation type="list" allowBlank="1" showInputMessage="1" showErrorMessage="1" xr:uid="{EA6294CB-3E63-4C16-8DCF-0CE7DD109E31}">
          <x14:formula1>
            <xm:f>'Drop downs'!$E$2:$E$6</xm:f>
          </x14:formula1>
          <xm:sqref>H54 H47 H42 H28 H18 H20 H49 H36 H57 H84 H72 H8 H77 H65</xm:sqref>
        </x14:dataValidation>
        <x14:dataValidation type="list" allowBlank="1" showInputMessage="1" showErrorMessage="1" xr:uid="{F20B0A67-E3CB-4400-961A-F2C7AFA61CDB}">
          <x14:formula1>
            <xm:f>'Drop downs'!$D$2:$D$7</xm:f>
          </x14:formula1>
          <xm:sqref>G54 G47 G42 G28 G18 G20 G49 G36 G57 G84 G72 G8 G77 G65</xm:sqref>
        </x14:dataValidation>
        <x14:dataValidation type="list" allowBlank="1" showInputMessage="1" showErrorMessage="1" xr:uid="{2A6AB01B-609F-4A91-B34C-F33C2D5CCDEF}">
          <x14:formula1>
            <xm:f>'Drop downs'!$C$2:$C$5</xm:f>
          </x14:formula1>
          <xm:sqref>F54 F47 F42 F28 F18 F20 F49 F36 F57 F84 F72 F8 F77 F65</xm:sqref>
        </x14:dataValidation>
        <x14:dataValidation type="list" allowBlank="1" showInputMessage="1" showErrorMessage="1" xr:uid="{E494A27C-9945-4F76-8F09-4259AD984035}">
          <x14:formula1>
            <xm:f>'Drop downs'!$B$2:$B$4</xm:f>
          </x14:formula1>
          <xm:sqref>E54 E47 E42 E28 E18 E20 E49 E36 E57 E84 E72 E8 E77 E65</xm:sqref>
        </x14:dataValidation>
        <x14:dataValidation type="list" allowBlank="1" showInputMessage="1" showErrorMessage="1" xr:uid="{986607D7-E653-4AE1-9B8B-F504E00893BA}">
          <x14:formula1>
            <xm:f>'Drop downs'!$J$2:$J$3</xm:f>
          </x14:formula1>
          <xm:sqref>L8 L18 L20 L28 L36 L42 L84 L54 L57 L65 L72 L77 L47 L49</xm:sqref>
        </x14:dataValidation>
        <x14:dataValidation type="list" allowBlank="1" showInputMessage="1" showErrorMessage="1" xr:uid="{17907A25-E9A9-4C38-9E8A-5EF54F863F11}">
          <x14:formula1>
            <xm:f>'Drop downs'!$A$2:$A$3</xm:f>
          </x14:formula1>
          <xm:sqref>D8:D87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257FA-019C-4080-9EC4-E5431ABDAD2A}">
  <sheetPr codeName="Sheet93">
    <tabColor theme="4" tint="0.79998168889431442"/>
  </sheetPr>
  <dimension ref="A1:V98"/>
  <sheetViews>
    <sheetView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552</v>
      </c>
      <c r="D1" s="323"/>
      <c r="E1" s="323"/>
      <c r="F1" s="324"/>
      <c r="G1" s="16"/>
      <c r="I1" s="7"/>
      <c r="J1" s="7"/>
      <c r="K1" s="7"/>
    </row>
    <row r="2" spans="1:22" x14ac:dyDescent="0.35">
      <c r="A2" s="74" t="s">
        <v>31</v>
      </c>
      <c r="B2" s="9"/>
      <c r="C2" s="323" t="s">
        <v>462</v>
      </c>
      <c r="D2" s="323"/>
      <c r="E2" s="323"/>
      <c r="F2" s="324"/>
      <c r="I2" s="8"/>
      <c r="J2" s="8"/>
      <c r="K2" s="8"/>
    </row>
    <row r="3" spans="1:22" ht="43.5" customHeight="1" x14ac:dyDescent="0.35">
      <c r="A3" s="75" t="s">
        <v>32</v>
      </c>
      <c r="B3" s="4"/>
      <c r="C3" s="323" t="s">
        <v>553</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IF(GR6_Areas_of_Special_Character!E8='Drop downs'!$B$6,GR6_Areas_of_Special_Character!B8&amp;": "&amp;GR6_Areas_of_Special_Character!K8&amp;"","")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IF(GR6_Areas_of_Special_Character!E18='Drop downs'!$B$6,GR6_Areas_of_Special_Character!B18&amp;": "&amp;GR6_Areas_of_Special_Character!K18&amp;"","")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IF(GR6_Areas_of_Special_Character!E20='Drop downs'!$B$6,GR6_Areas_of_Special_Character!B20&amp;": "&amp;GR6_Areas_of_Special_Character!K20&amp;"","")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435</v>
      </c>
      <c r="F28" s="370" t="s">
        <v>444</v>
      </c>
      <c r="G28" s="370" t="s">
        <v>427</v>
      </c>
      <c r="H28" s="370" t="s">
        <v>424</v>
      </c>
      <c r="I28" s="370" t="s">
        <v>439</v>
      </c>
      <c r="J28" s="370" t="s">
        <v>159</v>
      </c>
      <c r="K28" s="379" t="s">
        <v>554</v>
      </c>
      <c r="L28" s="370"/>
      <c r="M28" s="374"/>
      <c r="N28" s="390"/>
      <c r="R28" s="12" t="str">
        <f>IF(OR(J28='Drop downs'!$G$7,J28='Drop downs'!$G$5), B28&amp;": "&amp;K28&amp;CHAR(10),"")</f>
        <v/>
      </c>
      <c r="S28" s="12" t="str">
        <f>IF(J28='Drop downs'!$G$2,B28&amp;": "&amp;K28&amp;""," ")</f>
        <v xml:space="preserve"> </v>
      </c>
      <c r="T28" s="12" t="str">
        <f>IF(GR6_Areas_of_Special_Character!E28='Drop downs'!$B$6,GR6_Areas_of_Special_Character!B28&amp;": "&amp;GR6_Areas_of_Special_Character!K28&amp;"","")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82" t="s">
        <v>257</v>
      </c>
      <c r="E36" s="370" t="s">
        <v>103</v>
      </c>
      <c r="F36" s="370" t="s">
        <v>103</v>
      </c>
      <c r="G36" s="370" t="s">
        <v>103</v>
      </c>
      <c r="H36" s="370" t="s">
        <v>103</v>
      </c>
      <c r="I36" s="370" t="s">
        <v>103</v>
      </c>
      <c r="J36" s="370" t="s">
        <v>161</v>
      </c>
      <c r="K36" s="379" t="s">
        <v>438</v>
      </c>
      <c r="L36" s="332"/>
      <c r="M36" s="362"/>
      <c r="N36" s="394"/>
      <c r="R36" s="12" t="str">
        <f>IF(OR(J36='Drop downs'!$G$7,J36='Drop downs'!$G$5), B36&amp;": "&amp;K36&amp;CHAR(10),"")</f>
        <v/>
      </c>
      <c r="S36" s="12" t="str">
        <f>IF(J36='Drop downs'!$G$2,B36&amp;": "&amp;K36&amp;""," ")</f>
        <v xml:space="preserve"> </v>
      </c>
      <c r="T36" s="12" t="str">
        <f>IF(GR6_Areas_of_Special_Character!E36='Drop downs'!$B$6,GR6_Areas_of_Special_Character!B36&amp;": "&amp;GR6_Areas_of_Special_Character!K36&amp;"","")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30"/>
      <c r="F41" s="330"/>
      <c r="G41" s="330"/>
      <c r="H41" s="330"/>
      <c r="I41" s="330"/>
      <c r="J41" s="330"/>
      <c r="K41" s="380"/>
      <c r="L41" s="359"/>
      <c r="M41" s="363"/>
      <c r="N41" s="393"/>
      <c r="R41" s="12"/>
      <c r="S41" s="12"/>
      <c r="T41" s="12"/>
    </row>
    <row r="42" spans="1:22" ht="29" x14ac:dyDescent="0.35">
      <c r="A42" s="381" t="s">
        <v>362</v>
      </c>
      <c r="B42" s="367" t="s">
        <v>123</v>
      </c>
      <c r="C42" s="82" t="s">
        <v>363</v>
      </c>
      <c r="D42" s="82" t="s">
        <v>257</v>
      </c>
      <c r="E42" s="370" t="s">
        <v>103</v>
      </c>
      <c r="F42" s="370" t="s">
        <v>103</v>
      </c>
      <c r="G42" s="370" t="s">
        <v>103</v>
      </c>
      <c r="H42" s="370" t="s">
        <v>103</v>
      </c>
      <c r="I42" s="370" t="s">
        <v>103</v>
      </c>
      <c r="J42" s="370" t="s">
        <v>161</v>
      </c>
      <c r="K42" s="379" t="s">
        <v>438</v>
      </c>
      <c r="L42" s="332"/>
      <c r="M42" s="362"/>
      <c r="N42" s="394"/>
      <c r="R42" s="12" t="str">
        <f>IF(OR(J42='Drop downs'!$G$7,J42='Drop downs'!$G$5), B42&amp;": "&amp;K42&amp;CHAR(10),"")</f>
        <v/>
      </c>
      <c r="S42" s="12" t="str">
        <f>IF(J42='Drop downs'!$G$2,B42&amp;": "&amp;K42&amp;""," ")</f>
        <v xml:space="preserve"> </v>
      </c>
      <c r="T42" s="12" t="str">
        <f>IF(GR6_Areas_of_Special_Character!E42='Drop downs'!$B$6,GR6_Areas_of_Special_Character!B42&amp;": "&amp;GR6_Areas_of_Special_Character!K42&amp;"","")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435</v>
      </c>
      <c r="F47" s="332" t="s">
        <v>444</v>
      </c>
      <c r="G47" s="332" t="s">
        <v>427</v>
      </c>
      <c r="H47" s="332" t="s">
        <v>424</v>
      </c>
      <c r="I47" s="332" t="s">
        <v>439</v>
      </c>
      <c r="J47" s="332" t="s">
        <v>159</v>
      </c>
      <c r="K47" s="360" t="s">
        <v>555</v>
      </c>
      <c r="L47" s="332"/>
      <c r="M47" s="362"/>
      <c r="N47" s="394"/>
      <c r="R47" s="12" t="str">
        <f>IF(OR(J47='Drop downs'!$G$7,J47='Drop downs'!$G$5), B47&amp;": "&amp;K47&amp;CHAR(10),"")</f>
        <v/>
      </c>
      <c r="S47" s="12" t="str">
        <f>IF(J47='Drop downs'!$G$2,B47&amp;": "&amp;K47&amp;""," ")</f>
        <v xml:space="preserve"> </v>
      </c>
      <c r="T47" s="12" t="str">
        <f>IF(GR6_Areas_of_Special_Character!E47='Drop downs'!$B$6,GR6_Areas_of_Special_Character!B47&amp;": "&amp;GR6_Areas_of_Special_Character!K47&amp;"","")</f>
        <v/>
      </c>
      <c r="U47" t="str">
        <f t="shared" si="0"/>
        <v/>
      </c>
      <c r="V47" t="str">
        <f>IF(N47&gt;0,B47&amp;":"&amp;N47&amp;"
","")</f>
        <v/>
      </c>
    </row>
    <row r="48" spans="1:22" ht="52.5" customHeight="1" thickBot="1" x14ac:dyDescent="0.4">
      <c r="A48" s="378"/>
      <c r="B48" s="369"/>
      <c r="C48" s="15" t="s">
        <v>370</v>
      </c>
      <c r="D48" s="15" t="s">
        <v>253</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IF(GR6_Areas_of_Special_Character!E48='Drop downs'!$B$6,GR6_Areas_of_Special_Character!B48&amp;": "&amp;GR6_Areas_of_Special_Character!K48&amp;"","")</f>
        <v xml:space="preserve">: </v>
      </c>
    </row>
    <row r="49" spans="1:22" ht="29" x14ac:dyDescent="0.35">
      <c r="A49" s="376" t="s">
        <v>371</v>
      </c>
      <c r="B49" s="367" t="s">
        <v>125</v>
      </c>
      <c r="C49" s="86" t="s">
        <v>372</v>
      </c>
      <c r="D49" s="86" t="s">
        <v>257</v>
      </c>
      <c r="E49" s="370" t="s">
        <v>103</v>
      </c>
      <c r="F49" s="370" t="s">
        <v>103</v>
      </c>
      <c r="G49" s="370" t="s">
        <v>103</v>
      </c>
      <c r="H49" s="404"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IF(GR6_Areas_of_Special_Character!E49='Drop downs'!$B$6,GR6_Areas_of_Special_Character!B49&amp;": "&amp;GR6_Areas_of_Special_Character!K49&amp;"","")</f>
        <v/>
      </c>
      <c r="U49" t="str">
        <f t="shared" si="0"/>
        <v/>
      </c>
      <c r="V49" t="str">
        <f>IF(N49&gt;0,B49&amp;":"&amp;N49&amp;"
","")</f>
        <v/>
      </c>
    </row>
    <row r="50" spans="1:22" x14ac:dyDescent="0.35">
      <c r="A50" s="377"/>
      <c r="B50" s="368"/>
      <c r="C50" s="24" t="s">
        <v>373</v>
      </c>
      <c r="D50" s="24" t="s">
        <v>257</v>
      </c>
      <c r="E50" s="358"/>
      <c r="F50" s="358"/>
      <c r="G50" s="358"/>
      <c r="H50" s="331"/>
      <c r="I50" s="358"/>
      <c r="J50" s="358"/>
      <c r="K50" s="296"/>
      <c r="L50" s="358"/>
      <c r="M50" s="293"/>
      <c r="N50" s="391"/>
      <c r="R50" s="12"/>
      <c r="S50" s="12"/>
      <c r="T50" s="12"/>
    </row>
    <row r="51" spans="1:22" x14ac:dyDescent="0.35">
      <c r="A51" s="377"/>
      <c r="B51" s="368"/>
      <c r="C51" s="97" t="s">
        <v>374</v>
      </c>
      <c r="D51" s="24" t="s">
        <v>257</v>
      </c>
      <c r="E51" s="358"/>
      <c r="F51" s="358"/>
      <c r="G51" s="358"/>
      <c r="H51" s="331"/>
      <c r="I51" s="358"/>
      <c r="J51" s="358"/>
      <c r="K51" s="296"/>
      <c r="L51" s="358"/>
      <c r="M51" s="293"/>
      <c r="N51" s="391"/>
      <c r="R51" s="12"/>
      <c r="S51" s="12"/>
      <c r="T51" s="12"/>
    </row>
    <row r="52" spans="1:22" x14ac:dyDescent="0.35">
      <c r="A52" s="377"/>
      <c r="B52" s="368"/>
      <c r="C52" s="24" t="s">
        <v>375</v>
      </c>
      <c r="D52" s="24" t="s">
        <v>257</v>
      </c>
      <c r="E52" s="358"/>
      <c r="F52" s="358"/>
      <c r="G52" s="358"/>
      <c r="H52" s="331"/>
      <c r="I52" s="358"/>
      <c r="J52" s="358"/>
      <c r="K52" s="296"/>
      <c r="L52" s="358"/>
      <c r="M52" s="293"/>
      <c r="N52" s="391"/>
      <c r="R52" s="12"/>
      <c r="S52" s="12"/>
      <c r="T52" s="12"/>
    </row>
    <row r="53" spans="1:22" ht="15" thickBot="1" x14ac:dyDescent="0.4">
      <c r="A53" s="378"/>
      <c r="B53" s="369"/>
      <c r="C53" s="19" t="s">
        <v>376</v>
      </c>
      <c r="D53" s="24" t="s">
        <v>257</v>
      </c>
      <c r="E53" s="330"/>
      <c r="F53" s="330"/>
      <c r="G53" s="330"/>
      <c r="H53" s="405"/>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IF(GR6_Areas_of_Special_Character!E54='Drop downs'!$B$6,GR6_Areas_of_Special_Character!B54&amp;": "&amp;GR6_Areas_of_Special_Character!K54&amp;"","")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435</v>
      </c>
      <c r="F57" s="370" t="s">
        <v>422</v>
      </c>
      <c r="G57" s="370" t="s">
        <v>427</v>
      </c>
      <c r="H57" s="370" t="s">
        <v>424</v>
      </c>
      <c r="I57" s="370" t="s">
        <v>439</v>
      </c>
      <c r="J57" s="370" t="s">
        <v>159</v>
      </c>
      <c r="K57" s="379" t="s">
        <v>556</v>
      </c>
      <c r="L57" s="370"/>
      <c r="M57" s="374"/>
      <c r="N57" s="390"/>
      <c r="R57" s="12" t="str">
        <f>IF(OR(J57='Drop downs'!$G$7,J57='Drop downs'!$G$5), B57&amp;": "&amp;K57&amp;CHAR(10),"")</f>
        <v/>
      </c>
      <c r="S57" s="12" t="str">
        <f>IF(J57='Drop downs'!$G$2,B57&amp;": "&amp;K57&amp;""," ")</f>
        <v xml:space="preserve"> </v>
      </c>
      <c r="T57" s="12" t="str">
        <f>IF(GR6_Areas_of_Special_Character!E57='Drop downs'!$B$6,GR6_Areas_of_Special_Character!B57&amp;": "&amp;GR6_Areas_of_Special_Character!K57&amp;"","")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253</v>
      </c>
      <c r="E59" s="358"/>
      <c r="F59" s="358"/>
      <c r="G59" s="358"/>
      <c r="H59" s="358"/>
      <c r="I59" s="358"/>
      <c r="J59" s="358"/>
      <c r="K59" s="296"/>
      <c r="L59" s="358"/>
      <c r="M59" s="293"/>
      <c r="N59" s="391"/>
      <c r="R59" s="12"/>
      <c r="S59" s="12"/>
      <c r="T59" s="12"/>
    </row>
    <row r="60" spans="1:22" x14ac:dyDescent="0.35">
      <c r="A60" s="377"/>
      <c r="B60" s="368"/>
      <c r="C60" s="24" t="s">
        <v>385</v>
      </c>
      <c r="D60" s="24" t="s">
        <v>253</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422</v>
      </c>
      <c r="G65" s="370" t="s">
        <v>427</v>
      </c>
      <c r="H65" s="370" t="s">
        <v>424</v>
      </c>
      <c r="I65" s="370" t="s">
        <v>439</v>
      </c>
      <c r="J65" s="370" t="s">
        <v>159</v>
      </c>
      <c r="K65" s="379" t="s">
        <v>557</v>
      </c>
      <c r="L65" s="370"/>
      <c r="M65" s="374"/>
      <c r="N65" s="390"/>
      <c r="R65" s="12" t="str">
        <f>IF(OR(J65='Drop downs'!$G$7,J65='Drop downs'!$G$5), B65&amp;": "&amp;K65&amp;CHAR(10),"")</f>
        <v/>
      </c>
      <c r="S65" s="12" t="str">
        <f>IF(J65='Drop downs'!$G$2,B65&amp;": "&amp;K65&amp;""," ")</f>
        <v xml:space="preserve"> </v>
      </c>
      <c r="T65" s="12" t="str">
        <f>IF(GR6_Areas_of_Special_Character!E65='Drop downs'!$B$6,GR6_Areas_of_Special_Character!B65&amp;": "&amp;GR6_Areas_of_Special_Character!K65&amp;"","")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253</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424</v>
      </c>
      <c r="I72" s="370" t="s">
        <v>439</v>
      </c>
      <c r="J72" s="370" t="s">
        <v>159</v>
      </c>
      <c r="K72" s="371" t="s">
        <v>558</v>
      </c>
      <c r="L72" s="370"/>
      <c r="M72" s="374"/>
      <c r="N72" s="390"/>
      <c r="R72" s="12" t="str">
        <f>IF(OR(J72='Drop downs'!$G$7,J72='Drop downs'!$G$5), B72&amp;": "&amp;K72&amp;CHAR(10),"")</f>
        <v/>
      </c>
      <c r="S72" s="12" t="str">
        <f>IF(J72='Drop downs'!$G$2,B72&amp;": "&amp;K72&amp;""," ")</f>
        <v xml:space="preserve"> </v>
      </c>
      <c r="T72" s="12" t="str">
        <f>IF(GR6_Areas_of_Special_Character!E72='Drop downs'!$B$6,GR6_Areas_of_Special_Character!B72&amp;": "&amp;GR6_Areas_of_Special_Character!K72&amp;"","")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253</v>
      </c>
      <c r="E74" s="358"/>
      <c r="F74" s="358"/>
      <c r="G74" s="358"/>
      <c r="H74" s="358"/>
      <c r="I74" s="358"/>
      <c r="J74" s="358"/>
      <c r="K74" s="372"/>
      <c r="L74" s="358"/>
      <c r="M74" s="293"/>
      <c r="N74" s="391"/>
      <c r="R74" s="12"/>
      <c r="S74" s="12"/>
      <c r="T74" s="12"/>
    </row>
    <row r="75" spans="1:22" x14ac:dyDescent="0.35">
      <c r="A75" s="377"/>
      <c r="B75" s="368"/>
      <c r="C75" s="83" t="s">
        <v>402</v>
      </c>
      <c r="D75" s="24" t="s">
        <v>253</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IF(GR6_Areas_of_Special_Character!E77='Drop downs'!$B$6,GR6_Areas_of_Special_Character!B77&amp;": "&amp;GR6_Areas_of_Special_Character!K77&amp;"","")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IF(GR6_Areas_of_Special_Character!E84='Drop downs'!$B$6,GR6_Areas_of_Special_Character!B84&amp;": "&amp;GR6_Areas_of_Special_Character!K84&amp;"","")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t964mpvNUZQhykEK0K025xz9KzYPovFR/aaFdDceQdm71IsSzkeh3W0kefablf5CTrMicxQsTF544Kz1pig8Zg==" saltValue="02OyrlzXGmR97lwLukV33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716" priority="50">
      <formula>$D50="No"</formula>
    </cfRule>
  </conditionalFormatting>
  <conditionalFormatting sqref="C8:D87">
    <cfRule type="expression" dxfId="4715" priority="49">
      <formula>$D8="No"</formula>
    </cfRule>
  </conditionalFormatting>
  <conditionalFormatting sqref="J8 J28 J57 J65 J72">
    <cfRule type="cellIs" dxfId="4714" priority="82" operator="equal">
      <formula>"Significant Negative"</formula>
    </cfRule>
    <cfRule type="cellIs" dxfId="4713" priority="83" operator="equal">
      <formula>"Minor Negative"</formula>
    </cfRule>
    <cfRule type="cellIs" dxfId="4712" priority="84" operator="equal">
      <formula>"Uncertain"</formula>
    </cfRule>
    <cfRule type="cellIs" dxfId="4711" priority="85" operator="equal">
      <formula>"Neutral"</formula>
    </cfRule>
    <cfRule type="cellIs" dxfId="4710" priority="86" operator="equal">
      <formula>"Minor Positive"</formula>
    </cfRule>
    <cfRule type="cellIs" dxfId="4709" priority="87" operator="equal">
      <formula>"Significant Positive"</formula>
    </cfRule>
  </conditionalFormatting>
  <conditionalFormatting sqref="J18">
    <cfRule type="cellIs" dxfId="4708" priority="13" operator="equal">
      <formula>"Significant Negative"</formula>
    </cfRule>
    <cfRule type="cellIs" dxfId="4707" priority="14" operator="equal">
      <formula>"Minor Negative"</formula>
    </cfRule>
    <cfRule type="cellIs" dxfId="4706" priority="15" operator="equal">
      <formula>"Uncertain"</formula>
    </cfRule>
    <cfRule type="cellIs" dxfId="4705" priority="16" operator="equal">
      <formula>"Neutral"</formula>
    </cfRule>
    <cfRule type="cellIs" dxfId="4704" priority="17" operator="equal">
      <formula>"Minor Positive"</formula>
    </cfRule>
    <cfRule type="cellIs" dxfId="4703" priority="18" operator="equal">
      <formula>"Significant Positive"</formula>
    </cfRule>
  </conditionalFormatting>
  <conditionalFormatting sqref="J20">
    <cfRule type="cellIs" dxfId="4702" priority="1" operator="equal">
      <formula>"Significant Negative"</formula>
    </cfRule>
    <cfRule type="cellIs" dxfId="4701" priority="2" operator="equal">
      <formula>"Minor Negative"</formula>
    </cfRule>
    <cfRule type="cellIs" dxfId="4700" priority="3" operator="equal">
      <formula>"Uncertain"</formula>
    </cfRule>
    <cfRule type="cellIs" dxfId="4699" priority="4" operator="equal">
      <formula>"Neutral"</formula>
    </cfRule>
    <cfRule type="cellIs" dxfId="4698" priority="5" operator="equal">
      <formula>"Minor Positive"</formula>
    </cfRule>
    <cfRule type="cellIs" dxfId="4697" priority="6" operator="equal">
      <formula>"Significant Positive"</formula>
    </cfRule>
  </conditionalFormatting>
  <conditionalFormatting sqref="J36">
    <cfRule type="cellIs" dxfId="4696" priority="25" operator="equal">
      <formula>"Significant Negative"</formula>
    </cfRule>
    <cfRule type="cellIs" dxfId="4695" priority="26" operator="equal">
      <formula>"Minor Negative"</formula>
    </cfRule>
    <cfRule type="cellIs" dxfId="4694" priority="27" operator="equal">
      <formula>"Uncertain"</formula>
    </cfRule>
    <cfRule type="cellIs" dxfId="4693" priority="28" operator="equal">
      <formula>"Neutral"</formula>
    </cfRule>
    <cfRule type="cellIs" dxfId="4692" priority="29" operator="equal">
      <formula>"Minor Positive"</formula>
    </cfRule>
    <cfRule type="cellIs" dxfId="4691" priority="30" operator="equal">
      <formula>"Significant Positive"</formula>
    </cfRule>
  </conditionalFormatting>
  <conditionalFormatting sqref="J42">
    <cfRule type="cellIs" dxfId="4690" priority="19" operator="equal">
      <formula>"Significant Negative"</formula>
    </cfRule>
    <cfRule type="cellIs" dxfId="4689" priority="20" operator="equal">
      <formula>"Minor Negative"</formula>
    </cfRule>
    <cfRule type="cellIs" dxfId="4688" priority="21" operator="equal">
      <formula>"Uncertain"</formula>
    </cfRule>
    <cfRule type="cellIs" dxfId="4687" priority="22" operator="equal">
      <formula>"Neutral"</formula>
    </cfRule>
    <cfRule type="cellIs" dxfId="4686" priority="23" operator="equal">
      <formula>"Minor Positive"</formula>
    </cfRule>
    <cfRule type="cellIs" dxfId="4685" priority="24" operator="equal">
      <formula>"Significant Positive"</formula>
    </cfRule>
  </conditionalFormatting>
  <conditionalFormatting sqref="J47">
    <cfRule type="cellIs" dxfId="4684" priority="76" operator="equal">
      <formula>"Significant Negative"</formula>
    </cfRule>
    <cfRule type="cellIs" dxfId="4683" priority="77" operator="equal">
      <formula>"Minor Negative"</formula>
    </cfRule>
    <cfRule type="cellIs" dxfId="4682" priority="78" operator="equal">
      <formula>"Uncertain"</formula>
    </cfRule>
    <cfRule type="cellIs" dxfId="4681" priority="79" operator="equal">
      <formula>"Neutral"</formula>
    </cfRule>
    <cfRule type="cellIs" dxfId="4680" priority="80" operator="equal">
      <formula>"Minor Positive"</formula>
    </cfRule>
    <cfRule type="cellIs" dxfId="4679" priority="81" operator="equal">
      <formula>"Significant Positive"</formula>
    </cfRule>
  </conditionalFormatting>
  <conditionalFormatting sqref="J49">
    <cfRule type="cellIs" dxfId="4678" priority="37" operator="equal">
      <formula>"Significant Negative"</formula>
    </cfRule>
    <cfRule type="cellIs" dxfId="4677" priority="38" operator="equal">
      <formula>"Minor Negative"</formula>
    </cfRule>
    <cfRule type="cellIs" dxfId="4676" priority="39" operator="equal">
      <formula>"Uncertain"</formula>
    </cfRule>
    <cfRule type="cellIs" dxfId="4675" priority="40" operator="equal">
      <formula>"Neutral"</formula>
    </cfRule>
    <cfRule type="cellIs" dxfId="4674" priority="41" operator="equal">
      <formula>"Minor Positive"</formula>
    </cfRule>
    <cfRule type="cellIs" dxfId="4673" priority="42" operator="equal">
      <formula>"Significant Positive"</formula>
    </cfRule>
  </conditionalFormatting>
  <conditionalFormatting sqref="J54">
    <cfRule type="cellIs" dxfId="4672" priority="31" operator="equal">
      <formula>"Significant Negative"</formula>
    </cfRule>
    <cfRule type="cellIs" dxfId="4671" priority="32" operator="equal">
      <formula>"Minor Negative"</formula>
    </cfRule>
    <cfRule type="cellIs" dxfId="4670" priority="33" operator="equal">
      <formula>"Uncertain"</formula>
    </cfRule>
    <cfRule type="cellIs" dxfId="4669" priority="34" operator="equal">
      <formula>"Neutral"</formula>
    </cfRule>
    <cfRule type="cellIs" dxfId="4668" priority="35" operator="equal">
      <formula>"Minor Positive"</formula>
    </cfRule>
    <cfRule type="cellIs" dxfId="4667" priority="36" operator="equal">
      <formula>"Significant Positive"</formula>
    </cfRule>
  </conditionalFormatting>
  <conditionalFormatting sqref="J77">
    <cfRule type="cellIs" dxfId="4666" priority="7" operator="equal">
      <formula>"Significant Negative"</formula>
    </cfRule>
    <cfRule type="cellIs" dxfId="4665" priority="8" operator="equal">
      <formula>"Minor Negative"</formula>
    </cfRule>
    <cfRule type="cellIs" dxfId="4664" priority="9" operator="equal">
      <formula>"Uncertain"</formula>
    </cfRule>
    <cfRule type="cellIs" dxfId="4663" priority="10" operator="equal">
      <formula>"Neutral"</formula>
    </cfRule>
    <cfRule type="cellIs" dxfId="4662" priority="11" operator="equal">
      <formula>"Minor Positive"</formula>
    </cfRule>
    <cfRule type="cellIs" dxfId="4661" priority="12" operator="equal">
      <formula>"Significant Positive"</formula>
    </cfRule>
  </conditionalFormatting>
  <conditionalFormatting sqref="J84">
    <cfRule type="cellIs" dxfId="4660" priority="43" operator="equal">
      <formula>"Significant Negative"</formula>
    </cfRule>
    <cfRule type="cellIs" dxfId="4659" priority="44" operator="equal">
      <formula>"Minor Negative"</formula>
    </cfRule>
    <cfRule type="cellIs" dxfId="4658" priority="45" operator="equal">
      <formula>"Uncertain"</formula>
    </cfRule>
    <cfRule type="cellIs" dxfId="4657" priority="46" operator="equal">
      <formula>"Neutral"</formula>
    </cfRule>
    <cfRule type="cellIs" dxfId="4656" priority="47" operator="equal">
      <formula>"Minor Positive"</formula>
    </cfRule>
    <cfRule type="cellIs" dxfId="4655"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F62E435-445F-4FF1-868B-5C1FE1958188}">
          <x14:formula1>
            <xm:f>'Drop downs'!$G$2:$G$7</xm:f>
          </x14:formula1>
          <xm:sqref>J8 J42 J77 J28 J54 J49 J47 J84 J57 J65 J72 J18 J36 J20</xm:sqref>
        </x14:dataValidation>
        <x14:dataValidation type="list" allowBlank="1" showInputMessage="1" showErrorMessage="1" xr:uid="{3BAFB549-2C49-4A60-98D9-4DDE404D0222}">
          <x14:formula1>
            <xm:f>'Drop downs'!$F$2:$F$6</xm:f>
          </x14:formula1>
          <xm:sqref>I8 I42 I77 I28 I54 I49 I47 I84 I57 I65 I72 I18 I36 I20</xm:sqref>
        </x14:dataValidation>
        <x14:dataValidation type="list" allowBlank="1" showInputMessage="1" showErrorMessage="1" xr:uid="{16678709-82C3-4D9C-86EE-02A13CEA636C}">
          <x14:formula1>
            <xm:f>'Drop downs'!$E$2:$E$6</xm:f>
          </x14:formula1>
          <xm:sqref>H8 H42 H77 H28 H54 H49 H47 H84 H57 H65 H72 H18 H36 H20</xm:sqref>
        </x14:dataValidation>
        <x14:dataValidation type="list" allowBlank="1" showInputMessage="1" showErrorMessage="1" xr:uid="{B6D3D62A-01E1-4F93-B0B8-399B4BA73893}">
          <x14:formula1>
            <xm:f>'Drop downs'!$D$2:$D$7</xm:f>
          </x14:formula1>
          <xm:sqref>G8 G42 G77 G28 G54 G49 G47 G84 G57 G65 G72 G18 G36 G20</xm:sqref>
        </x14:dataValidation>
        <x14:dataValidation type="list" allowBlank="1" showInputMessage="1" showErrorMessage="1" xr:uid="{FABF6C8B-C702-4AE5-8DCC-D4A99BB04DB3}">
          <x14:formula1>
            <xm:f>'Drop downs'!$C$2:$C$5</xm:f>
          </x14:formula1>
          <xm:sqref>F8 F42 F77 F28 F54 F49 F47 F84 F57 F65 F72 F18 F36 F20</xm:sqref>
        </x14:dataValidation>
        <x14:dataValidation type="list" allowBlank="1" showInputMessage="1" showErrorMessage="1" xr:uid="{CE110004-838E-46B5-8504-9061B56E46BF}">
          <x14:formula1>
            <xm:f>'Drop downs'!$B$2:$B$4</xm:f>
          </x14:formula1>
          <xm:sqref>E8 E42 E77 E28 E54 E49 E47 E84 E57 E65 E72 E18 E36 E20</xm:sqref>
        </x14:dataValidation>
        <x14:dataValidation type="list" allowBlank="1" showInputMessage="1" showErrorMessage="1" xr:uid="{F04C28DF-FA79-45A6-ADD5-5F7D484864DE}">
          <x14:formula1>
            <xm:f>'Drop downs'!$J$2:$J$3</xm:f>
          </x14:formula1>
          <xm:sqref>L8 L18 L20 L28 L36 L42 L84 L54 L57 L65 L72 L77 L47 L49</xm:sqref>
        </x14:dataValidation>
        <x14:dataValidation type="list" allowBlank="1" showInputMessage="1" showErrorMessage="1" xr:uid="{200888D9-BEEC-46B6-A5CB-1EE6B2747EB9}">
          <x14:formula1>
            <xm:f>'Drop downs'!$A$2:$A$3</xm:f>
          </x14:formula1>
          <xm:sqref>D8:D87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91F0-4C4C-4DDF-AF91-AD2296BC489B}">
  <sheetPr codeName="Sheet4"/>
  <dimension ref="C4:I44"/>
  <sheetViews>
    <sheetView zoomScale="85" zoomScaleNormal="85" workbookViewId="0">
      <selection activeCell="F45" sqref="F45"/>
    </sheetView>
  </sheetViews>
  <sheetFormatPr defaultColWidth="8.54296875" defaultRowHeight="14.5" x14ac:dyDescent="0.35"/>
  <cols>
    <col min="1" max="2" width="8.54296875" style="33"/>
    <col min="3" max="3" width="5.81640625" style="33" customWidth="1"/>
    <col min="4" max="4" width="17" style="33" customWidth="1"/>
    <col min="5" max="5" width="16.1796875" style="33" customWidth="1"/>
    <col min="6" max="6" width="12.453125" style="33" customWidth="1"/>
    <col min="7" max="7" width="15.453125" style="33" customWidth="1"/>
    <col min="8" max="16384" width="8.54296875" style="33"/>
  </cols>
  <sheetData>
    <row r="4" spans="3:9" x14ac:dyDescent="0.35">
      <c r="C4" s="140"/>
      <c r="D4" s="141"/>
      <c r="E4" s="142"/>
      <c r="F4" s="142"/>
      <c r="G4" s="257"/>
      <c r="H4" s="258"/>
      <c r="I4" s="259"/>
    </row>
    <row r="5" spans="3:9" ht="30.65" customHeight="1" x14ac:dyDescent="0.35">
      <c r="C5" s="143"/>
      <c r="D5" s="251" t="s">
        <v>6</v>
      </c>
      <c r="E5" s="252" t="s">
        <v>7</v>
      </c>
      <c r="F5" s="253"/>
      <c r="G5" s="253"/>
      <c r="I5" s="260"/>
    </row>
    <row r="6" spans="3:9" x14ac:dyDescent="0.35">
      <c r="C6" s="143"/>
      <c r="D6" s="252"/>
      <c r="E6" s="252"/>
      <c r="F6" s="253"/>
      <c r="G6" s="253"/>
      <c r="I6" s="260"/>
    </row>
    <row r="7" spans="3:9" x14ac:dyDescent="0.35">
      <c r="C7" s="144"/>
      <c r="D7" s="251" t="s">
        <v>8</v>
      </c>
      <c r="E7" s="252">
        <v>5</v>
      </c>
      <c r="F7" s="253"/>
      <c r="G7" s="254"/>
      <c r="I7" s="260"/>
    </row>
    <row r="8" spans="3:9" x14ac:dyDescent="0.35">
      <c r="C8" s="143"/>
      <c r="D8" s="252"/>
      <c r="E8" s="252"/>
      <c r="F8" s="253"/>
      <c r="G8" s="254"/>
      <c r="I8" s="260"/>
    </row>
    <row r="9" spans="3:9" ht="48" customHeight="1" x14ac:dyDescent="0.35">
      <c r="C9" s="143"/>
      <c r="D9" s="251" t="s">
        <v>9</v>
      </c>
      <c r="E9" s="269" t="s">
        <v>10</v>
      </c>
      <c r="F9" s="269"/>
      <c r="G9" s="269"/>
      <c r="I9" s="260"/>
    </row>
    <row r="10" spans="3:9" ht="8.5" customHeight="1" x14ac:dyDescent="0.35">
      <c r="C10" s="143"/>
      <c r="D10" s="251"/>
      <c r="E10" s="252"/>
      <c r="F10" s="253"/>
      <c r="G10" s="254"/>
      <c r="I10" s="260"/>
    </row>
    <row r="11" spans="3:9" x14ac:dyDescent="0.35">
      <c r="C11" s="143"/>
      <c r="D11" s="252"/>
      <c r="E11" s="252"/>
      <c r="F11" s="253"/>
      <c r="G11" s="254"/>
      <c r="I11" s="260"/>
    </row>
    <row r="12" spans="3:9" x14ac:dyDescent="0.35">
      <c r="C12" s="143"/>
      <c r="D12" s="251" t="s">
        <v>11</v>
      </c>
      <c r="E12" s="252" t="s">
        <v>12</v>
      </c>
      <c r="F12" s="253"/>
      <c r="G12" s="254"/>
      <c r="I12" s="260"/>
    </row>
    <row r="13" spans="3:9" x14ac:dyDescent="0.35">
      <c r="C13" s="143"/>
      <c r="D13" s="251"/>
      <c r="E13" s="252"/>
      <c r="F13" s="253"/>
      <c r="G13" s="254"/>
      <c r="I13" s="260"/>
    </row>
    <row r="14" spans="3:9" x14ac:dyDescent="0.35">
      <c r="C14" s="143"/>
      <c r="D14" s="251"/>
      <c r="E14" s="252"/>
      <c r="F14" s="253"/>
      <c r="G14" s="254"/>
      <c r="I14" s="260"/>
    </row>
    <row r="15" spans="3:9" x14ac:dyDescent="0.35">
      <c r="C15" s="143"/>
      <c r="D15" s="252"/>
      <c r="E15" s="252"/>
      <c r="F15" s="253"/>
      <c r="G15" s="254"/>
      <c r="I15" s="260"/>
    </row>
    <row r="16" spans="3:9" ht="15.5" x14ac:dyDescent="0.35">
      <c r="C16" s="143"/>
      <c r="D16" s="251"/>
      <c r="E16" s="253"/>
      <c r="F16" s="255"/>
      <c r="G16" s="254"/>
      <c r="I16" s="260"/>
    </row>
    <row r="17" spans="3:9" x14ac:dyDescent="0.35">
      <c r="C17" s="143"/>
      <c r="D17" s="251" t="s">
        <v>13</v>
      </c>
      <c r="E17" s="256">
        <v>45968</v>
      </c>
      <c r="F17" s="253"/>
      <c r="G17" s="254"/>
      <c r="I17" s="260"/>
    </row>
    <row r="18" spans="3:9" ht="15.5" x14ac:dyDescent="0.35">
      <c r="C18" s="145"/>
      <c r="D18" s="146"/>
      <c r="E18" s="147"/>
      <c r="F18" s="147"/>
      <c r="G18" s="261"/>
      <c r="H18" s="262"/>
      <c r="I18" s="263"/>
    </row>
    <row r="22" spans="3:9" ht="15.65" customHeight="1" x14ac:dyDescent="0.35">
      <c r="C22" s="275" t="s">
        <v>14</v>
      </c>
      <c r="D22" s="276"/>
      <c r="E22" s="276"/>
      <c r="F22" s="276"/>
      <c r="G22" s="276"/>
      <c r="H22" s="276"/>
      <c r="I22" s="277"/>
    </row>
    <row r="23" spans="3:9" x14ac:dyDescent="0.35">
      <c r="C23" s="278"/>
      <c r="D23" s="279"/>
      <c r="E23" s="279"/>
      <c r="F23" s="279"/>
      <c r="G23" s="279"/>
      <c r="H23" s="279"/>
      <c r="I23" s="280"/>
    </row>
    <row r="24" spans="3:9" x14ac:dyDescent="0.35">
      <c r="C24" s="278"/>
      <c r="D24" s="279"/>
      <c r="E24" s="279"/>
      <c r="F24" s="279"/>
      <c r="G24" s="279"/>
      <c r="H24" s="279"/>
      <c r="I24" s="280"/>
    </row>
    <row r="25" spans="3:9" x14ac:dyDescent="0.35">
      <c r="C25" s="278"/>
      <c r="D25" s="279"/>
      <c r="E25" s="279"/>
      <c r="F25" s="279"/>
      <c r="G25" s="279"/>
      <c r="H25" s="279"/>
      <c r="I25" s="280"/>
    </row>
    <row r="26" spans="3:9" x14ac:dyDescent="0.35">
      <c r="C26" s="278"/>
      <c r="D26" s="279"/>
      <c r="E26" s="279"/>
      <c r="F26" s="279"/>
      <c r="G26" s="279"/>
      <c r="H26" s="279"/>
      <c r="I26" s="280"/>
    </row>
    <row r="27" spans="3:9" x14ac:dyDescent="0.35">
      <c r="C27" s="278"/>
      <c r="D27" s="279"/>
      <c r="E27" s="279"/>
      <c r="F27" s="279"/>
      <c r="G27" s="279"/>
      <c r="H27" s="279"/>
      <c r="I27" s="280"/>
    </row>
    <row r="28" spans="3:9" x14ac:dyDescent="0.35">
      <c r="C28" s="278"/>
      <c r="D28" s="279"/>
      <c r="E28" s="279"/>
      <c r="F28" s="279"/>
      <c r="G28" s="279"/>
      <c r="H28" s="279"/>
      <c r="I28" s="280"/>
    </row>
    <row r="29" spans="3:9" x14ac:dyDescent="0.35">
      <c r="C29" s="278"/>
      <c r="D29" s="279"/>
      <c r="E29" s="279"/>
      <c r="F29" s="279"/>
      <c r="G29" s="279"/>
      <c r="H29" s="279"/>
      <c r="I29" s="280"/>
    </row>
    <row r="30" spans="3:9" x14ac:dyDescent="0.35">
      <c r="C30" s="278"/>
      <c r="D30" s="279"/>
      <c r="E30" s="279"/>
      <c r="F30" s="279"/>
      <c r="G30" s="279"/>
      <c r="H30" s="279"/>
      <c r="I30" s="280"/>
    </row>
    <row r="31" spans="3:9" x14ac:dyDescent="0.35">
      <c r="C31" s="278"/>
      <c r="D31" s="279"/>
      <c r="E31" s="279"/>
      <c r="F31" s="279"/>
      <c r="G31" s="279"/>
      <c r="H31" s="279"/>
      <c r="I31" s="280"/>
    </row>
    <row r="32" spans="3:9" x14ac:dyDescent="0.35">
      <c r="C32" s="278"/>
      <c r="D32" s="279"/>
      <c r="E32" s="279"/>
      <c r="F32" s="279"/>
      <c r="G32" s="279"/>
      <c r="H32" s="279"/>
      <c r="I32" s="280"/>
    </row>
    <row r="33" spans="3:9" x14ac:dyDescent="0.35">
      <c r="C33" s="278"/>
      <c r="D33" s="279"/>
      <c r="E33" s="279"/>
      <c r="F33" s="279"/>
      <c r="G33" s="279"/>
      <c r="H33" s="279"/>
      <c r="I33" s="280"/>
    </row>
    <row r="34" spans="3:9" x14ac:dyDescent="0.35">
      <c r="C34" s="278"/>
      <c r="D34" s="279"/>
      <c r="E34" s="279"/>
      <c r="F34" s="279"/>
      <c r="G34" s="279"/>
      <c r="H34" s="279"/>
      <c r="I34" s="280"/>
    </row>
    <row r="35" spans="3:9" ht="65.150000000000006" customHeight="1" x14ac:dyDescent="0.35">
      <c r="C35" s="281"/>
      <c r="D35" s="282"/>
      <c r="E35" s="282"/>
      <c r="F35" s="282"/>
      <c r="G35" s="282"/>
      <c r="H35" s="282"/>
      <c r="I35" s="283"/>
    </row>
    <row r="38" spans="3:9" x14ac:dyDescent="0.35">
      <c r="C38" s="272" t="s">
        <v>15</v>
      </c>
      <c r="D38" s="273"/>
      <c r="E38" s="273"/>
      <c r="F38" s="273"/>
      <c r="G38" s="273"/>
      <c r="H38" s="273"/>
      <c r="I38" s="274"/>
    </row>
    <row r="39" spans="3:9" ht="25" x14ac:dyDescent="0.35">
      <c r="C39" s="270" t="s">
        <v>8</v>
      </c>
      <c r="D39" s="271"/>
      <c r="E39" s="148" t="s">
        <v>16</v>
      </c>
      <c r="F39" s="149" t="s">
        <v>17</v>
      </c>
      <c r="G39" s="150" t="s">
        <v>18</v>
      </c>
      <c r="H39" s="270" t="s">
        <v>19</v>
      </c>
      <c r="I39" s="271"/>
    </row>
    <row r="40" spans="3:9" x14ac:dyDescent="0.35">
      <c r="C40" s="267">
        <v>1</v>
      </c>
      <c r="D40" s="268"/>
      <c r="E40" s="151" t="s">
        <v>20</v>
      </c>
      <c r="F40" s="152">
        <v>45575</v>
      </c>
      <c r="G40" s="153" t="s">
        <v>21</v>
      </c>
      <c r="H40" s="267" t="s">
        <v>22</v>
      </c>
      <c r="I40" s="268"/>
    </row>
    <row r="41" spans="3:9" ht="25" x14ac:dyDescent="0.35">
      <c r="C41" s="267">
        <v>2</v>
      </c>
      <c r="D41" s="268"/>
      <c r="E41" s="151" t="s">
        <v>23</v>
      </c>
      <c r="F41" s="152">
        <v>45593</v>
      </c>
      <c r="G41" s="153" t="s">
        <v>21</v>
      </c>
      <c r="H41" s="267" t="s">
        <v>22</v>
      </c>
      <c r="I41" s="268"/>
    </row>
    <row r="42" spans="3:9" x14ac:dyDescent="0.35">
      <c r="C42" s="265">
        <v>3</v>
      </c>
      <c r="D42" s="266"/>
      <c r="E42" s="151" t="s">
        <v>24</v>
      </c>
      <c r="F42" s="152">
        <v>45698</v>
      </c>
      <c r="G42" s="153" t="s">
        <v>25</v>
      </c>
      <c r="H42" s="267" t="s">
        <v>26</v>
      </c>
      <c r="I42" s="268"/>
    </row>
    <row r="43" spans="3:9" ht="25" x14ac:dyDescent="0.35">
      <c r="C43" s="265">
        <v>4</v>
      </c>
      <c r="D43" s="266"/>
      <c r="E43" s="151" t="s">
        <v>27</v>
      </c>
      <c r="F43" s="152">
        <v>45798</v>
      </c>
      <c r="G43" s="153" t="s">
        <v>25</v>
      </c>
      <c r="H43" s="267" t="s">
        <v>26</v>
      </c>
      <c r="I43" s="268"/>
    </row>
    <row r="44" spans="3:9" x14ac:dyDescent="0.35">
      <c r="C44" s="265">
        <v>5</v>
      </c>
      <c r="D44" s="266"/>
      <c r="E44" s="151" t="s">
        <v>28</v>
      </c>
      <c r="F44" s="152">
        <v>45968</v>
      </c>
      <c r="G44" s="153" t="s">
        <v>25</v>
      </c>
      <c r="H44" s="267" t="s">
        <v>25</v>
      </c>
      <c r="I44" s="268"/>
    </row>
  </sheetData>
  <sheetProtection algorithmName="SHA-512" hashValue="2HHIFDU99KK52Sn5qo7t/PaK7exK6dCPFfwRU0k+ZatIVbKaFuDfx+xnkNdNMmZOO6VKZklHFQdfpReGWnbt0w==" saltValue="sXL7Q8PseAVGz5JnSm2eKg==" spinCount="100000" sheet="1" objects="1" scenarios="1"/>
  <mergeCells count="15">
    <mergeCell ref="C44:D44"/>
    <mergeCell ref="H44:I44"/>
    <mergeCell ref="C41:D41"/>
    <mergeCell ref="H41:I41"/>
    <mergeCell ref="E9:G9"/>
    <mergeCell ref="C39:D39"/>
    <mergeCell ref="H39:I39"/>
    <mergeCell ref="C40:D40"/>
    <mergeCell ref="H40:I40"/>
    <mergeCell ref="C38:I38"/>
    <mergeCell ref="C42:D42"/>
    <mergeCell ref="H42:I42"/>
    <mergeCell ref="H43:I43"/>
    <mergeCell ref="C43:D43"/>
    <mergeCell ref="C22:I3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458-96F8-4E3C-8FE1-620D179A6A95}">
  <sheetPr codeName="Sheet123">
    <tabColor rgb="FF7030A0"/>
  </sheetPr>
  <dimension ref="A1:U98"/>
  <sheetViews>
    <sheetView zoomScaleNormal="100" workbookViewId="0">
      <selection activeCell="E8" sqref="E8:E17"/>
    </sheetView>
  </sheetViews>
  <sheetFormatPr defaultColWidth="8.54296875" defaultRowHeight="26" x14ac:dyDescent="0.6"/>
  <cols>
    <col min="1" max="1" width="48.453125" style="175" customWidth="1"/>
    <col min="2" max="2" width="5.453125" style="175" hidden="1" customWidth="1"/>
    <col min="3" max="3" width="103.81640625" style="175" customWidth="1"/>
    <col min="4" max="4" width="24.453125" style="175" customWidth="1"/>
    <col min="5" max="5" width="20.54296875" style="175" customWidth="1"/>
    <col min="6" max="6" width="23.1796875" style="175" customWidth="1"/>
    <col min="7" max="7" width="25.54296875" style="175" customWidth="1"/>
    <col min="8" max="8" width="20.54296875" style="175" customWidth="1"/>
    <col min="9" max="9" width="42.453125" style="175" customWidth="1"/>
    <col min="10" max="10" width="20.54296875" style="175" customWidth="1"/>
    <col min="11" max="11" width="64.453125" style="175" customWidth="1"/>
    <col min="12" max="12" width="41.453125" style="175" customWidth="1"/>
    <col min="13" max="13" width="42"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417</v>
      </c>
      <c r="D1" s="412"/>
      <c r="E1" s="412"/>
      <c r="F1" s="413"/>
      <c r="G1" s="176"/>
      <c r="I1" s="177"/>
      <c r="J1" s="177"/>
      <c r="K1" s="177"/>
    </row>
    <row r="2" spans="1:21" x14ac:dyDescent="0.6">
      <c r="A2" s="174" t="s">
        <v>31</v>
      </c>
      <c r="B2" s="178"/>
      <c r="C2" s="412" t="s">
        <v>418</v>
      </c>
      <c r="D2" s="412"/>
      <c r="E2" s="412"/>
      <c r="F2" s="413"/>
      <c r="I2" s="181"/>
      <c r="J2" s="181"/>
      <c r="K2" s="181"/>
    </row>
    <row r="3" spans="1:21" ht="54" customHeight="1" x14ac:dyDescent="0.6">
      <c r="A3" s="182" t="s">
        <v>32</v>
      </c>
      <c r="B3" s="183"/>
      <c r="C3" s="412" t="s">
        <v>559</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323</v>
      </c>
      <c r="Q7" s="188" t="str">
        <f>A89</f>
        <v>Significant Negative and Uncertain Effects</v>
      </c>
      <c r="R7" s="188" t="str">
        <f>A91</f>
        <v>Significant Positive Effects</v>
      </c>
      <c r="S7" s="188" t="str">
        <f>A93</f>
        <v>Potential Cumulative Effects Identified</v>
      </c>
      <c r="T7" s="175" t="s">
        <v>48</v>
      </c>
      <c r="U7" s="175" t="s">
        <v>323</v>
      </c>
    </row>
    <row r="8" spans="1:21" ht="89.15" customHeight="1" x14ac:dyDescent="0.6">
      <c r="A8" s="420" t="s">
        <v>254</v>
      </c>
      <c r="B8" s="423" t="s">
        <v>118</v>
      </c>
      <c r="C8" s="189" t="s">
        <v>324</v>
      </c>
      <c r="D8" s="189" t="s">
        <v>253</v>
      </c>
      <c r="E8" s="426" t="s">
        <v>421</v>
      </c>
      <c r="F8" s="426" t="s">
        <v>422</v>
      </c>
      <c r="G8" s="426" t="s">
        <v>423</v>
      </c>
      <c r="H8" s="426" t="s">
        <v>424</v>
      </c>
      <c r="I8" s="426" t="s">
        <v>425</v>
      </c>
      <c r="J8" s="432" t="s">
        <v>156</v>
      </c>
      <c r="K8" s="435" t="s">
        <v>560</v>
      </c>
      <c r="L8" s="438"/>
      <c r="M8" s="429"/>
      <c r="Q8" s="190" t="str">
        <f>IF(OR(J8='Drop downs'!$G$7,J8='Drop downs'!$G$5), B8&amp;": "&amp;K8&amp;CHAR(10),"")</f>
        <v/>
      </c>
      <c r="R8" s="190"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S8" s="190" t="str">
        <f>IF(SS_ALT_2!E8='Drop downs'!$B$6,SS_ALT_2!B8&amp;": "&amp;SS_ALT_2!K8&amp;"","")</f>
        <v/>
      </c>
      <c r="T8" s="175" t="str">
        <f>IF(L8&gt;0,B8&amp;":"&amp;L8&amp;"
","")</f>
        <v/>
      </c>
      <c r="U8" s="175" t="str">
        <f>IF(M8&gt;0,B8&amp;":"&amp;M8&amp;"
","")</f>
        <v/>
      </c>
    </row>
    <row r="9" spans="1:21" ht="66.650000000000006" customHeight="1" x14ac:dyDescent="0.6">
      <c r="A9" s="421"/>
      <c r="B9" s="424"/>
      <c r="C9" s="191" t="s">
        <v>325</v>
      </c>
      <c r="D9" s="191" t="s">
        <v>253</v>
      </c>
      <c r="E9" s="427"/>
      <c r="F9" s="427"/>
      <c r="G9" s="427"/>
      <c r="H9" s="427"/>
      <c r="I9" s="427"/>
      <c r="J9" s="433"/>
      <c r="K9" s="436"/>
      <c r="L9" s="439"/>
      <c r="M9" s="430"/>
      <c r="Q9" s="190"/>
      <c r="R9" s="190"/>
      <c r="S9" s="190"/>
    </row>
    <row r="10" spans="1:21" ht="46" customHeight="1" x14ac:dyDescent="0.6">
      <c r="A10" s="421"/>
      <c r="B10" s="424"/>
      <c r="C10" s="191" t="s">
        <v>326</v>
      </c>
      <c r="D10" s="191" t="s">
        <v>257</v>
      </c>
      <c r="E10" s="427"/>
      <c r="F10" s="427"/>
      <c r="G10" s="427"/>
      <c r="H10" s="427"/>
      <c r="I10" s="427"/>
      <c r="J10" s="433"/>
      <c r="K10" s="436"/>
      <c r="L10" s="439"/>
      <c r="M10" s="430"/>
      <c r="Q10" s="190"/>
      <c r="R10" s="190"/>
      <c r="S10" s="190"/>
    </row>
    <row r="11" spans="1:21" ht="65.5" customHeight="1" x14ac:dyDescent="0.6">
      <c r="A11" s="421"/>
      <c r="B11" s="424"/>
      <c r="C11" s="191" t="s">
        <v>327</v>
      </c>
      <c r="D11" s="191" t="s">
        <v>253</v>
      </c>
      <c r="E11" s="427"/>
      <c r="F11" s="427"/>
      <c r="G11" s="427"/>
      <c r="H11" s="427"/>
      <c r="I11" s="427"/>
      <c r="J11" s="433"/>
      <c r="K11" s="436"/>
      <c r="L11" s="439"/>
      <c r="M11" s="430"/>
      <c r="Q11" s="190"/>
      <c r="R11" s="190"/>
      <c r="S11" s="190"/>
    </row>
    <row r="12" spans="1:21" ht="77.150000000000006" customHeight="1" x14ac:dyDescent="0.6">
      <c r="A12" s="421"/>
      <c r="B12" s="424"/>
      <c r="C12" s="191" t="s">
        <v>328</v>
      </c>
      <c r="D12" s="191" t="s">
        <v>253</v>
      </c>
      <c r="E12" s="427"/>
      <c r="F12" s="427"/>
      <c r="G12" s="427"/>
      <c r="H12" s="427"/>
      <c r="I12" s="427"/>
      <c r="J12" s="433"/>
      <c r="K12" s="436"/>
      <c r="L12" s="439"/>
      <c r="M12" s="430"/>
      <c r="Q12" s="190"/>
      <c r="R12" s="190"/>
      <c r="S12" s="190"/>
    </row>
    <row r="13" spans="1:21" ht="43" customHeight="1" x14ac:dyDescent="0.6">
      <c r="A13" s="421"/>
      <c r="B13" s="424"/>
      <c r="C13" s="191" t="s">
        <v>329</v>
      </c>
      <c r="D13" s="191" t="s">
        <v>253</v>
      </c>
      <c r="E13" s="427"/>
      <c r="F13" s="427"/>
      <c r="G13" s="427"/>
      <c r="H13" s="427"/>
      <c r="I13" s="427"/>
      <c r="J13" s="433"/>
      <c r="K13" s="436"/>
      <c r="L13" s="439"/>
      <c r="M13" s="430"/>
      <c r="Q13" s="190"/>
      <c r="R13" s="190"/>
      <c r="S13" s="190"/>
    </row>
    <row r="14" spans="1:21" ht="90.65" customHeight="1" x14ac:dyDescent="0.6">
      <c r="A14" s="421"/>
      <c r="B14" s="424"/>
      <c r="C14" s="191" t="s">
        <v>330</v>
      </c>
      <c r="D14" s="191" t="s">
        <v>253</v>
      </c>
      <c r="E14" s="427"/>
      <c r="F14" s="427"/>
      <c r="G14" s="427"/>
      <c r="H14" s="427"/>
      <c r="I14" s="427"/>
      <c r="J14" s="433"/>
      <c r="K14" s="436"/>
      <c r="L14" s="439"/>
      <c r="M14" s="430"/>
      <c r="Q14" s="190"/>
      <c r="R14" s="190"/>
      <c r="S14" s="190"/>
    </row>
    <row r="15" spans="1:21" ht="77.150000000000006" customHeight="1" x14ac:dyDescent="0.6">
      <c r="A15" s="421"/>
      <c r="B15" s="424"/>
      <c r="C15" s="191" t="s">
        <v>331</v>
      </c>
      <c r="D15" s="191" t="s">
        <v>253</v>
      </c>
      <c r="E15" s="427"/>
      <c r="F15" s="427"/>
      <c r="G15" s="427"/>
      <c r="H15" s="427"/>
      <c r="I15" s="427"/>
      <c r="J15" s="433"/>
      <c r="K15" s="436"/>
      <c r="L15" s="439"/>
      <c r="M15" s="430"/>
      <c r="Q15" s="190"/>
      <c r="R15" s="190"/>
      <c r="S15" s="190"/>
    </row>
    <row r="16" spans="1:21" ht="90.65" customHeight="1" x14ac:dyDescent="0.6">
      <c r="A16" s="421"/>
      <c r="B16" s="424"/>
      <c r="C16" s="191" t="s">
        <v>332</v>
      </c>
      <c r="D16" s="191" t="s">
        <v>253</v>
      </c>
      <c r="E16" s="427"/>
      <c r="F16" s="427"/>
      <c r="G16" s="427"/>
      <c r="H16" s="427"/>
      <c r="I16" s="427"/>
      <c r="J16" s="433"/>
      <c r="K16" s="436"/>
      <c r="L16" s="439"/>
      <c r="M16" s="430"/>
      <c r="Q16" s="190"/>
      <c r="R16" s="190"/>
      <c r="S16" s="190"/>
    </row>
    <row r="17" spans="1:21" ht="115" customHeight="1" thickBot="1" x14ac:dyDescent="0.65">
      <c r="A17" s="422"/>
      <c r="B17" s="425"/>
      <c r="C17" s="193" t="s">
        <v>333</v>
      </c>
      <c r="D17" s="193" t="s">
        <v>253</v>
      </c>
      <c r="E17" s="428"/>
      <c r="F17" s="428"/>
      <c r="G17" s="428"/>
      <c r="H17" s="428"/>
      <c r="I17" s="428"/>
      <c r="J17" s="434"/>
      <c r="K17" s="437"/>
      <c r="L17" s="440"/>
      <c r="M17" s="431"/>
      <c r="Q17" s="190"/>
      <c r="R17" s="190"/>
      <c r="S17" s="190"/>
    </row>
    <row r="18" spans="1:21" ht="186" customHeight="1" x14ac:dyDescent="0.6">
      <c r="A18" s="444" t="s">
        <v>334</v>
      </c>
      <c r="B18" s="441" t="s">
        <v>119</v>
      </c>
      <c r="C18" s="189" t="s">
        <v>335</v>
      </c>
      <c r="D18" s="189" t="s">
        <v>253</v>
      </c>
      <c r="E18" s="432" t="s">
        <v>421</v>
      </c>
      <c r="F18" s="432" t="s">
        <v>422</v>
      </c>
      <c r="G18" s="432" t="s">
        <v>427</v>
      </c>
      <c r="H18" s="432" t="s">
        <v>424</v>
      </c>
      <c r="I18" s="432" t="s">
        <v>425</v>
      </c>
      <c r="J18" s="432" t="s">
        <v>159</v>
      </c>
      <c r="K18" s="522" t="s">
        <v>561</v>
      </c>
      <c r="L18" s="438"/>
      <c r="M18" s="429"/>
      <c r="Q18" s="190" t="str">
        <f>IF(OR(J18='Drop downs'!$G$7,J18='Drop downs'!$G$5), B18&amp;": "&amp;K18&amp;CHAR(10),"")</f>
        <v/>
      </c>
      <c r="R18" s="190" t="str">
        <f>IF(J18='Drop downs'!$G$2,B18&amp;": "&amp;K18&amp;""," ")</f>
        <v xml:space="preserve"> </v>
      </c>
      <c r="S18" s="190" t="str">
        <f>IF(SS_ALT_2!E18='Drop downs'!$B$6,SS_ALT_2!B18&amp;": "&amp;SS_ALT_2!K18&amp;"","")</f>
        <v/>
      </c>
      <c r="T18" s="175" t="str">
        <f>IF(L18&gt;0,B18&amp;":"&amp;L18&amp;"
","")</f>
        <v/>
      </c>
      <c r="U18" s="175" t="str">
        <f>IF(M18&gt;0,B18&amp;":"&amp;M18&amp;"
","")</f>
        <v/>
      </c>
    </row>
    <row r="19" spans="1:21" ht="227.5" customHeight="1" thickBot="1" x14ac:dyDescent="0.65">
      <c r="A19" s="445"/>
      <c r="B19" s="443"/>
      <c r="C19" s="193" t="s">
        <v>336</v>
      </c>
      <c r="D19" s="193" t="s">
        <v>257</v>
      </c>
      <c r="E19" s="434"/>
      <c r="F19" s="434"/>
      <c r="G19" s="434"/>
      <c r="H19" s="434"/>
      <c r="I19" s="434"/>
      <c r="J19" s="434"/>
      <c r="K19" s="523"/>
      <c r="L19" s="440"/>
      <c r="M19" s="431"/>
      <c r="Q19" s="190"/>
      <c r="R19" s="190"/>
      <c r="S19" s="190"/>
    </row>
    <row r="20" spans="1:21" ht="166" customHeight="1" x14ac:dyDescent="0.6">
      <c r="A20" s="420" t="s">
        <v>337</v>
      </c>
      <c r="B20" s="441" t="s">
        <v>120</v>
      </c>
      <c r="C20" s="194" t="s">
        <v>338</v>
      </c>
      <c r="D20" s="189" t="s">
        <v>253</v>
      </c>
      <c r="E20" s="432" t="s">
        <v>421</v>
      </c>
      <c r="F20" s="432" t="s">
        <v>422</v>
      </c>
      <c r="G20" s="432" t="s">
        <v>423</v>
      </c>
      <c r="H20" s="432" t="s">
        <v>424</v>
      </c>
      <c r="I20" s="432" t="s">
        <v>425</v>
      </c>
      <c r="J20" s="432" t="s">
        <v>159</v>
      </c>
      <c r="K20" s="435" t="s">
        <v>429</v>
      </c>
      <c r="L20" s="438"/>
      <c r="M20" s="429"/>
      <c r="Q20" s="190" t="str">
        <f>IF(OR(J20='Drop downs'!$G$7,J20='Drop downs'!$G$5), B20&amp;": "&amp;K20&amp;CHAR(10),"")</f>
        <v/>
      </c>
      <c r="R20" s="190" t="str">
        <f>IF(J20='Drop downs'!$G$2,B20&amp;": "&amp;K20&amp;""," ")</f>
        <v xml:space="preserve"> </v>
      </c>
      <c r="S20" s="190" t="str">
        <f>IF(SS_ALT_2!E20='Drop downs'!$B$6,SS_ALT_2!B20&amp;": "&amp;SS_ALT_2!K20&amp;"","")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4.65" customHeight="1" x14ac:dyDescent="0.6">
      <c r="A24" s="421"/>
      <c r="B24" s="442"/>
      <c r="C24" s="195" t="s">
        <v>342</v>
      </c>
      <c r="D24" s="191" t="s">
        <v>257</v>
      </c>
      <c r="E24" s="433"/>
      <c r="F24" s="433"/>
      <c r="G24" s="433"/>
      <c r="H24" s="433"/>
      <c r="I24" s="433"/>
      <c r="J24" s="433"/>
      <c r="K24" s="436"/>
      <c r="L24" s="439"/>
      <c r="M24" s="430"/>
      <c r="Q24" s="190"/>
      <c r="R24" s="190"/>
      <c r="S24" s="190"/>
    </row>
    <row r="25" spans="1:21" ht="112.5" customHeight="1" x14ac:dyDescent="0.6">
      <c r="A25" s="421"/>
      <c r="B25" s="442"/>
      <c r="C25" s="195" t="s">
        <v>343</v>
      </c>
      <c r="D25" s="191" t="s">
        <v>253</v>
      </c>
      <c r="E25" s="433"/>
      <c r="F25" s="433"/>
      <c r="G25" s="433"/>
      <c r="H25" s="433"/>
      <c r="I25" s="433"/>
      <c r="J25" s="433"/>
      <c r="K25" s="436"/>
      <c r="L25" s="439"/>
      <c r="M25" s="430"/>
      <c r="Q25" s="190"/>
      <c r="R25" s="190"/>
      <c r="S25" s="190"/>
    </row>
    <row r="26" spans="1:21" ht="64" customHeight="1" x14ac:dyDescent="0.6">
      <c r="A26" s="421"/>
      <c r="B26" s="442"/>
      <c r="C26" s="195" t="s">
        <v>344</v>
      </c>
      <c r="D26" s="191" t="s">
        <v>253</v>
      </c>
      <c r="E26" s="433"/>
      <c r="F26" s="433"/>
      <c r="G26" s="433"/>
      <c r="H26" s="433"/>
      <c r="I26" s="433"/>
      <c r="J26" s="433"/>
      <c r="K26" s="436"/>
      <c r="L26" s="439"/>
      <c r="M26" s="430"/>
      <c r="Q26" s="190"/>
      <c r="R26" s="190"/>
      <c r="S26" s="190"/>
    </row>
    <row r="27" spans="1:21" ht="90.65" customHeight="1" thickBot="1" x14ac:dyDescent="0.65">
      <c r="A27" s="422"/>
      <c r="B27" s="443"/>
      <c r="C27" s="196" t="s">
        <v>345</v>
      </c>
      <c r="D27" s="191" t="s">
        <v>253</v>
      </c>
      <c r="E27" s="434"/>
      <c r="F27" s="434"/>
      <c r="G27" s="434"/>
      <c r="H27" s="434"/>
      <c r="I27" s="434"/>
      <c r="J27" s="434"/>
      <c r="K27" s="437"/>
      <c r="L27" s="440"/>
      <c r="M27" s="431"/>
      <c r="Q27" s="190"/>
      <c r="R27" s="190"/>
      <c r="S27" s="190"/>
    </row>
    <row r="28" spans="1:21" ht="78" x14ac:dyDescent="0.6">
      <c r="A28" s="420" t="s">
        <v>346</v>
      </c>
      <c r="B28" s="441" t="s">
        <v>121</v>
      </c>
      <c r="C28" s="197" t="s">
        <v>347</v>
      </c>
      <c r="D28" s="194" t="s">
        <v>253</v>
      </c>
      <c r="E28" s="432" t="s">
        <v>421</v>
      </c>
      <c r="F28" s="432" t="s">
        <v>422</v>
      </c>
      <c r="G28" s="432" t="s">
        <v>423</v>
      </c>
      <c r="H28" s="432" t="s">
        <v>424</v>
      </c>
      <c r="I28" s="432" t="s">
        <v>425</v>
      </c>
      <c r="J28" s="432" t="s">
        <v>159</v>
      </c>
      <c r="K28" s="435" t="s">
        <v>430</v>
      </c>
      <c r="L28" s="438"/>
      <c r="M28" s="429"/>
      <c r="Q28" s="190" t="str">
        <f>IF(OR(J28='Drop downs'!$G$7,J28='Drop downs'!$G$5), B28&amp;": "&amp;K28&amp;CHAR(10),"")</f>
        <v/>
      </c>
      <c r="R28" s="190" t="str">
        <f>IF(J28='Drop downs'!$G$2,B28&amp;": "&amp;K28&amp;""," ")</f>
        <v xml:space="preserve"> </v>
      </c>
      <c r="S28" s="190" t="str">
        <f>IF(SS_ALT_2!E28='Drop downs'!$B$6,SS_ALT_2!B28&amp;": "&amp;SS_ALT_2!K28&amp;"","")</f>
        <v/>
      </c>
      <c r="T28" s="175" t="str">
        <f>IF(L28&gt;0,B28&amp;":"&amp;L28&amp;"
","")</f>
        <v/>
      </c>
      <c r="U28" s="175" t="str">
        <f>IF(M28&gt;0,B28&amp;":"&amp;M28&amp;"
","")</f>
        <v/>
      </c>
    </row>
    <row r="29" spans="1:21" ht="80.5" customHeight="1" x14ac:dyDescent="0.6">
      <c r="A29" s="421"/>
      <c r="B29" s="442"/>
      <c r="C29" s="198" t="s">
        <v>348</v>
      </c>
      <c r="D29" s="195" t="s">
        <v>253</v>
      </c>
      <c r="E29" s="433"/>
      <c r="F29" s="433"/>
      <c r="G29" s="433"/>
      <c r="H29" s="433"/>
      <c r="I29" s="433"/>
      <c r="J29" s="433"/>
      <c r="K29" s="436"/>
      <c r="L29" s="439"/>
      <c r="M29" s="430"/>
      <c r="Q29" s="190"/>
      <c r="R29" s="190"/>
      <c r="S29" s="190"/>
    </row>
    <row r="30" spans="1:21" ht="60.65" customHeight="1" x14ac:dyDescent="0.6">
      <c r="A30" s="421"/>
      <c r="B30" s="442"/>
      <c r="C30" s="198" t="s">
        <v>349</v>
      </c>
      <c r="D30" s="195" t="s">
        <v>253</v>
      </c>
      <c r="E30" s="433"/>
      <c r="F30" s="433"/>
      <c r="G30" s="433"/>
      <c r="H30" s="433"/>
      <c r="I30" s="433"/>
      <c r="J30" s="433"/>
      <c r="K30" s="436"/>
      <c r="L30" s="439"/>
      <c r="M30" s="430"/>
      <c r="Q30" s="190"/>
      <c r="R30" s="190"/>
      <c r="S30" s="190"/>
    </row>
    <row r="31" spans="1:21" ht="60.65" customHeight="1" x14ac:dyDescent="0.6">
      <c r="A31" s="421"/>
      <c r="B31" s="442"/>
      <c r="C31" s="198" t="s">
        <v>350</v>
      </c>
      <c r="D31" s="195" t="s">
        <v>253</v>
      </c>
      <c r="E31" s="433"/>
      <c r="F31" s="433"/>
      <c r="G31" s="433"/>
      <c r="H31" s="433"/>
      <c r="I31" s="433"/>
      <c r="J31" s="433"/>
      <c r="K31" s="436"/>
      <c r="L31" s="439"/>
      <c r="M31" s="430"/>
      <c r="Q31" s="190"/>
      <c r="R31" s="190"/>
      <c r="S31" s="190"/>
    </row>
    <row r="32" spans="1:21" ht="65.5" customHeight="1" x14ac:dyDescent="0.6">
      <c r="A32" s="421"/>
      <c r="B32" s="442"/>
      <c r="C32" s="198" t="s">
        <v>351</v>
      </c>
      <c r="D32" s="195" t="s">
        <v>253</v>
      </c>
      <c r="E32" s="433"/>
      <c r="F32" s="433"/>
      <c r="G32" s="433"/>
      <c r="H32" s="433"/>
      <c r="I32" s="433"/>
      <c r="J32" s="433"/>
      <c r="K32" s="436"/>
      <c r="L32" s="439"/>
      <c r="M32" s="430"/>
      <c r="Q32" s="190"/>
      <c r="R32" s="190"/>
      <c r="S32" s="190"/>
    </row>
    <row r="33" spans="1:21" ht="36" customHeight="1" x14ac:dyDescent="0.6">
      <c r="A33" s="421"/>
      <c r="B33" s="442"/>
      <c r="C33" s="198" t="s">
        <v>352</v>
      </c>
      <c r="D33" s="195" t="s">
        <v>257</v>
      </c>
      <c r="E33" s="433"/>
      <c r="F33" s="433"/>
      <c r="G33" s="433"/>
      <c r="H33" s="433"/>
      <c r="I33" s="433"/>
      <c r="J33" s="433"/>
      <c r="K33" s="436"/>
      <c r="L33" s="439"/>
      <c r="M33" s="430"/>
      <c r="Q33" s="190"/>
      <c r="R33" s="190"/>
      <c r="S33" s="190"/>
    </row>
    <row r="34" spans="1:21" ht="74.150000000000006" customHeight="1" x14ac:dyDescent="0.6">
      <c r="A34" s="421"/>
      <c r="B34" s="442"/>
      <c r="C34" s="198" t="s">
        <v>353</v>
      </c>
      <c r="D34" s="195" t="s">
        <v>257</v>
      </c>
      <c r="E34" s="433"/>
      <c r="F34" s="433"/>
      <c r="G34" s="433"/>
      <c r="H34" s="433"/>
      <c r="I34" s="433"/>
      <c r="J34" s="433"/>
      <c r="K34" s="436"/>
      <c r="L34" s="439"/>
      <c r="M34" s="430"/>
      <c r="Q34" s="190"/>
      <c r="R34" s="190"/>
      <c r="S34" s="190"/>
    </row>
    <row r="35" spans="1:21" ht="74.5" customHeight="1" thickBot="1" x14ac:dyDescent="0.65">
      <c r="A35" s="446"/>
      <c r="B35" s="443"/>
      <c r="C35" s="211" t="s">
        <v>354</v>
      </c>
      <c r="D35" s="195" t="s">
        <v>257</v>
      </c>
      <c r="E35" s="447"/>
      <c r="F35" s="447"/>
      <c r="G35" s="447"/>
      <c r="H35" s="447"/>
      <c r="I35" s="447"/>
      <c r="J35" s="447"/>
      <c r="K35" s="452"/>
      <c r="L35" s="453"/>
      <c r="M35" s="448"/>
      <c r="Q35" s="190"/>
      <c r="R35" s="190"/>
      <c r="S35" s="190"/>
    </row>
    <row r="36" spans="1:21" ht="100" customHeight="1" x14ac:dyDescent="0.6">
      <c r="A36" s="449" t="s">
        <v>355</v>
      </c>
      <c r="B36" s="441" t="s">
        <v>122</v>
      </c>
      <c r="C36" s="213" t="s">
        <v>356</v>
      </c>
      <c r="D36" s="213" t="s">
        <v>253</v>
      </c>
      <c r="E36" s="450" t="s">
        <v>421</v>
      </c>
      <c r="F36" s="450" t="s">
        <v>422</v>
      </c>
      <c r="G36" s="450" t="s">
        <v>423</v>
      </c>
      <c r="H36" s="450" t="s">
        <v>424</v>
      </c>
      <c r="I36" s="450" t="s">
        <v>431</v>
      </c>
      <c r="J36" s="450" t="s">
        <v>156</v>
      </c>
      <c r="K36" s="456" t="s">
        <v>562</v>
      </c>
      <c r="L36" s="454"/>
      <c r="M36" s="455"/>
      <c r="Q36" s="190" t="str">
        <f>IF(OR(J36='Drop downs'!$G$7,J36='Drop downs'!$G$5), B36&amp;": "&amp;K36&amp;CHAR(10),"")</f>
        <v/>
      </c>
      <c r="R36" s="190"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v>
      </c>
      <c r="S36" s="190" t="str">
        <f>IF(SS_ALT_2!E36='Drop downs'!$B$6,SS_ALT_2!B36&amp;": "&amp;SS_ALT_2!K36&amp;"","")</f>
        <v/>
      </c>
      <c r="T36" s="175" t="str">
        <f>IF(L36&gt;0,B36&amp;":"&amp;L36&amp;"
","")</f>
        <v/>
      </c>
      <c r="U36" s="175" t="str">
        <f>IF(M36&gt;0,B36&amp;":"&amp;M36&amp;"
","")</f>
        <v/>
      </c>
    </row>
    <row r="37" spans="1:21" ht="100" customHeight="1" x14ac:dyDescent="0.6">
      <c r="A37" s="421"/>
      <c r="B37" s="442"/>
      <c r="C37" s="195" t="s">
        <v>357</v>
      </c>
      <c r="D37" s="195" t="s">
        <v>253</v>
      </c>
      <c r="E37" s="433"/>
      <c r="F37" s="433"/>
      <c r="G37" s="433"/>
      <c r="H37" s="433"/>
      <c r="I37" s="433"/>
      <c r="J37" s="433"/>
      <c r="K37" s="457"/>
      <c r="L37" s="439"/>
      <c r="M37" s="430"/>
      <c r="Q37" s="190"/>
      <c r="R37" s="190"/>
      <c r="S37" s="190"/>
    </row>
    <row r="38" spans="1:21" ht="91.5" customHeight="1" x14ac:dyDescent="0.6">
      <c r="A38" s="421"/>
      <c r="B38" s="442"/>
      <c r="C38" s="195" t="s">
        <v>358</v>
      </c>
      <c r="D38" s="195" t="s">
        <v>253</v>
      </c>
      <c r="E38" s="433"/>
      <c r="F38" s="433"/>
      <c r="G38" s="433"/>
      <c r="H38" s="433"/>
      <c r="I38" s="433"/>
      <c r="J38" s="433"/>
      <c r="K38" s="457"/>
      <c r="L38" s="439"/>
      <c r="M38" s="430"/>
      <c r="Q38" s="190"/>
      <c r="R38" s="190"/>
      <c r="S38" s="190"/>
    </row>
    <row r="39" spans="1:21" ht="98.15" customHeight="1" x14ac:dyDescent="0.6">
      <c r="A39" s="421"/>
      <c r="B39" s="442"/>
      <c r="C39" s="195" t="s">
        <v>359</v>
      </c>
      <c r="D39" s="195" t="s">
        <v>253</v>
      </c>
      <c r="E39" s="433"/>
      <c r="F39" s="433"/>
      <c r="G39" s="433"/>
      <c r="H39" s="433"/>
      <c r="I39" s="433"/>
      <c r="J39" s="433"/>
      <c r="K39" s="457"/>
      <c r="L39" s="439"/>
      <c r="M39" s="430"/>
      <c r="Q39" s="190"/>
      <c r="R39" s="190"/>
      <c r="S39" s="190"/>
    </row>
    <row r="40" spans="1:21" ht="157" customHeight="1" x14ac:dyDescent="0.6">
      <c r="A40" s="421"/>
      <c r="B40" s="442"/>
      <c r="C40" s="195" t="s">
        <v>360</v>
      </c>
      <c r="D40" s="195" t="s">
        <v>257</v>
      </c>
      <c r="E40" s="433"/>
      <c r="F40" s="433"/>
      <c r="G40" s="433"/>
      <c r="H40" s="433"/>
      <c r="I40" s="433"/>
      <c r="J40" s="433"/>
      <c r="K40" s="457"/>
      <c r="L40" s="439"/>
      <c r="M40" s="430"/>
      <c r="Q40" s="190"/>
      <c r="R40" s="190"/>
      <c r="S40" s="190"/>
    </row>
    <row r="41" spans="1:21" ht="116.15" customHeight="1" thickBot="1" x14ac:dyDescent="0.65">
      <c r="A41" s="446"/>
      <c r="B41" s="443"/>
      <c r="C41" s="212" t="s">
        <v>361</v>
      </c>
      <c r="D41" s="212" t="s">
        <v>253</v>
      </c>
      <c r="E41" s="447"/>
      <c r="F41" s="447"/>
      <c r="G41" s="447"/>
      <c r="H41" s="447"/>
      <c r="I41" s="447"/>
      <c r="J41" s="447"/>
      <c r="K41" s="458"/>
      <c r="L41" s="453"/>
      <c r="M41" s="448"/>
      <c r="Q41" s="190"/>
      <c r="R41" s="190"/>
      <c r="S41" s="190"/>
    </row>
    <row r="42" spans="1:21" ht="139.5" customHeight="1" x14ac:dyDescent="0.6">
      <c r="A42" s="449" t="s">
        <v>362</v>
      </c>
      <c r="B42" s="441" t="s">
        <v>123</v>
      </c>
      <c r="C42" s="213" t="s">
        <v>363</v>
      </c>
      <c r="D42" s="213" t="s">
        <v>253</v>
      </c>
      <c r="E42" s="450" t="s">
        <v>421</v>
      </c>
      <c r="F42" s="450" t="s">
        <v>422</v>
      </c>
      <c r="G42" s="450" t="s">
        <v>423</v>
      </c>
      <c r="H42" s="450" t="s">
        <v>433</v>
      </c>
      <c r="I42" s="450" t="s">
        <v>425</v>
      </c>
      <c r="J42" s="450" t="s">
        <v>156</v>
      </c>
      <c r="K42" s="451" t="s">
        <v>434</v>
      </c>
      <c r="L42" s="454"/>
      <c r="M42" s="455"/>
      <c r="Q42" s="190" t="str">
        <f>IF(OR(J42='Drop downs'!$G$7,J42='Drop downs'!$G$5), B42&amp;": "&amp;K42&amp;CHAR(10),"")</f>
        <v/>
      </c>
      <c r="R42" s="190"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S42" s="190" t="str">
        <f>IF(SS_ALT_2!E42='Drop downs'!$B$6,SS_ALT_2!B42&amp;": "&amp;SS_ALT_2!K42&amp;"","")</f>
        <v/>
      </c>
      <c r="T42" s="175" t="str">
        <f>IF(L42&gt;0,B42&amp;":"&amp;L42&amp;"
","")</f>
        <v/>
      </c>
      <c r="U42" s="175" t="str">
        <f>IF(M42&gt;0,B42&amp;":"&amp;M42&amp;"
","")</f>
        <v/>
      </c>
    </row>
    <row r="43" spans="1:21" ht="110.15" customHeight="1" x14ac:dyDescent="0.6">
      <c r="A43" s="421"/>
      <c r="B43" s="442"/>
      <c r="C43" s="195" t="s">
        <v>364</v>
      </c>
      <c r="D43" s="195" t="s">
        <v>253</v>
      </c>
      <c r="E43" s="433"/>
      <c r="F43" s="433"/>
      <c r="G43" s="433"/>
      <c r="H43" s="433"/>
      <c r="I43" s="433"/>
      <c r="J43" s="433"/>
      <c r="K43" s="436"/>
      <c r="L43" s="439"/>
      <c r="M43" s="430"/>
      <c r="Q43" s="190"/>
      <c r="R43" s="190"/>
      <c r="S43" s="190"/>
    </row>
    <row r="44" spans="1:21" ht="110.15" customHeight="1" x14ac:dyDescent="0.6">
      <c r="A44" s="421"/>
      <c r="B44" s="442"/>
      <c r="C44" s="195" t="s">
        <v>365</v>
      </c>
      <c r="D44" s="195" t="s">
        <v>253</v>
      </c>
      <c r="E44" s="433"/>
      <c r="F44" s="433"/>
      <c r="G44" s="433"/>
      <c r="H44" s="433"/>
      <c r="I44" s="433"/>
      <c r="J44" s="433"/>
      <c r="K44" s="436"/>
      <c r="L44" s="439"/>
      <c r="M44" s="430"/>
      <c r="Q44" s="190"/>
      <c r="R44" s="190"/>
      <c r="S44" s="190"/>
    </row>
    <row r="45" spans="1:21" ht="116.15" customHeight="1" x14ac:dyDescent="0.6">
      <c r="A45" s="421"/>
      <c r="B45" s="442"/>
      <c r="C45" s="195" t="s">
        <v>366</v>
      </c>
      <c r="D45" s="195" t="s">
        <v>253</v>
      </c>
      <c r="E45" s="433"/>
      <c r="F45" s="433"/>
      <c r="G45" s="433"/>
      <c r="H45" s="433"/>
      <c r="I45" s="433"/>
      <c r="J45" s="433"/>
      <c r="K45" s="436"/>
      <c r="L45" s="439"/>
      <c r="M45" s="430"/>
      <c r="Q45" s="190"/>
      <c r="R45" s="190"/>
      <c r="S45" s="190"/>
    </row>
    <row r="46" spans="1:21" ht="128.5" customHeight="1" thickBot="1" x14ac:dyDescent="0.65">
      <c r="A46" s="446"/>
      <c r="B46" s="443"/>
      <c r="C46" s="212" t="s">
        <v>367</v>
      </c>
      <c r="D46" s="212" t="s">
        <v>253</v>
      </c>
      <c r="E46" s="447"/>
      <c r="F46" s="447"/>
      <c r="G46" s="447"/>
      <c r="H46" s="447"/>
      <c r="I46" s="447"/>
      <c r="J46" s="447"/>
      <c r="K46" s="452"/>
      <c r="L46" s="453"/>
      <c r="M46" s="448"/>
      <c r="Q46" s="190"/>
      <c r="R46" s="190"/>
      <c r="S46" s="190"/>
    </row>
    <row r="47" spans="1:21" ht="175" customHeight="1" x14ac:dyDescent="0.6">
      <c r="A47" s="449" t="s">
        <v>368</v>
      </c>
      <c r="B47" s="441" t="s">
        <v>124</v>
      </c>
      <c r="C47" s="213" t="s">
        <v>369</v>
      </c>
      <c r="D47" s="213" t="s">
        <v>253</v>
      </c>
      <c r="E47" s="450" t="s">
        <v>435</v>
      </c>
      <c r="F47" s="450" t="s">
        <v>422</v>
      </c>
      <c r="G47" s="450" t="s">
        <v>423</v>
      </c>
      <c r="H47" s="450" t="s">
        <v>424</v>
      </c>
      <c r="I47" s="450" t="s">
        <v>425</v>
      </c>
      <c r="J47" s="450" t="s">
        <v>159</v>
      </c>
      <c r="K47" s="451" t="s">
        <v>436</v>
      </c>
      <c r="L47" s="454"/>
      <c r="M47" s="455"/>
      <c r="Q47" s="190" t="str">
        <f>IF(OR(J47='Drop downs'!$G$7,J47='Drop downs'!$G$5), B47&amp;": "&amp;K47&amp;CHAR(10),"")</f>
        <v/>
      </c>
      <c r="R47" s="190" t="str">
        <f>IF(J47='Drop downs'!$G$2,B47&amp;": "&amp;K47&amp;""," ")</f>
        <v xml:space="preserve"> </v>
      </c>
      <c r="S47" s="190" t="str">
        <f>IF(SS_ALT_2!E47='Drop downs'!$B$6,SS_ALT_2!B47&amp;": "&amp;SS_ALT_2!K47&amp;"","")</f>
        <v/>
      </c>
      <c r="T47" s="175" t="str">
        <f>IF(L47&gt;0,B47&amp;":"&amp;L47&amp;"
","")</f>
        <v/>
      </c>
      <c r="U47" s="175" t="str">
        <f>IF(M47&gt;0,B47&amp;":"&amp;M47&amp;"
","")</f>
        <v/>
      </c>
    </row>
    <row r="48" spans="1:21" ht="101.15"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IF(SS_ALT_2!E48='Drop downs'!$B$6,SS_ALT_2!B48&amp;": "&amp;SS_ALT_2!K48&amp;"","")</f>
        <v xml:space="preserve">: </v>
      </c>
    </row>
    <row r="49" spans="1:21" ht="86.15" customHeight="1" x14ac:dyDescent="0.6">
      <c r="A49" s="420" t="s">
        <v>371</v>
      </c>
      <c r="B49" s="441" t="s">
        <v>125</v>
      </c>
      <c r="C49" s="189" t="s">
        <v>372</v>
      </c>
      <c r="D49" s="189" t="s">
        <v>257</v>
      </c>
      <c r="E49" s="432" t="s">
        <v>421</v>
      </c>
      <c r="F49" s="432" t="s">
        <v>422</v>
      </c>
      <c r="G49" s="432" t="s">
        <v>423</v>
      </c>
      <c r="H49" s="432" t="s">
        <v>424</v>
      </c>
      <c r="I49" s="432" t="s">
        <v>425</v>
      </c>
      <c r="J49" s="432" t="s">
        <v>159</v>
      </c>
      <c r="K49" s="435" t="s">
        <v>437</v>
      </c>
      <c r="L49" s="438"/>
      <c r="M49" s="429"/>
      <c r="Q49" s="190" t="str">
        <f>IF(OR(J49='Drop downs'!$G$7,J49='Drop downs'!$G$5), B49&amp;": "&amp;K49&amp;CHAR(10),"")</f>
        <v/>
      </c>
      <c r="R49" s="190" t="str">
        <f>IF(J49='Drop downs'!$G$2,B49&amp;": "&amp;K49&amp;""," ")</f>
        <v xml:space="preserve"> </v>
      </c>
      <c r="S49" s="190" t="str">
        <f>IF(SS_ALT_2!E49='Drop downs'!$B$6,SS_ALT_2!B49&amp;": "&amp;SS_ALT_2!K49&amp;"","")</f>
        <v/>
      </c>
      <c r="T49" s="175" t="str">
        <f>IF(L49&gt;0,B49&amp;":"&amp;L49&amp;"
","")</f>
        <v/>
      </c>
      <c r="U49" s="175" t="str">
        <f>IF(M49&gt;0,B49&amp;":"&amp;M49&amp;"
","")</f>
        <v/>
      </c>
    </row>
    <row r="50" spans="1:21" ht="58" customHeight="1" x14ac:dyDescent="0.6">
      <c r="A50" s="421"/>
      <c r="B50" s="442"/>
      <c r="C50" s="191" t="s">
        <v>373</v>
      </c>
      <c r="D50" s="191" t="s">
        <v>257</v>
      </c>
      <c r="E50" s="433"/>
      <c r="F50" s="433"/>
      <c r="G50" s="433"/>
      <c r="H50" s="433"/>
      <c r="I50" s="433"/>
      <c r="J50" s="433"/>
      <c r="K50" s="436"/>
      <c r="L50" s="439"/>
      <c r="M50" s="430"/>
      <c r="Q50" s="190"/>
      <c r="R50" s="190"/>
      <c r="S50" s="190"/>
    </row>
    <row r="51" spans="1:21" ht="32.15" customHeight="1" x14ac:dyDescent="0.6">
      <c r="A51" s="421"/>
      <c r="B51" s="442"/>
      <c r="C51" s="200" t="s">
        <v>374</v>
      </c>
      <c r="D51" s="191" t="s">
        <v>253</v>
      </c>
      <c r="E51" s="433"/>
      <c r="F51" s="433"/>
      <c r="G51" s="433"/>
      <c r="H51" s="433"/>
      <c r="I51" s="433"/>
      <c r="J51" s="433"/>
      <c r="K51" s="436"/>
      <c r="L51" s="439"/>
      <c r="M51" s="430"/>
      <c r="Q51" s="190"/>
      <c r="R51" s="190"/>
      <c r="S51" s="190"/>
    </row>
    <row r="52" spans="1:21" ht="36" customHeight="1" x14ac:dyDescent="0.6">
      <c r="A52" s="421"/>
      <c r="B52" s="442"/>
      <c r="C52" s="191" t="s">
        <v>375</v>
      </c>
      <c r="D52" s="191" t="s">
        <v>253</v>
      </c>
      <c r="E52" s="433"/>
      <c r="F52" s="433"/>
      <c r="G52" s="433"/>
      <c r="H52" s="433"/>
      <c r="I52" s="433"/>
      <c r="J52" s="433"/>
      <c r="K52" s="436"/>
      <c r="L52" s="439"/>
      <c r="M52" s="430"/>
      <c r="Q52" s="190"/>
      <c r="R52" s="190"/>
      <c r="S52" s="190"/>
    </row>
    <row r="53" spans="1:21" ht="35.15" customHeight="1" thickBot="1" x14ac:dyDescent="0.65">
      <c r="A53" s="422"/>
      <c r="B53" s="443"/>
      <c r="C53" s="193" t="s">
        <v>376</v>
      </c>
      <c r="D53" s="193" t="s">
        <v>253</v>
      </c>
      <c r="E53" s="434"/>
      <c r="F53" s="434"/>
      <c r="G53" s="434"/>
      <c r="H53" s="434"/>
      <c r="I53" s="434"/>
      <c r="J53" s="434"/>
      <c r="K53" s="437"/>
      <c r="L53" s="440"/>
      <c r="M53" s="431"/>
      <c r="Q53" s="190"/>
      <c r="R53" s="190"/>
      <c r="S53" s="190"/>
    </row>
    <row r="54" spans="1:21" ht="74.150000000000006" customHeight="1" x14ac:dyDescent="0.6">
      <c r="A54" s="420" t="s">
        <v>377</v>
      </c>
      <c r="B54" s="441" t="s">
        <v>126</v>
      </c>
      <c r="C54" s="201" t="s">
        <v>378</v>
      </c>
      <c r="D54" s="189" t="s">
        <v>257</v>
      </c>
      <c r="E54" s="432" t="s">
        <v>103</v>
      </c>
      <c r="F54" s="432" t="s">
        <v>103</v>
      </c>
      <c r="G54" s="432" t="s">
        <v>103</v>
      </c>
      <c r="H54" s="432" t="s">
        <v>103</v>
      </c>
      <c r="I54" s="432" t="s">
        <v>103</v>
      </c>
      <c r="J54" s="432" t="s">
        <v>161</v>
      </c>
      <c r="K54" s="435" t="s">
        <v>438</v>
      </c>
      <c r="L54" s="438"/>
      <c r="M54" s="429"/>
      <c r="Q54" s="190" t="str">
        <f>IF(OR(J54='Drop downs'!$G$7,J54='Drop downs'!$G$5), B54&amp;": "&amp;K54&amp;CHAR(10),"")</f>
        <v/>
      </c>
      <c r="R54" s="190" t="str">
        <f>IF(J54='Drop downs'!$G$2,B54&amp;": "&amp;K54&amp;""," ")</f>
        <v xml:space="preserve"> </v>
      </c>
      <c r="S54" s="190" t="str">
        <f>IF(SS_ALT_2!E54='Drop downs'!$B$6,SS_ALT_2!B54&amp;": "&amp;SS_ALT_2!K54&amp;"","")</f>
        <v/>
      </c>
      <c r="T54" s="175" t="str">
        <f>IF(L54&gt;0,B54&amp;":"&amp;L54&amp;"
","")</f>
        <v/>
      </c>
      <c r="U54" s="175" t="str">
        <f>IF(M54&gt;0,B54&amp;":"&amp;M54&amp;"
","")</f>
        <v/>
      </c>
    </row>
    <row r="55" spans="1:21" ht="81.650000000000006" customHeight="1" x14ac:dyDescent="0.6">
      <c r="A55" s="421"/>
      <c r="B55" s="442"/>
      <c r="C55" s="202" t="s">
        <v>379</v>
      </c>
      <c r="D55" s="191" t="s">
        <v>257</v>
      </c>
      <c r="E55" s="433"/>
      <c r="F55" s="433"/>
      <c r="G55" s="433"/>
      <c r="H55" s="433"/>
      <c r="I55" s="433"/>
      <c r="J55" s="433"/>
      <c r="K55" s="436"/>
      <c r="L55" s="439"/>
      <c r="M55" s="430"/>
      <c r="Q55" s="190"/>
      <c r="R55" s="190"/>
      <c r="S55" s="190"/>
    </row>
    <row r="56" spans="1:21" ht="108"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34.5" customHeight="1" x14ac:dyDescent="0.6">
      <c r="A57" s="420" t="s">
        <v>381</v>
      </c>
      <c r="B57" s="441" t="s">
        <v>127</v>
      </c>
      <c r="C57" s="189" t="s">
        <v>382</v>
      </c>
      <c r="D57" s="189" t="s">
        <v>257</v>
      </c>
      <c r="E57" s="432" t="s">
        <v>421</v>
      </c>
      <c r="F57" s="432" t="s">
        <v>422</v>
      </c>
      <c r="G57" s="459" t="s">
        <v>423</v>
      </c>
      <c r="H57" s="459" t="s">
        <v>424</v>
      </c>
      <c r="I57" s="432" t="s">
        <v>439</v>
      </c>
      <c r="J57" s="432" t="s">
        <v>168</v>
      </c>
      <c r="K57" s="435" t="s">
        <v>563</v>
      </c>
      <c r="L57" s="524" t="s">
        <v>564</v>
      </c>
      <c r="M57" s="527"/>
      <c r="Q57" s="190" t="str">
        <f>IF(OR(J57='Drop downs'!$G$7,J57='Drop downs'!$G$5), B57&amp;": "&amp;K57&amp;CHAR(10),"")</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v>
      </c>
      <c r="R57" s="190" t="str">
        <f>IF(J57='Drop downs'!$G$2,B57&amp;": "&amp;K57&amp;""," ")</f>
        <v xml:space="preserve"> </v>
      </c>
      <c r="S57" s="190" t="str">
        <f>IF(SS_ALT_2!E57='Drop downs'!$B$6,SS_ALT_2!B57&amp;": "&amp;SS_ALT_2!K57&amp;"","")</f>
        <v/>
      </c>
      <c r="T57" s="175" t="str">
        <f>IF(L57&gt;0,B57&amp;":"&amp;L57&amp;"
","")</f>
        <v xml:space="preserve">IIA10:Mitigation: ensure that protection of Green Belt, Metropolitan Open Land and other open space is provided, no matter the level of development carried out in order to minimise impact.
</v>
      </c>
      <c r="U57" s="175" t="str">
        <f>IF(M57&gt;0,B57&amp;":"&amp;M57&amp;"
","")</f>
        <v/>
      </c>
    </row>
    <row r="58" spans="1:21" ht="52" x14ac:dyDescent="0.6">
      <c r="A58" s="421"/>
      <c r="B58" s="442"/>
      <c r="C58" s="191" t="s">
        <v>383</v>
      </c>
      <c r="D58" s="191" t="s">
        <v>253</v>
      </c>
      <c r="E58" s="433"/>
      <c r="F58" s="433"/>
      <c r="G58" s="460"/>
      <c r="H58" s="460"/>
      <c r="I58" s="433"/>
      <c r="J58" s="433"/>
      <c r="K58" s="436"/>
      <c r="L58" s="525"/>
      <c r="M58" s="528"/>
      <c r="Q58" s="190"/>
      <c r="R58" s="190"/>
      <c r="S58" s="190"/>
    </row>
    <row r="59" spans="1:21" x14ac:dyDescent="0.6">
      <c r="A59" s="421"/>
      <c r="B59" s="442"/>
      <c r="C59" s="191" t="s">
        <v>384</v>
      </c>
      <c r="D59" s="191" t="s">
        <v>253</v>
      </c>
      <c r="E59" s="433"/>
      <c r="F59" s="433"/>
      <c r="G59" s="460"/>
      <c r="H59" s="460"/>
      <c r="I59" s="433"/>
      <c r="J59" s="433"/>
      <c r="K59" s="436"/>
      <c r="L59" s="525"/>
      <c r="M59" s="528"/>
      <c r="Q59" s="190"/>
      <c r="R59" s="190"/>
      <c r="S59" s="190"/>
    </row>
    <row r="60" spans="1:21" ht="62.15" customHeight="1" x14ac:dyDescent="0.6">
      <c r="A60" s="421"/>
      <c r="B60" s="442"/>
      <c r="C60" s="191" t="s">
        <v>385</v>
      </c>
      <c r="D60" s="191" t="s">
        <v>253</v>
      </c>
      <c r="E60" s="433"/>
      <c r="F60" s="433"/>
      <c r="G60" s="460"/>
      <c r="H60" s="460"/>
      <c r="I60" s="433"/>
      <c r="J60" s="433"/>
      <c r="K60" s="436"/>
      <c r="L60" s="525"/>
      <c r="M60" s="528"/>
      <c r="Q60" s="190"/>
      <c r="R60" s="190"/>
      <c r="S60" s="190"/>
    </row>
    <row r="61" spans="1:21" ht="34.5" customHeight="1" x14ac:dyDescent="0.6">
      <c r="A61" s="421"/>
      <c r="B61" s="442"/>
      <c r="C61" s="191" t="s">
        <v>386</v>
      </c>
      <c r="D61" s="191" t="s">
        <v>257</v>
      </c>
      <c r="E61" s="433"/>
      <c r="F61" s="433"/>
      <c r="G61" s="460"/>
      <c r="H61" s="460"/>
      <c r="I61" s="433"/>
      <c r="J61" s="433"/>
      <c r="K61" s="436"/>
      <c r="L61" s="525"/>
      <c r="M61" s="528"/>
      <c r="Q61" s="190"/>
      <c r="R61" s="190"/>
      <c r="S61" s="190"/>
    </row>
    <row r="62" spans="1:21" x14ac:dyDescent="0.6">
      <c r="A62" s="421"/>
      <c r="B62" s="442"/>
      <c r="C62" s="191" t="s">
        <v>387</v>
      </c>
      <c r="D62" s="191" t="s">
        <v>253</v>
      </c>
      <c r="E62" s="433"/>
      <c r="F62" s="433"/>
      <c r="G62" s="460"/>
      <c r="H62" s="460"/>
      <c r="I62" s="433"/>
      <c r="J62" s="433"/>
      <c r="K62" s="436"/>
      <c r="L62" s="525"/>
      <c r="M62" s="528"/>
      <c r="Q62" s="190"/>
      <c r="R62" s="190"/>
      <c r="S62" s="190"/>
    </row>
    <row r="63" spans="1:21" ht="94" customHeight="1" x14ac:dyDescent="0.6">
      <c r="A63" s="421"/>
      <c r="B63" s="442"/>
      <c r="C63" s="191" t="s">
        <v>388</v>
      </c>
      <c r="D63" s="191" t="s">
        <v>253</v>
      </c>
      <c r="E63" s="433"/>
      <c r="F63" s="433"/>
      <c r="G63" s="460"/>
      <c r="H63" s="460"/>
      <c r="I63" s="433"/>
      <c r="J63" s="433"/>
      <c r="K63" s="436"/>
      <c r="L63" s="525"/>
      <c r="M63" s="528"/>
      <c r="Q63" s="190"/>
      <c r="R63" s="190"/>
      <c r="S63" s="190"/>
    </row>
    <row r="64" spans="1:21" ht="36" customHeight="1" thickBot="1" x14ac:dyDescent="0.65">
      <c r="A64" s="422"/>
      <c r="B64" s="443"/>
      <c r="C64" s="193" t="s">
        <v>389</v>
      </c>
      <c r="D64" s="193" t="s">
        <v>257</v>
      </c>
      <c r="E64" s="434"/>
      <c r="F64" s="434"/>
      <c r="G64" s="461"/>
      <c r="H64" s="461"/>
      <c r="I64" s="434"/>
      <c r="J64" s="434"/>
      <c r="K64" s="437"/>
      <c r="L64" s="526"/>
      <c r="M64" s="529"/>
      <c r="Q64" s="190"/>
      <c r="R64" s="190"/>
      <c r="S64" s="190"/>
    </row>
    <row r="65" spans="1:21" ht="72" customHeight="1" x14ac:dyDescent="0.6">
      <c r="A65" s="420" t="s">
        <v>390</v>
      </c>
      <c r="B65" s="441" t="s">
        <v>128</v>
      </c>
      <c r="C65" s="197" t="s">
        <v>455</v>
      </c>
      <c r="D65" s="189" t="s">
        <v>253</v>
      </c>
      <c r="E65" s="432" t="s">
        <v>421</v>
      </c>
      <c r="F65" s="432" t="s">
        <v>422</v>
      </c>
      <c r="G65" s="432" t="s">
        <v>423</v>
      </c>
      <c r="H65" s="432" t="s">
        <v>424</v>
      </c>
      <c r="I65" s="432" t="s">
        <v>439</v>
      </c>
      <c r="J65" s="432" t="s">
        <v>168</v>
      </c>
      <c r="K65" s="435" t="s">
        <v>565</v>
      </c>
      <c r="L65" s="524" t="s">
        <v>566</v>
      </c>
      <c r="M65" s="527"/>
      <c r="Q65" s="190" t="str">
        <f>IF(OR(J65='Drop downs'!$G$7,J65='Drop downs'!$G$5), B65&amp;": "&amp;K65&amp;CHAR(10),"")</f>
        <v xml:space="preserve">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v>
      </c>
      <c r="R65" s="190" t="str">
        <f>IF(J65='Drop downs'!$G$2,B65&amp;": "&amp;K65&amp;""," ")</f>
        <v xml:space="preserve"> </v>
      </c>
      <c r="S65" s="190" t="str">
        <f>IF(SS_ALT_2!E65='Drop downs'!$B$6,SS_ALT_2!B65&amp;": "&amp;SS_ALT_2!K65&amp;"","")</f>
        <v/>
      </c>
      <c r="T65" s="175" t="str">
        <f>IF(L65&gt;0,B65&amp;":"&amp;L65&amp;"
","")</f>
        <v xml:space="preserve">IIA11:Mitigation: ensure that protection of heritage assets and the historical environment is provided, no matter the level of development carried out in order to minimise impact.
</v>
      </c>
      <c r="U65" s="175" t="str">
        <f>IF(M65&gt;0,B65&amp;":"&amp;M65&amp;"
","")</f>
        <v/>
      </c>
    </row>
    <row r="66" spans="1:21" ht="64" customHeight="1" x14ac:dyDescent="0.6">
      <c r="A66" s="421"/>
      <c r="B66" s="442"/>
      <c r="C66" s="198" t="s">
        <v>392</v>
      </c>
      <c r="D66" s="191" t="s">
        <v>253</v>
      </c>
      <c r="E66" s="433"/>
      <c r="F66" s="433"/>
      <c r="G66" s="433"/>
      <c r="H66" s="433"/>
      <c r="I66" s="433"/>
      <c r="J66" s="433"/>
      <c r="K66" s="436"/>
      <c r="L66" s="525"/>
      <c r="M66" s="528"/>
      <c r="Q66" s="190"/>
      <c r="R66" s="190"/>
      <c r="S66" s="190"/>
    </row>
    <row r="67" spans="1:21" ht="120.65" customHeight="1" x14ac:dyDescent="0.6">
      <c r="A67" s="421"/>
      <c r="B67" s="442"/>
      <c r="C67" s="198" t="s">
        <v>393</v>
      </c>
      <c r="D67" s="191" t="s">
        <v>253</v>
      </c>
      <c r="E67" s="433"/>
      <c r="F67" s="433"/>
      <c r="G67" s="433"/>
      <c r="H67" s="433"/>
      <c r="I67" s="433"/>
      <c r="J67" s="433"/>
      <c r="K67" s="436"/>
      <c r="L67" s="525"/>
      <c r="M67" s="528"/>
      <c r="Q67" s="190"/>
      <c r="R67" s="190"/>
      <c r="S67" s="190"/>
    </row>
    <row r="68" spans="1:21" ht="72" customHeight="1" x14ac:dyDescent="0.6">
      <c r="A68" s="421"/>
      <c r="B68" s="442"/>
      <c r="C68" s="198" t="s">
        <v>394</v>
      </c>
      <c r="D68" s="191" t="s">
        <v>257</v>
      </c>
      <c r="E68" s="433"/>
      <c r="F68" s="433"/>
      <c r="G68" s="433"/>
      <c r="H68" s="433"/>
      <c r="I68" s="433"/>
      <c r="J68" s="433"/>
      <c r="K68" s="436"/>
      <c r="L68" s="525"/>
      <c r="M68" s="528"/>
      <c r="Q68" s="190"/>
      <c r="R68" s="190"/>
      <c r="S68" s="190"/>
    </row>
    <row r="69" spans="1:21" ht="59.15" customHeight="1" x14ac:dyDescent="0.6">
      <c r="A69" s="421"/>
      <c r="B69" s="442"/>
      <c r="C69" s="198" t="s">
        <v>457</v>
      </c>
      <c r="D69" s="191" t="s">
        <v>257</v>
      </c>
      <c r="E69" s="433"/>
      <c r="F69" s="433"/>
      <c r="G69" s="433"/>
      <c r="H69" s="433"/>
      <c r="I69" s="433"/>
      <c r="J69" s="433"/>
      <c r="K69" s="436"/>
      <c r="L69" s="525"/>
      <c r="M69" s="528"/>
      <c r="Q69" s="190"/>
      <c r="R69" s="190"/>
      <c r="S69" s="190"/>
    </row>
    <row r="70" spans="1:21" ht="63" customHeight="1" x14ac:dyDescent="0.6">
      <c r="A70" s="421"/>
      <c r="B70" s="442"/>
      <c r="C70" s="198" t="s">
        <v>396</v>
      </c>
      <c r="D70" s="191" t="s">
        <v>257</v>
      </c>
      <c r="E70" s="433"/>
      <c r="F70" s="433"/>
      <c r="G70" s="433"/>
      <c r="H70" s="433"/>
      <c r="I70" s="433"/>
      <c r="J70" s="433"/>
      <c r="K70" s="436"/>
      <c r="L70" s="525"/>
      <c r="M70" s="528"/>
      <c r="Q70" s="190"/>
      <c r="R70" s="190"/>
      <c r="S70" s="190"/>
    </row>
    <row r="71" spans="1:21" ht="72" customHeight="1" thickBot="1" x14ac:dyDescent="0.65">
      <c r="A71" s="422"/>
      <c r="B71" s="443"/>
      <c r="C71" s="199" t="s">
        <v>397</v>
      </c>
      <c r="D71" s="191" t="s">
        <v>257</v>
      </c>
      <c r="E71" s="434"/>
      <c r="F71" s="434"/>
      <c r="G71" s="434"/>
      <c r="H71" s="434"/>
      <c r="I71" s="434"/>
      <c r="J71" s="434"/>
      <c r="K71" s="437"/>
      <c r="L71" s="526"/>
      <c r="M71" s="529"/>
      <c r="Q71" s="190"/>
      <c r="R71" s="190"/>
      <c r="S71" s="190"/>
    </row>
    <row r="72" spans="1:21" ht="60" customHeight="1" x14ac:dyDescent="0.6">
      <c r="A72" s="420" t="s">
        <v>398</v>
      </c>
      <c r="B72" s="441" t="s">
        <v>129</v>
      </c>
      <c r="C72" s="197" t="s">
        <v>399</v>
      </c>
      <c r="D72" s="189" t="s">
        <v>253</v>
      </c>
      <c r="E72" s="432" t="s">
        <v>421</v>
      </c>
      <c r="F72" s="432" t="s">
        <v>422</v>
      </c>
      <c r="G72" s="432" t="s">
        <v>423</v>
      </c>
      <c r="H72" s="432" t="s">
        <v>424</v>
      </c>
      <c r="I72" s="432" t="s">
        <v>425</v>
      </c>
      <c r="J72" s="432" t="s">
        <v>168</v>
      </c>
      <c r="K72" s="435" t="s">
        <v>567</v>
      </c>
      <c r="L72" s="524" t="s">
        <v>568</v>
      </c>
      <c r="M72" s="527"/>
      <c r="Q72" s="190" t="str">
        <f>IF(OR(J72='Drop downs'!$G$7,J72='Drop downs'!$G$5), B72&amp;": "&amp;K72&amp;CHAR(10),"")</f>
        <v xml:space="preserve">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v>
      </c>
      <c r="R72" s="190" t="str">
        <f>IF(J72='Drop downs'!$G$2,B72&amp;": "&amp;K72&amp;""," ")</f>
        <v xml:space="preserve"> </v>
      </c>
      <c r="S72" s="190" t="str">
        <f>IF(SS_ALT_2!E72='Drop downs'!$B$6,SS_ALT_2!B72&amp;": "&amp;SS_ALT_2!K72&amp;"","")</f>
        <v/>
      </c>
      <c r="T72" s="175" t="str">
        <f>IF(L72&gt;0,B72&amp;":"&amp;L72&amp;"
","")</f>
        <v xml:space="preserve">IIA12:Mitigation: ensure that protection of Green Belt, Metropolitan Open Land and other open space is provided, no matter the level of development carried out, and that impact on landscape/townscape is always considered in order to minimise impact.
</v>
      </c>
      <c r="U72" s="175" t="str">
        <f>IF(M72&gt;0,B72&amp;":"&amp;M72&amp;"
","")</f>
        <v/>
      </c>
    </row>
    <row r="73" spans="1:21" ht="60" customHeight="1" x14ac:dyDescent="0.6">
      <c r="A73" s="421"/>
      <c r="B73" s="442"/>
      <c r="C73" s="198" t="s">
        <v>400</v>
      </c>
      <c r="D73" s="191" t="s">
        <v>253</v>
      </c>
      <c r="E73" s="433"/>
      <c r="F73" s="433"/>
      <c r="G73" s="433"/>
      <c r="H73" s="433"/>
      <c r="I73" s="433"/>
      <c r="J73" s="433"/>
      <c r="K73" s="436"/>
      <c r="L73" s="525"/>
      <c r="M73" s="528"/>
      <c r="Q73" s="190"/>
      <c r="R73" s="190"/>
      <c r="S73" s="190"/>
    </row>
    <row r="74" spans="1:21" ht="73.5" customHeight="1" x14ac:dyDescent="0.6">
      <c r="A74" s="421"/>
      <c r="B74" s="442"/>
      <c r="C74" s="198" t="s">
        <v>401</v>
      </c>
      <c r="D74" s="191" t="s">
        <v>253</v>
      </c>
      <c r="E74" s="433"/>
      <c r="F74" s="433"/>
      <c r="G74" s="433"/>
      <c r="H74" s="433"/>
      <c r="I74" s="433"/>
      <c r="J74" s="433"/>
      <c r="K74" s="436"/>
      <c r="L74" s="525"/>
      <c r="M74" s="528"/>
      <c r="Q74" s="190"/>
      <c r="R74" s="190"/>
      <c r="S74" s="190"/>
    </row>
    <row r="75" spans="1:21" ht="60" customHeight="1" x14ac:dyDescent="0.6">
      <c r="A75" s="421"/>
      <c r="B75" s="442"/>
      <c r="C75" s="198" t="s">
        <v>402</v>
      </c>
      <c r="D75" s="191" t="s">
        <v>253</v>
      </c>
      <c r="E75" s="433"/>
      <c r="F75" s="433"/>
      <c r="G75" s="433"/>
      <c r="H75" s="433"/>
      <c r="I75" s="433"/>
      <c r="J75" s="433"/>
      <c r="K75" s="436"/>
      <c r="L75" s="525"/>
      <c r="M75" s="528"/>
      <c r="Q75" s="190"/>
      <c r="R75" s="190"/>
      <c r="S75" s="190"/>
    </row>
    <row r="76" spans="1:21" ht="96" customHeight="1" thickBot="1" x14ac:dyDescent="0.65">
      <c r="A76" s="446"/>
      <c r="B76" s="443"/>
      <c r="C76" s="207" t="s">
        <v>403</v>
      </c>
      <c r="D76" s="191" t="s">
        <v>257</v>
      </c>
      <c r="E76" s="447"/>
      <c r="F76" s="447"/>
      <c r="G76" s="447"/>
      <c r="H76" s="447"/>
      <c r="I76" s="447"/>
      <c r="J76" s="447"/>
      <c r="K76" s="452"/>
      <c r="L76" s="531"/>
      <c r="M76" s="532"/>
      <c r="Q76" s="190"/>
      <c r="R76" s="190"/>
      <c r="S76" s="190"/>
    </row>
    <row r="77" spans="1:21" ht="69" customHeight="1" x14ac:dyDescent="0.6">
      <c r="A77" s="462" t="s">
        <v>404</v>
      </c>
      <c r="B77" s="441" t="s">
        <v>130</v>
      </c>
      <c r="C77" s="214" t="s">
        <v>405</v>
      </c>
      <c r="D77" s="213" t="s">
        <v>253</v>
      </c>
      <c r="E77" s="450" t="s">
        <v>421</v>
      </c>
      <c r="F77" s="450" t="s">
        <v>444</v>
      </c>
      <c r="G77" s="450" t="s">
        <v>423</v>
      </c>
      <c r="H77" s="450" t="s">
        <v>424</v>
      </c>
      <c r="I77" s="450" t="s">
        <v>425</v>
      </c>
      <c r="J77" s="450" t="s">
        <v>168</v>
      </c>
      <c r="K77" s="451" t="s">
        <v>569</v>
      </c>
      <c r="L77" s="530" t="s">
        <v>570</v>
      </c>
      <c r="M77" s="533"/>
      <c r="Q77" s="190" t="str">
        <f>IF(OR(J77='Drop downs'!$G$7,J77='Drop downs'!$G$5), B77&amp;": "&amp;K77&amp;CHAR(10),"")</f>
        <v xml:space="preserve">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R77" s="190" t="str">
        <f>IF(J77='Drop downs'!$G$2,B77&amp;": "&amp;K77&amp;""," ")</f>
        <v xml:space="preserve"> </v>
      </c>
      <c r="S77" s="190" t="str">
        <f>IF(SS_ALT_2!E77='Drop downs'!$B$6,SS_ALT_2!B77&amp;": "&amp;SS_ALT_2!K77&amp;"","")</f>
        <v/>
      </c>
      <c r="T77" s="175" t="str">
        <f>IF(L77&gt;0,B77&amp;":"&amp;L77&amp;"
","")</f>
        <v xml:space="preserve">IIA13:Mitigation: ensure that protection of natural resources, including greenfield land, is provided, no matter the level of development carried out in order to minimise impact.
</v>
      </c>
      <c r="U77" s="175" t="str">
        <f>IF(M77&gt;0,B77&amp;":"&amp;M77&amp;"
","")</f>
        <v/>
      </c>
    </row>
    <row r="78" spans="1:21" x14ac:dyDescent="0.6">
      <c r="A78" s="463"/>
      <c r="B78" s="442"/>
      <c r="C78" s="198" t="s">
        <v>406</v>
      </c>
      <c r="D78" s="195" t="s">
        <v>253</v>
      </c>
      <c r="E78" s="433"/>
      <c r="F78" s="433"/>
      <c r="G78" s="433"/>
      <c r="H78" s="433"/>
      <c r="I78" s="433"/>
      <c r="J78" s="433"/>
      <c r="K78" s="436"/>
      <c r="L78" s="525"/>
      <c r="M78" s="528"/>
      <c r="Q78" s="190"/>
      <c r="R78" s="190"/>
      <c r="S78" s="190"/>
    </row>
    <row r="79" spans="1:21" ht="34.5" customHeight="1" x14ac:dyDescent="0.6">
      <c r="A79" s="463"/>
      <c r="B79" s="442"/>
      <c r="C79" s="198" t="s">
        <v>407</v>
      </c>
      <c r="D79" s="195" t="s">
        <v>257</v>
      </c>
      <c r="E79" s="433"/>
      <c r="F79" s="433"/>
      <c r="G79" s="433"/>
      <c r="H79" s="433"/>
      <c r="I79" s="433"/>
      <c r="J79" s="433"/>
      <c r="K79" s="436"/>
      <c r="L79" s="525"/>
      <c r="M79" s="528"/>
      <c r="Q79" s="190"/>
      <c r="R79" s="190"/>
      <c r="S79" s="190"/>
    </row>
    <row r="80" spans="1:21" ht="36" customHeight="1" x14ac:dyDescent="0.6">
      <c r="A80" s="463"/>
      <c r="B80" s="442"/>
      <c r="C80" s="205" t="s">
        <v>408</v>
      </c>
      <c r="D80" s="195" t="s">
        <v>257</v>
      </c>
      <c r="E80" s="433"/>
      <c r="F80" s="433"/>
      <c r="G80" s="433"/>
      <c r="H80" s="433"/>
      <c r="I80" s="433"/>
      <c r="J80" s="433"/>
      <c r="K80" s="436"/>
      <c r="L80" s="525"/>
      <c r="M80" s="528"/>
      <c r="Q80" s="190"/>
      <c r="R80" s="190"/>
      <c r="S80" s="190"/>
    </row>
    <row r="81" spans="1:21" ht="78" x14ac:dyDescent="0.6">
      <c r="A81" s="463"/>
      <c r="B81" s="442"/>
      <c r="C81" s="205" t="s">
        <v>409</v>
      </c>
      <c r="D81" s="195" t="s">
        <v>257</v>
      </c>
      <c r="E81" s="433"/>
      <c r="F81" s="433"/>
      <c r="G81" s="433"/>
      <c r="H81" s="433"/>
      <c r="I81" s="433"/>
      <c r="J81" s="433"/>
      <c r="K81" s="436"/>
      <c r="L81" s="525"/>
      <c r="M81" s="528"/>
      <c r="Q81" s="190"/>
      <c r="R81" s="190"/>
      <c r="S81" s="190"/>
    </row>
    <row r="82" spans="1:21" ht="78" x14ac:dyDescent="0.6">
      <c r="A82" s="463"/>
      <c r="B82" s="442"/>
      <c r="C82" s="205" t="s">
        <v>410</v>
      </c>
      <c r="D82" s="195" t="s">
        <v>257</v>
      </c>
      <c r="E82" s="433"/>
      <c r="F82" s="433"/>
      <c r="G82" s="433"/>
      <c r="H82" s="433"/>
      <c r="I82" s="433"/>
      <c r="J82" s="433"/>
      <c r="K82" s="436"/>
      <c r="L82" s="525"/>
      <c r="M82" s="528"/>
      <c r="Q82" s="190"/>
      <c r="R82" s="190"/>
      <c r="S82" s="190"/>
    </row>
    <row r="83" spans="1:21" ht="82" customHeight="1" thickBot="1" x14ac:dyDescent="0.65">
      <c r="A83" s="464"/>
      <c r="B83" s="443"/>
      <c r="C83" s="215" t="s">
        <v>411</v>
      </c>
      <c r="D83" s="195" t="s">
        <v>257</v>
      </c>
      <c r="E83" s="447"/>
      <c r="F83" s="447"/>
      <c r="G83" s="447"/>
      <c r="H83" s="447"/>
      <c r="I83" s="447"/>
      <c r="J83" s="447"/>
      <c r="K83" s="452"/>
      <c r="L83" s="531"/>
      <c r="M83" s="532"/>
      <c r="Q83" s="190"/>
      <c r="R83" s="190"/>
      <c r="S83" s="190"/>
    </row>
    <row r="84" spans="1:21" ht="52" x14ac:dyDescent="0.6">
      <c r="A84" s="462" t="s">
        <v>412</v>
      </c>
      <c r="B84" s="441" t="s">
        <v>131</v>
      </c>
      <c r="C84" s="216" t="s">
        <v>413</v>
      </c>
      <c r="D84" s="213" t="s">
        <v>257</v>
      </c>
      <c r="E84" s="450" t="s">
        <v>103</v>
      </c>
      <c r="F84" s="450" t="s">
        <v>103</v>
      </c>
      <c r="G84" s="450" t="s">
        <v>103</v>
      </c>
      <c r="H84" s="450" t="s">
        <v>103</v>
      </c>
      <c r="I84" s="459" t="s">
        <v>103</v>
      </c>
      <c r="J84" s="450" t="s">
        <v>161</v>
      </c>
      <c r="K84" s="451" t="s">
        <v>438</v>
      </c>
      <c r="L84" s="454"/>
      <c r="M84" s="455"/>
      <c r="Q84" s="190" t="str">
        <f>IF(OR(J84='Drop downs'!$G$7,J84='Drop downs'!$G$5), B84&amp;": "&amp;K84&amp;CHAR(10),"")</f>
        <v/>
      </c>
      <c r="R84" s="190" t="str">
        <f>IF(J84='Drop downs'!$G$2,B84&amp;": "&amp;K84&amp;""," ")</f>
        <v xml:space="preserve"> </v>
      </c>
      <c r="S84" s="190" t="str">
        <f>IF(SS_ALT_2!E84='Drop downs'!$B$6,SS_ALT_2!B84&amp;": "&amp;SS_ALT_2!K84&amp;"","")</f>
        <v/>
      </c>
      <c r="T84" s="175" t="str">
        <f>IF(L84&gt;0,B84&amp;":"&amp;L84&amp;"
","")</f>
        <v/>
      </c>
      <c r="U84" s="175" t="str">
        <f>IF(M84&gt;0,B84&amp;":"&amp;M84&amp;"
","")</f>
        <v/>
      </c>
    </row>
    <row r="85" spans="1:21" ht="52" x14ac:dyDescent="0.6">
      <c r="A85" s="463"/>
      <c r="B85" s="442"/>
      <c r="C85" s="205" t="s">
        <v>414</v>
      </c>
      <c r="D85" s="195" t="s">
        <v>257</v>
      </c>
      <c r="E85" s="433"/>
      <c r="F85" s="433"/>
      <c r="G85" s="433"/>
      <c r="H85" s="433"/>
      <c r="I85" s="460"/>
      <c r="J85" s="433"/>
      <c r="K85" s="436"/>
      <c r="L85" s="439"/>
      <c r="M85" s="430"/>
      <c r="Q85" s="190"/>
      <c r="R85" s="190"/>
      <c r="S85" s="190"/>
    </row>
    <row r="86" spans="1:21" ht="52" x14ac:dyDescent="0.6">
      <c r="A86" s="463"/>
      <c r="B86" s="442"/>
      <c r="C86" s="205" t="s">
        <v>415</v>
      </c>
      <c r="D86" s="195" t="s">
        <v>257</v>
      </c>
      <c r="E86" s="433"/>
      <c r="F86" s="433"/>
      <c r="G86" s="433"/>
      <c r="H86" s="433"/>
      <c r="I86" s="460"/>
      <c r="J86" s="433"/>
      <c r="K86" s="436"/>
      <c r="L86" s="439"/>
      <c r="M86" s="430"/>
      <c r="Q86" s="190"/>
      <c r="R86" s="190"/>
      <c r="S86" s="190"/>
    </row>
    <row r="87" spans="1:21" ht="26.5" thickBot="1" x14ac:dyDescent="0.65">
      <c r="A87" s="464"/>
      <c r="B87" s="443"/>
      <c r="C87" s="207" t="s">
        <v>416</v>
      </c>
      <c r="D87" s="212" t="s">
        <v>257</v>
      </c>
      <c r="E87" s="447"/>
      <c r="F87" s="447"/>
      <c r="G87" s="447"/>
      <c r="H87" s="447"/>
      <c r="I87" s="461"/>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44.5" customHeight="1" x14ac:dyDescent="0.6">
      <c r="A90" s="471" t="str">
        <f>Q8&amp;Q18&amp;Q20&amp;Q28&amp;Q36&amp;Q42&amp;Q47&amp;Q48&amp;Q49&amp;Q54&amp;Q57&amp;Q65&amp;Q72&amp;Q77&amp;Q84&amp;Q87</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ht="244" customHeight="1" x14ac:dyDescent="0.6">
      <c r="A92" s="471" t="str">
        <f>R8&amp;R18&amp;R20&amp;R28&amp;R36&amp;R42&amp;R47&amp;R48&amp;R49&amp;R54&amp;R57&amp;R65&amp;R72&amp;R77&amp;R84&amp;R87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16.5" customHeight="1" thickBot="1" x14ac:dyDescent="0.65">
      <c r="A96" s="468" t="str">
        <f>T8&amp;T18&amp;T20&amp;T28&amp;T36&amp;T42&amp;T47&amp;T49&amp;T54&amp;T57&amp;T65&amp;T72&amp;T77&amp;T84</f>
        <v xml:space="preserve">IIA10:Mitigation: ensure that protection of Green Belt, Metropolitan Open Land and other open space is provided, no matter the level of development carried out in order to minimise impact.
IIA11:Mitigation: ensure that protection of heritage assets and the historical environment is provided, no matter the level of development carried out in order to minimise impact.
IIA12:Mitigation: ensure that protection of Green Belt, Metropolitan Open Land and other open space is provided, no matter the level of development carried out, and that impact on landscape/townscape is always considered in order to minimise impact.
IIA13:Mitigation: ensure that protection of natural resources, including greenfield land, is provided, no matter the level of development carried out in order to minimise impact.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woU3nBLCKocAekMRcbA/5lnFZxvdaW7eY1mD1BzBX53VsgmmxdOlUyYwfUleDHMBOXiHDYiH56aI0yQm1RCGvA==" saltValue="A9eKnlo6jim+WDjJSSYINg==" spinCount="100000" sheet="1" objects="1" scenarios="1"/>
  <autoFilter ref="A7:L87" xr:uid="{D2C47CAF-421C-4D58-AA7A-22430CCF83D7}"/>
  <mergeCells count="170">
    <mergeCell ref="A94:M94"/>
    <mergeCell ref="A95:M95"/>
    <mergeCell ref="A96:M96"/>
    <mergeCell ref="A97:M97"/>
    <mergeCell ref="A98:M98"/>
    <mergeCell ref="M65:M71"/>
    <mergeCell ref="M72:M76"/>
    <mergeCell ref="M77:M83"/>
    <mergeCell ref="M84:M87"/>
    <mergeCell ref="A89:M89"/>
    <mergeCell ref="A90:M90"/>
    <mergeCell ref="A91:M91"/>
    <mergeCell ref="A92:M92"/>
    <mergeCell ref="A93:M93"/>
    <mergeCell ref="B77:B83"/>
    <mergeCell ref="E77:E83"/>
    <mergeCell ref="F77:F83"/>
    <mergeCell ref="G77:G83"/>
    <mergeCell ref="A72:A76"/>
    <mergeCell ref="B72:B76"/>
    <mergeCell ref="E72:E76"/>
    <mergeCell ref="F72:F76"/>
    <mergeCell ref="G72:G76"/>
    <mergeCell ref="H72:H76"/>
    <mergeCell ref="A77:A83"/>
    <mergeCell ref="M18:M19"/>
    <mergeCell ref="M20:M27"/>
    <mergeCell ref="M28:M35"/>
    <mergeCell ref="M36:M41"/>
    <mergeCell ref="M42:M46"/>
    <mergeCell ref="M47:M48"/>
    <mergeCell ref="M49:M53"/>
    <mergeCell ref="M54:M56"/>
    <mergeCell ref="M57:M64"/>
    <mergeCell ref="H77:H83"/>
    <mergeCell ref="I77:I83"/>
    <mergeCell ref="J77:J83"/>
    <mergeCell ref="K77:K83"/>
    <mergeCell ref="L77:L83"/>
    <mergeCell ref="I72:I76"/>
    <mergeCell ref="J72:J76"/>
    <mergeCell ref="K72:K76"/>
    <mergeCell ref="L72:L76"/>
    <mergeCell ref="H65:H71"/>
    <mergeCell ref="I65:I71"/>
    <mergeCell ref="J65:J71"/>
    <mergeCell ref="I84:I87"/>
    <mergeCell ref="J84:J87"/>
    <mergeCell ref="K84:K87"/>
    <mergeCell ref="L84:L87"/>
    <mergeCell ref="A84:A87"/>
    <mergeCell ref="B84:B87"/>
    <mergeCell ref="E84:E87"/>
    <mergeCell ref="F84:F87"/>
    <mergeCell ref="G84:G87"/>
    <mergeCell ref="H84:H87"/>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E6:M6"/>
    <mergeCell ref="M8:M17"/>
    <mergeCell ref="C3:F3"/>
  </mergeCells>
  <conditionalFormatting sqref="C8:D87">
    <cfRule type="expression" dxfId="4654" priority="1">
      <formula>$D8="No"</formula>
    </cfRule>
  </conditionalFormatting>
  <conditionalFormatting sqref="J8 J18 J28 J49 J57 J65 J72 J77 J84">
    <cfRule type="cellIs" dxfId="4653" priority="36" operator="equal">
      <formula>"Significant Negative"</formula>
    </cfRule>
    <cfRule type="cellIs" dxfId="4652" priority="37" operator="equal">
      <formula>"Minor Negative"</formula>
    </cfRule>
    <cfRule type="cellIs" dxfId="4651" priority="38" operator="equal">
      <formula>"Uncertain"</formula>
    </cfRule>
    <cfRule type="cellIs" dxfId="4650" priority="39" operator="equal">
      <formula>"Neutral"</formula>
    </cfRule>
    <cfRule type="cellIs" dxfId="4649" priority="40" operator="equal">
      <formula>"Minor Positive"</formula>
    </cfRule>
    <cfRule type="cellIs" dxfId="4648" priority="41" operator="equal">
      <formula>"Significant Positive"</formula>
    </cfRule>
  </conditionalFormatting>
  <conditionalFormatting sqref="J20">
    <cfRule type="cellIs" dxfId="4647" priority="24" operator="equal">
      <formula>"Significant Negative"</formula>
    </cfRule>
    <cfRule type="cellIs" dxfId="4646" priority="25" operator="equal">
      <formula>"Minor Negative"</formula>
    </cfRule>
    <cfRule type="cellIs" dxfId="4645" priority="26" operator="equal">
      <formula>"Uncertain"</formula>
    </cfRule>
    <cfRule type="cellIs" dxfId="4644" priority="27" operator="equal">
      <formula>"Neutral"</formula>
    </cfRule>
    <cfRule type="cellIs" dxfId="4643" priority="28" operator="equal">
      <formula>"Minor Positive"</formula>
    </cfRule>
    <cfRule type="cellIs" dxfId="4642" priority="29" operator="equal">
      <formula>"Significant Positive"</formula>
    </cfRule>
  </conditionalFormatting>
  <conditionalFormatting sqref="J36">
    <cfRule type="cellIs" dxfId="4641" priority="18" operator="equal">
      <formula>"Significant Negative"</formula>
    </cfRule>
    <cfRule type="cellIs" dxfId="4640" priority="19" operator="equal">
      <formula>"Minor Negative"</formula>
    </cfRule>
    <cfRule type="cellIs" dxfId="4639" priority="20" operator="equal">
      <formula>"Uncertain"</formula>
    </cfRule>
    <cfRule type="cellIs" dxfId="4638" priority="21" operator="equal">
      <formula>"Neutral"</formula>
    </cfRule>
    <cfRule type="cellIs" dxfId="4637" priority="22" operator="equal">
      <formula>"Minor Positive"</formula>
    </cfRule>
    <cfRule type="cellIs" dxfId="4636" priority="23" operator="equal">
      <formula>"Significant Positive"</formula>
    </cfRule>
  </conditionalFormatting>
  <conditionalFormatting sqref="J42">
    <cfRule type="cellIs" dxfId="4635" priority="12" operator="equal">
      <formula>"Significant Negative"</formula>
    </cfRule>
    <cfRule type="cellIs" dxfId="4634" priority="13" operator="equal">
      <formula>"Minor Negative"</formula>
    </cfRule>
    <cfRule type="cellIs" dxfId="4633" priority="14" operator="equal">
      <formula>"Uncertain"</formula>
    </cfRule>
    <cfRule type="cellIs" dxfId="4632" priority="15" operator="equal">
      <formula>"Neutral"</formula>
    </cfRule>
    <cfRule type="cellIs" dxfId="4631" priority="16" operator="equal">
      <formula>"Minor Positive"</formula>
    </cfRule>
    <cfRule type="cellIs" dxfId="4630" priority="17" operator="equal">
      <formula>"Significant Positive"</formula>
    </cfRule>
  </conditionalFormatting>
  <conditionalFormatting sqref="J47">
    <cfRule type="cellIs" dxfId="4629" priority="30" operator="equal">
      <formula>"Significant Negative"</formula>
    </cfRule>
    <cfRule type="cellIs" dxfId="4628" priority="31" operator="equal">
      <formula>"Minor Negative"</formula>
    </cfRule>
    <cfRule type="cellIs" dxfId="4627" priority="32" operator="equal">
      <formula>"Uncertain"</formula>
    </cfRule>
    <cfRule type="cellIs" dxfId="4626" priority="33" operator="equal">
      <formula>"Neutral"</formula>
    </cfRule>
    <cfRule type="cellIs" dxfId="4625" priority="34" operator="equal">
      <formula>"Minor Positive"</formula>
    </cfRule>
    <cfRule type="cellIs" dxfId="4624" priority="35" operator="equal">
      <formula>"Significant Positive"</formula>
    </cfRule>
  </conditionalFormatting>
  <conditionalFormatting sqref="J54">
    <cfRule type="cellIs" dxfId="4623" priority="6" operator="equal">
      <formula>"Significant Negative"</formula>
    </cfRule>
    <cfRule type="cellIs" dxfId="4622" priority="7" operator="equal">
      <formula>"Minor Negative"</formula>
    </cfRule>
    <cfRule type="cellIs" dxfId="4621" priority="8" operator="equal">
      <formula>"Uncertain"</formula>
    </cfRule>
    <cfRule type="cellIs" dxfId="4620" priority="9" operator="equal">
      <formula>"Neutral"</formula>
    </cfRule>
    <cfRule type="cellIs" dxfId="4619" priority="10" operator="equal">
      <formula>"Minor Positive"</formula>
    </cfRule>
    <cfRule type="cellIs" dxfId="4618" priority="1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3BDDD8BB-FB16-426A-AEA0-F30C95572519}">
          <x14:formula1>
            <xm:f>'Drop downs'!$G$2:$G$7</xm:f>
          </x14:formula1>
          <xm:sqref>J8 J18 J20 J28 J36 J42 J84 J54 J57 J65 J72 J77 J47 J49</xm:sqref>
        </x14:dataValidation>
        <x14:dataValidation type="list" allowBlank="1" showInputMessage="1" showErrorMessage="1" xr:uid="{6C14DE04-A877-434A-BCA2-06B72ACEFF41}">
          <x14:formula1>
            <xm:f>'Drop downs'!$F$2:$F$6</xm:f>
          </x14:formula1>
          <xm:sqref>I8 I18 I20 I28 I36 I42 I84 I54 I57 I65 I72 I77 I47 I49</xm:sqref>
        </x14:dataValidation>
        <x14:dataValidation type="list" allowBlank="1" showInputMessage="1" showErrorMessage="1" xr:uid="{3E6A8367-9287-4AFC-8131-BD72A542F0E6}">
          <x14:formula1>
            <xm:f>'Drop downs'!$E$2:$E$6</xm:f>
          </x14:formula1>
          <xm:sqref>H8 H18 H20 H28 H36 H42 H84 H54 H57 H65 H72 H77 H47 H49</xm:sqref>
        </x14:dataValidation>
        <x14:dataValidation type="list" allowBlank="1" showInputMessage="1" showErrorMessage="1" xr:uid="{31D59E21-1ABB-42C7-A65C-387ADBD025C5}">
          <x14:formula1>
            <xm:f>'Drop downs'!$D$2:$D$7</xm:f>
          </x14:formula1>
          <xm:sqref>G8 G18 G20 G28 G36 G42 G84 G54 G57 G65 G72 G77 G47 G49</xm:sqref>
        </x14:dataValidation>
        <x14:dataValidation type="list" allowBlank="1" showInputMessage="1" showErrorMessage="1" xr:uid="{BAC3A202-4EBE-4CB3-9554-31B425A5A849}">
          <x14:formula1>
            <xm:f>'Drop downs'!$C$2:$C$5</xm:f>
          </x14:formula1>
          <xm:sqref>F8 F18 F20 F28 F36 F42 F84 F54 F57 F65 F72 F77 F47 F49</xm:sqref>
        </x14:dataValidation>
        <x14:dataValidation type="list" allowBlank="1" showInputMessage="1" showErrorMessage="1" xr:uid="{96A4B32D-C18B-462B-9EEE-9AA373C3AC59}">
          <x14:formula1>
            <xm:f>'Drop downs'!$B$2:$B$4</xm:f>
          </x14:formula1>
          <xm:sqref>E8 E18 E20 E28 E36 E42 E84 E54 E57 E65 E72 E77 E47 E49</xm:sqref>
        </x14:dataValidation>
        <x14:dataValidation type="list" allowBlank="1" showInputMessage="1" showErrorMessage="1" xr:uid="{DF64CD6A-56B3-4C3C-B377-6228D4D16541}">
          <x14:formula1>
            <xm:f>'Drop downs'!$A$2:$A$3</xm:f>
          </x14:formula1>
          <xm:sqref>D8:D87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577F-AF9F-4BAD-95E6-56A725C1578C}">
  <sheetPr codeName="Sheet95">
    <tabColor rgb="FF7030A0"/>
  </sheetPr>
  <dimension ref="A1:U98"/>
  <sheetViews>
    <sheetView zoomScaleNormal="100" workbookViewId="0">
      <selection activeCell="G8" sqref="G8:G17"/>
    </sheetView>
  </sheetViews>
  <sheetFormatPr defaultColWidth="8.54296875" defaultRowHeight="26" x14ac:dyDescent="0.6"/>
  <cols>
    <col min="1" max="1" width="47.1796875" style="175" customWidth="1"/>
    <col min="2" max="2" width="5.453125" style="175" hidden="1" customWidth="1"/>
    <col min="3" max="3" width="103.81640625" style="175" customWidth="1"/>
    <col min="4" max="4" width="24.453125" style="175" customWidth="1"/>
    <col min="5" max="6" width="20.54296875" style="175" customWidth="1"/>
    <col min="7" max="7" width="21.54296875" style="175" customWidth="1"/>
    <col min="8" max="8" width="20.54296875" style="175" customWidth="1"/>
    <col min="9" max="9" width="34.453125" style="175" customWidth="1"/>
    <col min="10" max="10" width="20.54296875" style="175" customWidth="1"/>
    <col min="11" max="11" width="73.542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571</v>
      </c>
      <c r="D1" s="412"/>
      <c r="E1" s="412"/>
      <c r="F1" s="413"/>
      <c r="G1" s="176"/>
      <c r="I1" s="177"/>
      <c r="J1" s="177"/>
      <c r="K1" s="177"/>
    </row>
    <row r="2" spans="1:21" x14ac:dyDescent="0.6">
      <c r="A2" s="174" t="s">
        <v>31</v>
      </c>
      <c r="B2" s="178"/>
      <c r="C2" s="412" t="s">
        <v>462</v>
      </c>
      <c r="D2" s="412"/>
      <c r="E2" s="412"/>
      <c r="F2" s="413"/>
      <c r="I2" s="181"/>
      <c r="J2" s="181"/>
      <c r="K2" s="181"/>
    </row>
    <row r="3" spans="1:21" x14ac:dyDescent="0.6">
      <c r="A3" s="182" t="s">
        <v>32</v>
      </c>
      <c r="B3" s="183"/>
      <c r="C3" s="179" t="s">
        <v>572</v>
      </c>
      <c r="D3" s="179"/>
      <c r="E3" s="179"/>
      <c r="F3" s="180"/>
      <c r="I3" s="181"/>
      <c r="J3" s="181"/>
      <c r="K3" s="181"/>
    </row>
    <row r="4" spans="1:21" x14ac:dyDescent="0.6">
      <c r="A4" s="182" t="s">
        <v>33</v>
      </c>
      <c r="B4" s="184"/>
      <c r="C4" s="414" t="s">
        <v>521</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323</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573</v>
      </c>
      <c r="L8" s="438"/>
      <c r="M8" s="429"/>
      <c r="Q8" s="190" t="str">
        <f>IF(OR(J8='Drop downs'!$G$7,J8='Drop downs'!$G$5), B8&amp;": "&amp;K8&amp;CHAR(10),"")</f>
        <v/>
      </c>
      <c r="R8" s="190" t="str">
        <f>IF(J8='Drop downs'!$G$2,B8&amp;": "&amp;K8&amp;""," ")</f>
        <v xml:space="preserve"> </v>
      </c>
      <c r="S8" s="190" t="str">
        <f>IF(GR6_ALT_1!E8='Drop downs'!$B$6,GR6_ALT_1!B8&amp;": "&amp;GR6_ALT_1!K8&amp;"","")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9"/>
      <c r="M9" s="430"/>
      <c r="Q9" s="190"/>
      <c r="R9" s="190"/>
      <c r="S9" s="190"/>
    </row>
    <row r="10" spans="1:21" x14ac:dyDescent="0.6">
      <c r="A10" s="421"/>
      <c r="B10" s="424"/>
      <c r="C10" s="191" t="s">
        <v>326</v>
      </c>
      <c r="D10" s="191" t="s">
        <v>257</v>
      </c>
      <c r="E10" s="427"/>
      <c r="F10" s="427"/>
      <c r="G10" s="427"/>
      <c r="H10" s="427"/>
      <c r="I10" s="427"/>
      <c r="J10" s="433"/>
      <c r="K10" s="436"/>
      <c r="L10" s="439"/>
      <c r="M10" s="430"/>
      <c r="Q10" s="190"/>
      <c r="R10" s="190"/>
      <c r="S10" s="190"/>
    </row>
    <row r="11" spans="1:21" ht="52" x14ac:dyDescent="0.6">
      <c r="A11" s="421"/>
      <c r="B11" s="424"/>
      <c r="C11" s="191" t="s">
        <v>327</v>
      </c>
      <c r="D11" s="191" t="s">
        <v>257</v>
      </c>
      <c r="E11" s="427"/>
      <c r="F11" s="427"/>
      <c r="G11" s="427"/>
      <c r="H11" s="427"/>
      <c r="I11" s="427"/>
      <c r="J11" s="433"/>
      <c r="K11" s="436"/>
      <c r="L11" s="439"/>
      <c r="M11" s="430"/>
      <c r="Q11" s="190"/>
      <c r="R11" s="190"/>
      <c r="S11" s="190"/>
    </row>
    <row r="12" spans="1:21" ht="52" x14ac:dyDescent="0.6">
      <c r="A12" s="421"/>
      <c r="B12" s="424"/>
      <c r="C12" s="191" t="s">
        <v>328</v>
      </c>
      <c r="D12" s="191" t="s">
        <v>257</v>
      </c>
      <c r="E12" s="427"/>
      <c r="F12" s="427"/>
      <c r="G12" s="427"/>
      <c r="H12" s="427"/>
      <c r="I12" s="427"/>
      <c r="J12" s="433"/>
      <c r="K12" s="436"/>
      <c r="L12" s="439"/>
      <c r="M12" s="430"/>
      <c r="Q12" s="190"/>
      <c r="R12" s="190"/>
      <c r="S12" s="190"/>
    </row>
    <row r="13" spans="1:21" x14ac:dyDescent="0.6">
      <c r="A13" s="421"/>
      <c r="B13" s="424"/>
      <c r="C13" s="191" t="s">
        <v>329</v>
      </c>
      <c r="D13" s="191" t="s">
        <v>257</v>
      </c>
      <c r="E13" s="427"/>
      <c r="F13" s="427"/>
      <c r="G13" s="427"/>
      <c r="H13" s="427"/>
      <c r="I13" s="427"/>
      <c r="J13" s="433"/>
      <c r="K13" s="436"/>
      <c r="L13" s="439"/>
      <c r="M13" s="430"/>
      <c r="Q13" s="190"/>
      <c r="R13" s="190"/>
      <c r="S13" s="190"/>
    </row>
    <row r="14" spans="1:21" ht="52" x14ac:dyDescent="0.6">
      <c r="A14" s="421"/>
      <c r="B14" s="424"/>
      <c r="C14" s="191" t="s">
        <v>330</v>
      </c>
      <c r="D14" s="191" t="s">
        <v>257</v>
      </c>
      <c r="E14" s="427"/>
      <c r="F14" s="427"/>
      <c r="G14" s="427"/>
      <c r="H14" s="427"/>
      <c r="I14" s="427"/>
      <c r="J14" s="433"/>
      <c r="K14" s="436"/>
      <c r="L14" s="439"/>
      <c r="M14" s="430"/>
      <c r="Q14" s="190"/>
      <c r="R14" s="190"/>
      <c r="S14" s="190"/>
    </row>
    <row r="15" spans="1:21" ht="52" x14ac:dyDescent="0.6">
      <c r="A15" s="421"/>
      <c r="B15" s="424"/>
      <c r="C15" s="191" t="s">
        <v>331</v>
      </c>
      <c r="D15" s="191" t="s">
        <v>257</v>
      </c>
      <c r="E15" s="427"/>
      <c r="F15" s="427"/>
      <c r="G15" s="427"/>
      <c r="H15" s="427"/>
      <c r="I15" s="427"/>
      <c r="J15" s="433"/>
      <c r="K15" s="436"/>
      <c r="L15" s="439"/>
      <c r="M15" s="430"/>
      <c r="Q15" s="190"/>
      <c r="R15" s="190"/>
      <c r="S15" s="190"/>
    </row>
    <row r="16" spans="1:21" ht="78" x14ac:dyDescent="0.6">
      <c r="A16" s="421"/>
      <c r="B16" s="424"/>
      <c r="C16" s="191" t="s">
        <v>332</v>
      </c>
      <c r="D16" s="191" t="s">
        <v>257</v>
      </c>
      <c r="E16" s="427"/>
      <c r="F16" s="427"/>
      <c r="G16" s="427"/>
      <c r="H16" s="427"/>
      <c r="I16" s="427"/>
      <c r="J16" s="433"/>
      <c r="K16" s="436"/>
      <c r="L16" s="439"/>
      <c r="M16" s="430"/>
      <c r="Q16" s="190"/>
      <c r="R16" s="190"/>
      <c r="S16" s="190"/>
    </row>
    <row r="17" spans="1:21" ht="52.5" thickBot="1" x14ac:dyDescent="0.65">
      <c r="A17" s="422"/>
      <c r="B17" s="425"/>
      <c r="C17" s="193" t="s">
        <v>333</v>
      </c>
      <c r="D17" s="191" t="s">
        <v>257</v>
      </c>
      <c r="E17" s="428"/>
      <c r="F17" s="428"/>
      <c r="G17" s="428"/>
      <c r="H17" s="428"/>
      <c r="I17" s="428"/>
      <c r="J17" s="434"/>
      <c r="K17" s="437"/>
      <c r="L17" s="440"/>
      <c r="M17" s="431"/>
      <c r="Q17" s="190"/>
      <c r="R17" s="190"/>
      <c r="S17" s="190"/>
    </row>
    <row r="18" spans="1:21" ht="63.65"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IF(GR6_ALT_1!E18='Drop downs'!$B$6,GR6_ALT_1!B18&amp;": "&amp;GR6_ALT_1!K18&amp;"","")</f>
        <v/>
      </c>
      <c r="T18" s="175" t="str">
        <f>IF(L18&gt;0,B18&amp;":"&amp;L18&amp;"
","")</f>
        <v/>
      </c>
      <c r="U18" s="175" t="str">
        <f>IF(M18&gt;0,B18&amp;":"&amp;M18&amp;"
","")</f>
        <v/>
      </c>
    </row>
    <row r="19" spans="1:21" ht="94"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103</v>
      </c>
      <c r="F20" s="432" t="s">
        <v>103</v>
      </c>
      <c r="G20" s="432" t="s">
        <v>103</v>
      </c>
      <c r="H20" s="432" t="s">
        <v>103</v>
      </c>
      <c r="I20" s="432" t="s">
        <v>103</v>
      </c>
      <c r="J20" s="432" t="s">
        <v>161</v>
      </c>
      <c r="K20" s="435" t="s">
        <v>573</v>
      </c>
      <c r="L20" s="438"/>
      <c r="M20" s="429"/>
      <c r="Q20" s="190" t="str">
        <f>IF(OR(J20='Drop downs'!$G$7,J20='Drop downs'!$G$5), B20&amp;": "&amp;K20&amp;CHAR(10),"")</f>
        <v/>
      </c>
      <c r="R20" s="190" t="str">
        <f>IF(J20='Drop downs'!$G$2,B20&amp;": "&amp;K20&amp;""," ")</f>
        <v xml:space="preserve"> </v>
      </c>
      <c r="S20" s="190" t="str">
        <f>IF(GR6_ALT_1!E20='Drop downs'!$B$6,GR6_ALT_1!B20&amp;": "&amp;GR6_ALT_1!K20&amp;"","")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257</v>
      </c>
      <c r="E26" s="433"/>
      <c r="F26" s="433"/>
      <c r="G26" s="433"/>
      <c r="H26" s="433"/>
      <c r="I26" s="433"/>
      <c r="J26" s="433"/>
      <c r="K26" s="436"/>
      <c r="L26" s="439"/>
      <c r="M26" s="430"/>
      <c r="Q26" s="190"/>
      <c r="R26" s="190"/>
      <c r="S26" s="190"/>
    </row>
    <row r="27" spans="1:21" ht="88.5" customHeight="1" thickBot="1" x14ac:dyDescent="0.65">
      <c r="A27" s="422"/>
      <c r="B27" s="443"/>
      <c r="C27" s="196" t="s">
        <v>345</v>
      </c>
      <c r="D27" s="191" t="s">
        <v>257</v>
      </c>
      <c r="E27" s="434"/>
      <c r="F27" s="434"/>
      <c r="G27" s="434"/>
      <c r="H27" s="434"/>
      <c r="I27" s="434"/>
      <c r="J27" s="434"/>
      <c r="K27" s="437"/>
      <c r="L27" s="440"/>
      <c r="M27" s="431"/>
      <c r="Q27" s="190"/>
      <c r="R27" s="190"/>
      <c r="S27" s="190"/>
    </row>
    <row r="28" spans="1:21" ht="84" customHeight="1" x14ac:dyDescent="0.6">
      <c r="A28" s="420" t="s">
        <v>346</v>
      </c>
      <c r="B28" s="441" t="s">
        <v>121</v>
      </c>
      <c r="C28" s="197" t="s">
        <v>347</v>
      </c>
      <c r="D28" s="194" t="s">
        <v>257</v>
      </c>
      <c r="E28" s="432" t="s">
        <v>103</v>
      </c>
      <c r="F28" s="432" t="s">
        <v>103</v>
      </c>
      <c r="G28" s="432" t="s">
        <v>103</v>
      </c>
      <c r="H28" s="432" t="s">
        <v>103</v>
      </c>
      <c r="I28" s="432" t="s">
        <v>103</v>
      </c>
      <c r="J28" s="432" t="s">
        <v>164</v>
      </c>
      <c r="K28" s="435" t="s">
        <v>574</v>
      </c>
      <c r="L28" s="524" t="s">
        <v>575</v>
      </c>
      <c r="M28" s="527"/>
      <c r="Q28" s="190" t="str">
        <f>IF(OR(J28='Drop downs'!$G$7,J28='Drop downs'!$G$5), B28&amp;": "&amp;K28&amp;CHAR(10),"")</f>
        <v xml:space="preserve">IIA4: 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
</v>
      </c>
      <c r="R28" s="190" t="str">
        <f>IF(J28='Drop downs'!$G$2,B28&amp;": "&amp;K28&amp;""," ")</f>
        <v xml:space="preserve"> </v>
      </c>
      <c r="S28" s="190" t="str">
        <f>IF(GR6_ALT_1!E28='Drop downs'!$B$6,GR6_ALT_1!B28&amp;": "&amp;GR6_ALT_1!K28&amp;"","")</f>
        <v/>
      </c>
      <c r="T28" s="175" t="str">
        <f>IF(L28&gt;0,B28&amp;":"&amp;L28&amp;"
","")</f>
        <v xml:space="preserve">IIA4:Mitigation: Ensure policies that address access to open space (e.g.: Policy GI2 Open Space) specifically address access to open space in Special Character Areas.
</v>
      </c>
      <c r="U28" s="175" t="str">
        <f>IF(M28&gt;0,B28&amp;":"&amp;M28&amp;"
","")</f>
        <v/>
      </c>
    </row>
    <row r="29" spans="1:21" ht="82.5" customHeight="1" x14ac:dyDescent="0.6">
      <c r="A29" s="421"/>
      <c r="B29" s="442"/>
      <c r="C29" s="198" t="s">
        <v>348</v>
      </c>
      <c r="D29" s="195" t="s">
        <v>257</v>
      </c>
      <c r="E29" s="433"/>
      <c r="F29" s="433"/>
      <c r="G29" s="433"/>
      <c r="H29" s="433"/>
      <c r="I29" s="433"/>
      <c r="J29" s="433"/>
      <c r="K29" s="436"/>
      <c r="L29" s="525"/>
      <c r="M29" s="528"/>
      <c r="Q29" s="190"/>
      <c r="R29" s="190"/>
      <c r="S29" s="190"/>
    </row>
    <row r="30" spans="1:21" ht="58" customHeight="1" x14ac:dyDescent="0.6">
      <c r="A30" s="421"/>
      <c r="B30" s="442"/>
      <c r="C30" s="198" t="s">
        <v>349</v>
      </c>
      <c r="D30" s="195" t="s">
        <v>257</v>
      </c>
      <c r="E30" s="433"/>
      <c r="F30" s="433"/>
      <c r="G30" s="433"/>
      <c r="H30" s="433"/>
      <c r="I30" s="433"/>
      <c r="J30" s="433"/>
      <c r="K30" s="436"/>
      <c r="L30" s="525"/>
      <c r="M30" s="528"/>
      <c r="Q30" s="190"/>
      <c r="R30" s="190"/>
      <c r="S30" s="190"/>
    </row>
    <row r="31" spans="1:21" ht="72.650000000000006" customHeight="1" x14ac:dyDescent="0.6">
      <c r="A31" s="421"/>
      <c r="B31" s="442"/>
      <c r="C31" s="198" t="s">
        <v>350</v>
      </c>
      <c r="D31" s="195" t="s">
        <v>257</v>
      </c>
      <c r="E31" s="433"/>
      <c r="F31" s="433"/>
      <c r="G31" s="433"/>
      <c r="H31" s="433"/>
      <c r="I31" s="433"/>
      <c r="J31" s="433"/>
      <c r="K31" s="436"/>
      <c r="L31" s="525"/>
      <c r="M31" s="528"/>
      <c r="Q31" s="190"/>
      <c r="R31" s="190"/>
      <c r="S31" s="190"/>
    </row>
    <row r="32" spans="1:21" ht="56.5" customHeight="1" x14ac:dyDescent="0.6">
      <c r="A32" s="421"/>
      <c r="B32" s="442"/>
      <c r="C32" s="198" t="s">
        <v>351</v>
      </c>
      <c r="D32" s="195" t="s">
        <v>253</v>
      </c>
      <c r="E32" s="433"/>
      <c r="F32" s="433"/>
      <c r="G32" s="433"/>
      <c r="H32" s="433"/>
      <c r="I32" s="433"/>
      <c r="J32" s="433"/>
      <c r="K32" s="436"/>
      <c r="L32" s="525"/>
      <c r="M32" s="528"/>
      <c r="Q32" s="190"/>
      <c r="R32" s="190"/>
      <c r="S32" s="190"/>
    </row>
    <row r="33" spans="1:21" x14ac:dyDescent="0.6">
      <c r="A33" s="421"/>
      <c r="B33" s="442"/>
      <c r="C33" s="198" t="s">
        <v>352</v>
      </c>
      <c r="D33" s="195" t="s">
        <v>257</v>
      </c>
      <c r="E33" s="433"/>
      <c r="F33" s="433"/>
      <c r="G33" s="433"/>
      <c r="H33" s="433"/>
      <c r="I33" s="433"/>
      <c r="J33" s="433"/>
      <c r="K33" s="436"/>
      <c r="L33" s="525"/>
      <c r="M33" s="528"/>
      <c r="Q33" s="190"/>
      <c r="R33" s="190"/>
      <c r="S33" s="190"/>
    </row>
    <row r="34" spans="1:21" ht="55" customHeight="1" x14ac:dyDescent="0.6">
      <c r="A34" s="421"/>
      <c r="B34" s="442"/>
      <c r="C34" s="198" t="s">
        <v>353</v>
      </c>
      <c r="D34" s="195" t="s">
        <v>257</v>
      </c>
      <c r="E34" s="433"/>
      <c r="F34" s="433"/>
      <c r="G34" s="433"/>
      <c r="H34" s="433"/>
      <c r="I34" s="433"/>
      <c r="J34" s="433"/>
      <c r="K34" s="436"/>
      <c r="L34" s="525"/>
      <c r="M34" s="528"/>
      <c r="Q34" s="190"/>
      <c r="R34" s="190"/>
      <c r="S34" s="190"/>
    </row>
    <row r="35" spans="1:21" ht="52.5" thickBot="1" x14ac:dyDescent="0.65">
      <c r="A35" s="446"/>
      <c r="B35" s="443"/>
      <c r="C35" s="211" t="s">
        <v>354</v>
      </c>
      <c r="D35" s="195" t="s">
        <v>257</v>
      </c>
      <c r="E35" s="447"/>
      <c r="F35" s="447"/>
      <c r="G35" s="447"/>
      <c r="H35" s="447"/>
      <c r="I35" s="447"/>
      <c r="J35" s="447"/>
      <c r="K35" s="452"/>
      <c r="L35" s="531"/>
      <c r="M35" s="532"/>
      <c r="Q35" s="190"/>
      <c r="R35" s="190"/>
      <c r="S35" s="190"/>
    </row>
    <row r="36" spans="1:21" ht="63.65" customHeight="1" x14ac:dyDescent="0.6">
      <c r="A36" s="449" t="s">
        <v>355</v>
      </c>
      <c r="B36" s="441" t="s">
        <v>122</v>
      </c>
      <c r="C36" s="213" t="s">
        <v>356</v>
      </c>
      <c r="D36" s="213" t="s">
        <v>257</v>
      </c>
      <c r="E36" s="432" t="s">
        <v>103</v>
      </c>
      <c r="F36" s="432" t="s">
        <v>103</v>
      </c>
      <c r="G36" s="432" t="s">
        <v>103</v>
      </c>
      <c r="H36" s="432" t="s">
        <v>103</v>
      </c>
      <c r="I36" s="432" t="s">
        <v>103</v>
      </c>
      <c r="J36" s="432" t="s">
        <v>161</v>
      </c>
      <c r="K36" s="435" t="s">
        <v>573</v>
      </c>
      <c r="L36" s="454"/>
      <c r="M36" s="455"/>
      <c r="Q36" s="190" t="str">
        <f>IF(OR(J36='Drop downs'!$G$7,J36='Drop downs'!$G$5), B36&amp;": "&amp;K36&amp;CHAR(10),"")</f>
        <v/>
      </c>
      <c r="R36" s="190" t="str">
        <f>IF(J36='Drop downs'!$G$2,B36&amp;": "&amp;K36&amp;""," ")</f>
        <v xml:space="preserve"> </v>
      </c>
      <c r="S36" s="190" t="str">
        <f>IF(GR6_ALT_1!E36='Drop downs'!$B$6,GR6_ALT_1!B36&amp;": "&amp;GR6_ALT_1!K36&amp;"","")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433"/>
      <c r="K37" s="436"/>
      <c r="L37" s="439"/>
      <c r="M37" s="430"/>
      <c r="Q37" s="190"/>
      <c r="R37" s="190"/>
      <c r="S37" s="190"/>
    </row>
    <row r="38" spans="1:21" ht="52" x14ac:dyDescent="0.6">
      <c r="A38" s="421"/>
      <c r="B38" s="442"/>
      <c r="C38" s="195" t="s">
        <v>358</v>
      </c>
      <c r="D38" s="195" t="s">
        <v>257</v>
      </c>
      <c r="E38" s="433"/>
      <c r="F38" s="433"/>
      <c r="G38" s="433"/>
      <c r="H38" s="433"/>
      <c r="I38" s="433"/>
      <c r="J38" s="433"/>
      <c r="K38" s="436"/>
      <c r="L38" s="439"/>
      <c r="M38" s="430"/>
      <c r="Q38" s="190"/>
      <c r="R38" s="190"/>
      <c r="S38" s="190"/>
    </row>
    <row r="39" spans="1:21" ht="78" x14ac:dyDescent="0.6">
      <c r="A39" s="421"/>
      <c r="B39" s="442"/>
      <c r="C39" s="195" t="s">
        <v>359</v>
      </c>
      <c r="D39" s="195" t="s">
        <v>257</v>
      </c>
      <c r="E39" s="433"/>
      <c r="F39" s="433"/>
      <c r="G39" s="433"/>
      <c r="H39" s="433"/>
      <c r="I39" s="433"/>
      <c r="J39" s="433"/>
      <c r="K39" s="436"/>
      <c r="L39" s="439"/>
      <c r="M39" s="430"/>
      <c r="Q39" s="190"/>
      <c r="R39" s="190"/>
      <c r="S39" s="190"/>
    </row>
    <row r="40" spans="1:21" ht="115.5" customHeight="1" x14ac:dyDescent="0.6">
      <c r="A40" s="421"/>
      <c r="B40" s="442"/>
      <c r="C40" s="195" t="s">
        <v>360</v>
      </c>
      <c r="D40" s="195" t="s">
        <v>257</v>
      </c>
      <c r="E40" s="433"/>
      <c r="F40" s="433"/>
      <c r="G40" s="433"/>
      <c r="H40" s="433"/>
      <c r="I40" s="433"/>
      <c r="J40" s="433"/>
      <c r="K40" s="436"/>
      <c r="L40" s="439"/>
      <c r="M40" s="430"/>
      <c r="Q40" s="190"/>
      <c r="R40" s="190"/>
      <c r="S40" s="190"/>
    </row>
    <row r="41" spans="1:21" ht="84.65" customHeight="1" thickBot="1" x14ac:dyDescent="0.65">
      <c r="A41" s="446"/>
      <c r="B41" s="443"/>
      <c r="C41" s="212" t="s">
        <v>361</v>
      </c>
      <c r="D41" s="195" t="s">
        <v>257</v>
      </c>
      <c r="E41" s="434"/>
      <c r="F41" s="434"/>
      <c r="G41" s="434"/>
      <c r="H41" s="434"/>
      <c r="I41" s="434"/>
      <c r="J41" s="434"/>
      <c r="K41" s="437"/>
      <c r="L41" s="453"/>
      <c r="M41" s="448"/>
      <c r="Q41" s="190"/>
      <c r="R41" s="190"/>
      <c r="S41" s="190"/>
    </row>
    <row r="42" spans="1:21" ht="78" x14ac:dyDescent="0.6">
      <c r="A42" s="449" t="s">
        <v>362</v>
      </c>
      <c r="B42" s="441" t="s">
        <v>123</v>
      </c>
      <c r="C42" s="213" t="s">
        <v>363</v>
      </c>
      <c r="D42" s="213" t="s">
        <v>257</v>
      </c>
      <c r="E42" s="432" t="s">
        <v>103</v>
      </c>
      <c r="F42" s="432" t="s">
        <v>103</v>
      </c>
      <c r="G42" s="432" t="s">
        <v>103</v>
      </c>
      <c r="H42" s="432" t="s">
        <v>103</v>
      </c>
      <c r="I42" s="432" t="s">
        <v>103</v>
      </c>
      <c r="J42" s="432" t="s">
        <v>161</v>
      </c>
      <c r="K42" s="435" t="s">
        <v>573</v>
      </c>
      <c r="L42" s="454"/>
      <c r="M42" s="455"/>
      <c r="Q42" s="190" t="str">
        <f>IF(OR(J42='Drop downs'!$G$7,J42='Drop downs'!$G$5), B42&amp;": "&amp;K42&amp;CHAR(10),"")</f>
        <v/>
      </c>
      <c r="R42" s="190" t="str">
        <f>IF(J42='Drop downs'!$G$2,B42&amp;": "&amp;K42&amp;""," ")</f>
        <v xml:space="preserve"> </v>
      </c>
      <c r="S42" s="190" t="str">
        <f>IF(GR6_ALT_1!E42='Drop downs'!$B$6,GR6_ALT_1!B42&amp;": "&amp;GR6_ALT_1!K42&amp;"","")</f>
        <v/>
      </c>
      <c r="T42" s="175" t="str">
        <f>IF(L42&gt;0,B42&amp;":"&amp;L42&amp;"
","")</f>
        <v/>
      </c>
      <c r="U42" s="175" t="str">
        <f>IF(M42&gt;0,B42&amp;":"&amp;M42&amp;"
","")</f>
        <v/>
      </c>
    </row>
    <row r="43" spans="1:21" ht="62.15" customHeight="1" x14ac:dyDescent="0.6">
      <c r="A43" s="421"/>
      <c r="B43" s="442"/>
      <c r="C43" s="195" t="s">
        <v>364</v>
      </c>
      <c r="D43" s="195" t="s">
        <v>257</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59.5" customHeight="1" x14ac:dyDescent="0.6">
      <c r="A45" s="421"/>
      <c r="B45" s="442"/>
      <c r="C45" s="195" t="s">
        <v>366</v>
      </c>
      <c r="D45" s="195" t="s">
        <v>257</v>
      </c>
      <c r="E45" s="433"/>
      <c r="F45" s="433"/>
      <c r="G45" s="433"/>
      <c r="H45" s="433"/>
      <c r="I45" s="433"/>
      <c r="J45" s="433"/>
      <c r="K45" s="436"/>
      <c r="L45" s="439"/>
      <c r="M45" s="430"/>
      <c r="Q45" s="190"/>
      <c r="R45" s="190"/>
      <c r="S45" s="190"/>
    </row>
    <row r="46" spans="1:21" ht="88.5" customHeight="1" thickBot="1" x14ac:dyDescent="0.65">
      <c r="A46" s="446"/>
      <c r="B46" s="443"/>
      <c r="C46" s="212" t="s">
        <v>367</v>
      </c>
      <c r="D46" s="195" t="s">
        <v>257</v>
      </c>
      <c r="E46" s="447"/>
      <c r="F46" s="447"/>
      <c r="G46" s="447"/>
      <c r="H46" s="447"/>
      <c r="I46" s="447"/>
      <c r="J46" s="447"/>
      <c r="K46" s="452"/>
      <c r="L46" s="453"/>
      <c r="M46" s="448"/>
      <c r="Q46" s="190"/>
      <c r="R46" s="190"/>
      <c r="S46" s="190"/>
    </row>
    <row r="47" spans="1:21" ht="140.15"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454"/>
      <c r="M47" s="455"/>
      <c r="Q47" s="190" t="str">
        <f>IF(OR(J47='Drop downs'!$G$7,J47='Drop downs'!$G$5), B47&amp;": "&amp;K47&amp;CHAR(10),"")</f>
        <v/>
      </c>
      <c r="R47" s="190" t="str">
        <f>IF(J47='Drop downs'!$G$2,B47&amp;": "&amp;K47&amp;""," ")</f>
        <v xml:space="preserve"> </v>
      </c>
      <c r="S47" s="190" t="str">
        <f>IF(GR6_ALT_1!E47='Drop downs'!$B$6,GR6_ALT_1!B47&amp;": "&amp;GR6_ALT_1!K47&amp;"","")</f>
        <v/>
      </c>
      <c r="T47" s="175" t="str">
        <f>IF(L47&gt;0,B47&amp;":"&amp;L47&amp;"
","")</f>
        <v/>
      </c>
      <c r="U47" s="175" t="str">
        <f>IF(M47&gt;0,B47&amp;":"&amp;M47&amp;"
","")</f>
        <v/>
      </c>
    </row>
    <row r="48" spans="1:21" ht="109"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IF(GR6_ALT_1!E48='Drop downs'!$B$6,GR6_ALT_1!B48&amp;": "&amp;GR6_ALT_1!K48&amp;"","")</f>
        <v xml:space="preserve">: </v>
      </c>
    </row>
    <row r="49" spans="1:21" ht="82.5" customHeight="1" x14ac:dyDescent="0.6">
      <c r="A49" s="420" t="s">
        <v>371</v>
      </c>
      <c r="B49" s="441" t="s">
        <v>125</v>
      </c>
      <c r="C49" s="189" t="s">
        <v>372</v>
      </c>
      <c r="D49" s="189" t="s">
        <v>257</v>
      </c>
      <c r="E49" s="432" t="s">
        <v>103</v>
      </c>
      <c r="F49" s="432" t="s">
        <v>103</v>
      </c>
      <c r="G49" s="432" t="s">
        <v>103</v>
      </c>
      <c r="H49" s="459" t="s">
        <v>103</v>
      </c>
      <c r="I49" s="432" t="s">
        <v>103</v>
      </c>
      <c r="J49" s="432" t="s">
        <v>161</v>
      </c>
      <c r="K49" s="435" t="s">
        <v>573</v>
      </c>
      <c r="L49" s="438"/>
      <c r="M49" s="429"/>
      <c r="Q49" s="190" t="str">
        <f>IF(OR(J49='Drop downs'!$G$7,J49='Drop downs'!$G$5), B49&amp;": "&amp;K49&amp;CHAR(10),"")</f>
        <v/>
      </c>
      <c r="R49" s="190" t="str">
        <f>IF(J49='Drop downs'!$G$2,B49&amp;": "&amp;K49&amp;""," ")</f>
        <v xml:space="preserve"> </v>
      </c>
      <c r="S49" s="190" t="str">
        <f>IF(GR6_ALT_1!E49='Drop downs'!$B$6,GR6_ALT_1!B49&amp;": "&amp;GR6_ALT_1!K49&amp;"","")</f>
        <v/>
      </c>
      <c r="T49" s="175" t="str">
        <f>IF(L49&gt;0,B49&amp;":"&amp;L49&amp;"
","")</f>
        <v/>
      </c>
      <c r="U49" s="175" t="str">
        <f>IF(M49&gt;0,B49&amp;":"&amp;M49&amp;"
","")</f>
        <v/>
      </c>
    </row>
    <row r="50" spans="1:21" ht="52" x14ac:dyDescent="0.6">
      <c r="A50" s="421"/>
      <c r="B50" s="442"/>
      <c r="C50" s="191" t="s">
        <v>373</v>
      </c>
      <c r="D50" s="191" t="s">
        <v>257</v>
      </c>
      <c r="E50" s="433"/>
      <c r="F50" s="433"/>
      <c r="G50" s="433"/>
      <c r="H50" s="460"/>
      <c r="I50" s="433"/>
      <c r="J50" s="433"/>
      <c r="K50" s="436"/>
      <c r="L50" s="439"/>
      <c r="M50" s="430"/>
      <c r="Q50" s="190"/>
      <c r="R50" s="190"/>
      <c r="S50" s="190"/>
    </row>
    <row r="51" spans="1:21" x14ac:dyDescent="0.6">
      <c r="A51" s="421"/>
      <c r="B51" s="442"/>
      <c r="C51" s="200" t="s">
        <v>374</v>
      </c>
      <c r="D51" s="191" t="s">
        <v>257</v>
      </c>
      <c r="E51" s="433"/>
      <c r="F51" s="433"/>
      <c r="G51" s="433"/>
      <c r="H51" s="460"/>
      <c r="I51" s="433"/>
      <c r="J51" s="433"/>
      <c r="K51" s="436"/>
      <c r="L51" s="439"/>
      <c r="M51" s="430"/>
      <c r="Q51" s="190"/>
      <c r="R51" s="190"/>
      <c r="S51" s="190"/>
    </row>
    <row r="52" spans="1:21" x14ac:dyDescent="0.6">
      <c r="A52" s="421"/>
      <c r="B52" s="442"/>
      <c r="C52" s="191" t="s">
        <v>375</v>
      </c>
      <c r="D52" s="191" t="s">
        <v>257</v>
      </c>
      <c r="E52" s="433"/>
      <c r="F52" s="433"/>
      <c r="G52" s="433"/>
      <c r="H52" s="460"/>
      <c r="I52" s="433"/>
      <c r="J52" s="433"/>
      <c r="K52" s="436"/>
      <c r="L52" s="439"/>
      <c r="M52" s="430"/>
      <c r="Q52" s="190"/>
      <c r="R52" s="190"/>
      <c r="S52" s="190"/>
    </row>
    <row r="53" spans="1:21" ht="32.5" customHeight="1" thickBot="1" x14ac:dyDescent="0.65">
      <c r="A53" s="422"/>
      <c r="B53" s="443"/>
      <c r="C53" s="193" t="s">
        <v>376</v>
      </c>
      <c r="D53" s="191" t="s">
        <v>257</v>
      </c>
      <c r="E53" s="434"/>
      <c r="F53" s="434"/>
      <c r="G53" s="434"/>
      <c r="H53" s="461"/>
      <c r="I53" s="434"/>
      <c r="J53" s="434"/>
      <c r="K53" s="437"/>
      <c r="L53" s="440"/>
      <c r="M53" s="431"/>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IF(GR6_ALT_1!E54='Drop downs'!$B$6,GR6_ALT_1!B54&amp;": "&amp;GR6_ALT_1!K54&amp;"","")</f>
        <v/>
      </c>
      <c r="T54" s="175" t="str">
        <f>IF(L54&gt;0,B54&amp;":"&amp;L54&amp;"
","")</f>
        <v/>
      </c>
      <c r="U54" s="175" t="str">
        <f>IF(M54&gt;0,B54&amp;":"&amp;M54&amp;"
","")</f>
        <v/>
      </c>
    </row>
    <row r="55" spans="1:21" ht="58" customHeight="1" x14ac:dyDescent="0.6">
      <c r="A55" s="421"/>
      <c r="B55" s="442"/>
      <c r="C55" s="202" t="s">
        <v>379</v>
      </c>
      <c r="D55" s="191" t="s">
        <v>257</v>
      </c>
      <c r="E55" s="433"/>
      <c r="F55" s="433"/>
      <c r="G55" s="433"/>
      <c r="H55" s="433"/>
      <c r="I55" s="433"/>
      <c r="J55" s="433"/>
      <c r="K55" s="436"/>
      <c r="L55" s="439"/>
      <c r="M55" s="430"/>
      <c r="Q55" s="190"/>
      <c r="R55" s="190"/>
      <c r="S55" s="190"/>
    </row>
    <row r="56" spans="1:21" ht="94.5"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75" customHeight="1" x14ac:dyDescent="0.6">
      <c r="A57" s="420" t="s">
        <v>381</v>
      </c>
      <c r="B57" s="441" t="s">
        <v>127</v>
      </c>
      <c r="C57" s="189" t="s">
        <v>382</v>
      </c>
      <c r="D57" s="189" t="s">
        <v>257</v>
      </c>
      <c r="E57" s="432" t="s">
        <v>421</v>
      </c>
      <c r="F57" s="432" t="s">
        <v>422</v>
      </c>
      <c r="G57" s="432" t="s">
        <v>427</v>
      </c>
      <c r="H57" s="432" t="s">
        <v>424</v>
      </c>
      <c r="I57" s="432" t="s">
        <v>439</v>
      </c>
      <c r="J57" s="432" t="s">
        <v>166</v>
      </c>
      <c r="K57" s="435" t="s">
        <v>576</v>
      </c>
      <c r="L57" s="524" t="s">
        <v>577</v>
      </c>
      <c r="M57" s="527"/>
      <c r="Q57" s="190" t="str">
        <f>IF(OR(J57='Drop downs'!$G$7,J57='Drop downs'!$G$5), B57&amp;": "&amp;K57&amp;CHAR(10),"")</f>
        <v/>
      </c>
      <c r="R57" s="190" t="str">
        <f>IF(J57='Drop downs'!$G$2,B57&amp;": "&amp;K57&amp;""," ")</f>
        <v xml:space="preserve"> </v>
      </c>
      <c r="S57" s="190" t="str">
        <f>IF(GR6_ALT_1!E57='Drop downs'!$B$6,GR6_ALT_1!B57&amp;": "&amp;GR6_ALT_1!K57&amp;"","")</f>
        <v/>
      </c>
      <c r="T57" s="175" t="str">
        <f>IF(L57&gt;0,B57&amp;":"&amp;L57&amp;"
","")</f>
        <v xml:space="preserve">IIA10:Mitigation: Ensure policies that address biodiversity (e.g.: Policy GI3 Biodiversity) specifically address access to/enhancement of biodiversity in Special Character Areas.
</v>
      </c>
      <c r="U57" s="175" t="str">
        <f>IF(M57&gt;0,B57&amp;":"&amp;M57&amp;"
","")</f>
        <v/>
      </c>
    </row>
    <row r="58" spans="1:21" ht="75" customHeight="1" x14ac:dyDescent="0.6">
      <c r="A58" s="421"/>
      <c r="B58" s="442"/>
      <c r="C58" s="191" t="s">
        <v>383</v>
      </c>
      <c r="D58" s="191" t="s">
        <v>257</v>
      </c>
      <c r="E58" s="433"/>
      <c r="F58" s="433"/>
      <c r="G58" s="433"/>
      <c r="H58" s="433"/>
      <c r="I58" s="433"/>
      <c r="J58" s="433"/>
      <c r="K58" s="436"/>
      <c r="L58" s="525"/>
      <c r="M58" s="528"/>
      <c r="Q58" s="190"/>
      <c r="R58" s="190"/>
      <c r="S58" s="190"/>
    </row>
    <row r="59" spans="1:21" ht="75" customHeight="1" x14ac:dyDescent="0.6">
      <c r="A59" s="421"/>
      <c r="B59" s="442"/>
      <c r="C59" s="191" t="s">
        <v>384</v>
      </c>
      <c r="D59" s="191" t="s">
        <v>253</v>
      </c>
      <c r="E59" s="433"/>
      <c r="F59" s="433"/>
      <c r="G59" s="433"/>
      <c r="H59" s="433"/>
      <c r="I59" s="433"/>
      <c r="J59" s="433"/>
      <c r="K59" s="436"/>
      <c r="L59" s="525"/>
      <c r="M59" s="528"/>
      <c r="Q59" s="190"/>
      <c r="R59" s="190"/>
      <c r="S59" s="190"/>
    </row>
    <row r="60" spans="1:21" ht="75" customHeight="1" x14ac:dyDescent="0.6">
      <c r="A60" s="421"/>
      <c r="B60" s="442"/>
      <c r="C60" s="191" t="s">
        <v>385</v>
      </c>
      <c r="D60" s="191" t="s">
        <v>253</v>
      </c>
      <c r="E60" s="433"/>
      <c r="F60" s="433"/>
      <c r="G60" s="433"/>
      <c r="H60" s="433"/>
      <c r="I60" s="433"/>
      <c r="J60" s="433"/>
      <c r="K60" s="436"/>
      <c r="L60" s="525"/>
      <c r="M60" s="528"/>
      <c r="Q60" s="190"/>
      <c r="R60" s="190"/>
      <c r="S60" s="190"/>
    </row>
    <row r="61" spans="1:21" ht="75" customHeight="1" x14ac:dyDescent="0.6">
      <c r="A61" s="421"/>
      <c r="B61" s="442"/>
      <c r="C61" s="191" t="s">
        <v>386</v>
      </c>
      <c r="D61" s="191" t="s">
        <v>257</v>
      </c>
      <c r="E61" s="433"/>
      <c r="F61" s="433"/>
      <c r="G61" s="433"/>
      <c r="H61" s="433"/>
      <c r="I61" s="433"/>
      <c r="J61" s="433"/>
      <c r="K61" s="436"/>
      <c r="L61" s="525"/>
      <c r="M61" s="528"/>
      <c r="Q61" s="190"/>
      <c r="R61" s="190"/>
      <c r="S61" s="190"/>
    </row>
    <row r="62" spans="1:21" ht="75" customHeight="1" x14ac:dyDescent="0.6">
      <c r="A62" s="421"/>
      <c r="B62" s="442"/>
      <c r="C62" s="191" t="s">
        <v>387</v>
      </c>
      <c r="D62" s="191" t="s">
        <v>257</v>
      </c>
      <c r="E62" s="433"/>
      <c r="F62" s="433"/>
      <c r="G62" s="433"/>
      <c r="H62" s="433"/>
      <c r="I62" s="433"/>
      <c r="J62" s="433"/>
      <c r="K62" s="436"/>
      <c r="L62" s="525"/>
      <c r="M62" s="528"/>
      <c r="Q62" s="190"/>
      <c r="R62" s="190"/>
      <c r="S62" s="190"/>
    </row>
    <row r="63" spans="1:21" ht="97" customHeight="1" x14ac:dyDescent="0.6">
      <c r="A63" s="421"/>
      <c r="B63" s="442"/>
      <c r="C63" s="191" t="s">
        <v>388</v>
      </c>
      <c r="D63" s="191" t="s">
        <v>257</v>
      </c>
      <c r="E63" s="433"/>
      <c r="F63" s="433"/>
      <c r="G63" s="433"/>
      <c r="H63" s="433"/>
      <c r="I63" s="433"/>
      <c r="J63" s="433"/>
      <c r="K63" s="436"/>
      <c r="L63" s="525"/>
      <c r="M63" s="528"/>
      <c r="Q63" s="190"/>
      <c r="R63" s="190"/>
      <c r="S63" s="190"/>
    </row>
    <row r="64" spans="1:21" ht="72" customHeight="1" thickBot="1" x14ac:dyDescent="0.65">
      <c r="A64" s="422"/>
      <c r="B64" s="443"/>
      <c r="C64" s="193" t="s">
        <v>389</v>
      </c>
      <c r="D64" s="191" t="s">
        <v>257</v>
      </c>
      <c r="E64" s="434"/>
      <c r="F64" s="434"/>
      <c r="G64" s="434"/>
      <c r="H64" s="434"/>
      <c r="I64" s="434"/>
      <c r="J64" s="434"/>
      <c r="K64" s="437"/>
      <c r="L64" s="526"/>
      <c r="M64" s="529"/>
      <c r="Q64" s="190"/>
      <c r="R64" s="190"/>
      <c r="S64" s="190"/>
    </row>
    <row r="65" spans="1:21" ht="69.650000000000006" customHeight="1" x14ac:dyDescent="0.6">
      <c r="A65" s="420" t="s">
        <v>390</v>
      </c>
      <c r="B65" s="441" t="s">
        <v>128</v>
      </c>
      <c r="C65" s="197" t="s">
        <v>455</v>
      </c>
      <c r="D65" s="189" t="s">
        <v>253</v>
      </c>
      <c r="E65" s="432" t="s">
        <v>421</v>
      </c>
      <c r="F65" s="432" t="s">
        <v>422</v>
      </c>
      <c r="G65" s="432" t="s">
        <v>427</v>
      </c>
      <c r="H65" s="432" t="s">
        <v>424</v>
      </c>
      <c r="I65" s="432" t="s">
        <v>439</v>
      </c>
      <c r="J65" s="432" t="s">
        <v>166</v>
      </c>
      <c r="K65" s="435" t="s">
        <v>578</v>
      </c>
      <c r="L65" s="524" t="s">
        <v>579</v>
      </c>
      <c r="M65" s="527"/>
      <c r="Q65" s="190" t="str">
        <f>IF(OR(J65='Drop downs'!$G$7,J65='Drop downs'!$G$5), B65&amp;": "&amp;K65&amp;CHAR(10),"")</f>
        <v/>
      </c>
      <c r="R65" s="190" t="str">
        <f>IF(J65='Drop downs'!$G$2,B65&amp;": "&amp;K65&amp;""," ")</f>
        <v xml:space="preserve"> </v>
      </c>
      <c r="S65" s="190" t="str">
        <f>IF(GR6_ALT_1!E65='Drop downs'!$B$6,GR6_ALT_1!B65&amp;": "&amp;GR6_ALT_1!K65&amp;"","")</f>
        <v/>
      </c>
      <c r="T65" s="175" t="str">
        <f>IF(L65&gt;0,B65&amp;":"&amp;L65&amp;"
","")</f>
        <v xml:space="preserve">IIA11:Mitigation: Ensure policies that address heritage assets (e.g.: Policy HE1 Heritage Assets) specifically address heritage assets in Special Character Areas.
</v>
      </c>
      <c r="U65" s="175" t="str">
        <f>IF(M65&gt;0,B65&amp;":"&amp;M65&amp;"
","")</f>
        <v/>
      </c>
    </row>
    <row r="66" spans="1:21" ht="45" customHeight="1" x14ac:dyDescent="0.6">
      <c r="A66" s="421"/>
      <c r="B66" s="442"/>
      <c r="C66" s="198" t="s">
        <v>392</v>
      </c>
      <c r="D66" s="191" t="s">
        <v>253</v>
      </c>
      <c r="E66" s="433"/>
      <c r="F66" s="433"/>
      <c r="G66" s="433"/>
      <c r="H66" s="433"/>
      <c r="I66" s="433"/>
      <c r="J66" s="433"/>
      <c r="K66" s="436"/>
      <c r="L66" s="525"/>
      <c r="M66" s="528"/>
      <c r="Q66" s="190"/>
      <c r="R66" s="190"/>
      <c r="S66" s="190"/>
    </row>
    <row r="67" spans="1:21" ht="82.5" customHeight="1" x14ac:dyDescent="0.6">
      <c r="A67" s="421"/>
      <c r="B67" s="442"/>
      <c r="C67" s="198" t="s">
        <v>393</v>
      </c>
      <c r="D67" s="191" t="s">
        <v>253</v>
      </c>
      <c r="E67" s="433"/>
      <c r="F67" s="433"/>
      <c r="G67" s="433"/>
      <c r="H67" s="433"/>
      <c r="I67" s="433"/>
      <c r="J67" s="433"/>
      <c r="K67" s="436"/>
      <c r="L67" s="525"/>
      <c r="M67" s="528"/>
      <c r="Q67" s="190"/>
      <c r="R67" s="190"/>
      <c r="S67" s="190"/>
    </row>
    <row r="68" spans="1:21" ht="85" customHeight="1" x14ac:dyDescent="0.6">
      <c r="A68" s="421"/>
      <c r="B68" s="442"/>
      <c r="C68" s="198" t="s">
        <v>394</v>
      </c>
      <c r="D68" s="191" t="s">
        <v>257</v>
      </c>
      <c r="E68" s="433"/>
      <c r="F68" s="433"/>
      <c r="G68" s="433"/>
      <c r="H68" s="433"/>
      <c r="I68" s="433"/>
      <c r="J68" s="433"/>
      <c r="K68" s="436"/>
      <c r="L68" s="525"/>
      <c r="M68" s="528"/>
      <c r="Q68" s="190"/>
      <c r="R68" s="190"/>
      <c r="S68" s="190"/>
    </row>
    <row r="69" spans="1:21" ht="48.65" customHeight="1" x14ac:dyDescent="0.6">
      <c r="A69" s="421"/>
      <c r="B69" s="442"/>
      <c r="C69" s="198" t="s">
        <v>457</v>
      </c>
      <c r="D69" s="191" t="s">
        <v>257</v>
      </c>
      <c r="E69" s="433"/>
      <c r="F69" s="433"/>
      <c r="G69" s="433"/>
      <c r="H69" s="433"/>
      <c r="I69" s="433"/>
      <c r="J69" s="433"/>
      <c r="K69" s="436"/>
      <c r="L69" s="525"/>
      <c r="M69" s="528"/>
      <c r="Q69" s="190"/>
      <c r="R69" s="190"/>
      <c r="S69" s="190"/>
    </row>
    <row r="70" spans="1:21" ht="55" customHeight="1" x14ac:dyDescent="0.6">
      <c r="A70" s="421"/>
      <c r="B70" s="442"/>
      <c r="C70" s="198" t="s">
        <v>396</v>
      </c>
      <c r="D70" s="191" t="s">
        <v>257</v>
      </c>
      <c r="E70" s="433"/>
      <c r="F70" s="433"/>
      <c r="G70" s="433"/>
      <c r="H70" s="433"/>
      <c r="I70" s="433"/>
      <c r="J70" s="433"/>
      <c r="K70" s="436"/>
      <c r="L70" s="525"/>
      <c r="M70" s="528"/>
      <c r="Q70" s="190"/>
      <c r="R70" s="190"/>
      <c r="S70" s="190"/>
    </row>
    <row r="71" spans="1:21" ht="85.5" customHeight="1" thickBot="1" x14ac:dyDescent="0.65">
      <c r="A71" s="422"/>
      <c r="B71" s="443"/>
      <c r="C71" s="199" t="s">
        <v>397</v>
      </c>
      <c r="D71" s="191" t="s">
        <v>257</v>
      </c>
      <c r="E71" s="434"/>
      <c r="F71" s="434"/>
      <c r="G71" s="434"/>
      <c r="H71" s="434"/>
      <c r="I71" s="434"/>
      <c r="J71" s="434"/>
      <c r="K71" s="437"/>
      <c r="L71" s="526"/>
      <c r="M71" s="529"/>
      <c r="Q71" s="190"/>
      <c r="R71" s="190"/>
      <c r="S71" s="190"/>
    </row>
    <row r="72" spans="1:21" ht="113.15" customHeight="1" x14ac:dyDescent="0.6">
      <c r="A72" s="420" t="s">
        <v>398</v>
      </c>
      <c r="B72" s="441" t="s">
        <v>129</v>
      </c>
      <c r="C72" s="197" t="s">
        <v>399</v>
      </c>
      <c r="D72" s="189" t="s">
        <v>253</v>
      </c>
      <c r="E72" s="432" t="s">
        <v>421</v>
      </c>
      <c r="F72" s="432" t="s">
        <v>422</v>
      </c>
      <c r="G72" s="432" t="s">
        <v>427</v>
      </c>
      <c r="H72" s="432" t="s">
        <v>424</v>
      </c>
      <c r="I72" s="432" t="s">
        <v>439</v>
      </c>
      <c r="J72" s="432" t="s">
        <v>166</v>
      </c>
      <c r="K72" s="435" t="s">
        <v>580</v>
      </c>
      <c r="L72" s="524" t="s">
        <v>581</v>
      </c>
      <c r="M72" s="527"/>
      <c r="Q72" s="190" t="str">
        <f>IF(OR(J72='Drop downs'!$G$7,J72='Drop downs'!$G$5), B72&amp;": "&amp;K72&amp;CHAR(10),"")</f>
        <v/>
      </c>
      <c r="R72" s="190" t="str">
        <f>IF(J72='Drop downs'!$G$2,B72&amp;": "&amp;K72&amp;""," ")</f>
        <v xml:space="preserve"> </v>
      </c>
      <c r="S72" s="190" t="str">
        <f>IF(GR6_ALT_1!E72='Drop downs'!$B$6,GR6_ALT_1!B72&amp;": "&amp;GR6_ALT_1!K72&amp;"","")</f>
        <v/>
      </c>
      <c r="T72" s="175" t="str">
        <f>IF(L72&gt;0,B72&amp;":"&amp;L72&amp;"
","")</f>
        <v xml:space="preserve">IIA12:Mitigation: Ensure policies that address protected views and character (e.g.: Policy GR5 View Management) specifically address landscape/townscape attributes in Special Character Areas.
</v>
      </c>
      <c r="U72" s="175" t="str">
        <f>IF(M72&gt;0,B72&amp;":"&amp;M72&amp;"
","")</f>
        <v/>
      </c>
    </row>
    <row r="73" spans="1:21" ht="113.15" customHeight="1" x14ac:dyDescent="0.6">
      <c r="A73" s="421"/>
      <c r="B73" s="442"/>
      <c r="C73" s="198" t="s">
        <v>400</v>
      </c>
      <c r="D73" s="191" t="s">
        <v>257</v>
      </c>
      <c r="E73" s="433"/>
      <c r="F73" s="433"/>
      <c r="G73" s="433"/>
      <c r="H73" s="433"/>
      <c r="I73" s="433"/>
      <c r="J73" s="433"/>
      <c r="K73" s="436"/>
      <c r="L73" s="525"/>
      <c r="M73" s="528"/>
      <c r="Q73" s="190"/>
      <c r="R73" s="190"/>
      <c r="S73" s="190"/>
    </row>
    <row r="74" spans="1:21" ht="129" customHeight="1" x14ac:dyDescent="0.6">
      <c r="A74" s="421"/>
      <c r="B74" s="442"/>
      <c r="C74" s="198" t="s">
        <v>401</v>
      </c>
      <c r="D74" s="191" t="s">
        <v>253</v>
      </c>
      <c r="E74" s="433"/>
      <c r="F74" s="433"/>
      <c r="G74" s="433"/>
      <c r="H74" s="433"/>
      <c r="I74" s="433"/>
      <c r="J74" s="433"/>
      <c r="K74" s="436"/>
      <c r="L74" s="525"/>
      <c r="M74" s="528"/>
      <c r="Q74" s="190"/>
      <c r="R74" s="190"/>
      <c r="S74" s="190"/>
    </row>
    <row r="75" spans="1:21" ht="113.15" customHeight="1" x14ac:dyDescent="0.6">
      <c r="A75" s="421"/>
      <c r="B75" s="442"/>
      <c r="C75" s="198" t="s">
        <v>402</v>
      </c>
      <c r="D75" s="191" t="s">
        <v>253</v>
      </c>
      <c r="E75" s="433"/>
      <c r="F75" s="433"/>
      <c r="G75" s="433"/>
      <c r="H75" s="433"/>
      <c r="I75" s="433"/>
      <c r="J75" s="433"/>
      <c r="K75" s="436"/>
      <c r="L75" s="525"/>
      <c r="M75" s="528"/>
      <c r="Q75" s="190"/>
      <c r="R75" s="190"/>
      <c r="S75" s="190"/>
    </row>
    <row r="76" spans="1:21" ht="143.15" customHeight="1" thickBot="1" x14ac:dyDescent="0.65">
      <c r="A76" s="446"/>
      <c r="B76" s="443"/>
      <c r="C76" s="207" t="s">
        <v>403</v>
      </c>
      <c r="D76" s="217" t="s">
        <v>257</v>
      </c>
      <c r="E76" s="447"/>
      <c r="F76" s="447"/>
      <c r="G76" s="447"/>
      <c r="H76" s="447"/>
      <c r="I76" s="447"/>
      <c r="J76" s="447"/>
      <c r="K76" s="452"/>
      <c r="L76" s="531"/>
      <c r="M76" s="532"/>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451" t="s">
        <v>573</v>
      </c>
      <c r="L77" s="454"/>
      <c r="M77" s="455"/>
      <c r="Q77" s="190" t="str">
        <f>IF(OR(J77='Drop downs'!$G$7,J77='Drop downs'!$G$5), B77&amp;": "&amp;K77&amp;CHAR(10),"")</f>
        <v/>
      </c>
      <c r="R77" s="190" t="str">
        <f>IF(J77='Drop downs'!$G$2,B77&amp;": "&amp;K77&amp;""," ")</f>
        <v xml:space="preserve"> </v>
      </c>
      <c r="S77" s="190" t="str">
        <f>IF(GR6_ALT_1!E77='Drop downs'!$B$6,GR6_ALT_1!B77&amp;": "&amp;GR6_ALT_1!K77&amp;"","")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9"/>
      <c r="M78" s="430"/>
      <c r="Q78" s="190"/>
      <c r="R78" s="190"/>
      <c r="S78" s="190"/>
    </row>
    <row r="79" spans="1:21" x14ac:dyDescent="0.6">
      <c r="A79" s="463"/>
      <c r="B79" s="442"/>
      <c r="C79" s="198" t="s">
        <v>407</v>
      </c>
      <c r="D79" s="195" t="s">
        <v>257</v>
      </c>
      <c r="E79" s="433"/>
      <c r="F79" s="433"/>
      <c r="G79" s="433"/>
      <c r="H79" s="433"/>
      <c r="I79" s="433"/>
      <c r="J79" s="433"/>
      <c r="K79" s="436"/>
      <c r="L79" s="439"/>
      <c r="M79" s="430"/>
      <c r="Q79" s="190"/>
      <c r="R79" s="190"/>
      <c r="S79" s="190"/>
    </row>
    <row r="80" spans="1:21" x14ac:dyDescent="0.6">
      <c r="A80" s="463"/>
      <c r="B80" s="442"/>
      <c r="C80" s="205" t="s">
        <v>408</v>
      </c>
      <c r="D80" s="195" t="s">
        <v>257</v>
      </c>
      <c r="E80" s="433"/>
      <c r="F80" s="433"/>
      <c r="G80" s="433"/>
      <c r="H80" s="433"/>
      <c r="I80" s="433"/>
      <c r="J80" s="433"/>
      <c r="K80" s="436"/>
      <c r="L80" s="439"/>
      <c r="M80" s="430"/>
      <c r="Q80" s="190"/>
      <c r="R80" s="190"/>
      <c r="S80" s="190"/>
    </row>
    <row r="81" spans="1:21" ht="78" x14ac:dyDescent="0.6">
      <c r="A81" s="463"/>
      <c r="B81" s="442"/>
      <c r="C81" s="205" t="s">
        <v>409</v>
      </c>
      <c r="D81" s="195" t="s">
        <v>257</v>
      </c>
      <c r="E81" s="433"/>
      <c r="F81" s="433"/>
      <c r="G81" s="433"/>
      <c r="H81" s="433"/>
      <c r="I81" s="433"/>
      <c r="J81" s="433"/>
      <c r="K81" s="436"/>
      <c r="L81" s="439"/>
      <c r="M81" s="430"/>
      <c r="Q81" s="190"/>
      <c r="R81" s="190"/>
      <c r="S81" s="190"/>
    </row>
    <row r="82" spans="1:21" ht="78" x14ac:dyDescent="0.6">
      <c r="A82" s="463"/>
      <c r="B82" s="442"/>
      <c r="C82" s="205" t="s">
        <v>410</v>
      </c>
      <c r="D82" s="195" t="s">
        <v>257</v>
      </c>
      <c r="E82" s="433"/>
      <c r="F82" s="433"/>
      <c r="G82" s="433"/>
      <c r="H82" s="433"/>
      <c r="I82" s="433"/>
      <c r="J82" s="433"/>
      <c r="K82" s="436"/>
      <c r="L82" s="439"/>
      <c r="M82" s="430"/>
      <c r="Q82" s="190"/>
      <c r="R82" s="190"/>
      <c r="S82" s="190"/>
    </row>
    <row r="83" spans="1:21" ht="52.5" thickBot="1" x14ac:dyDescent="0.65">
      <c r="A83" s="464"/>
      <c r="B83" s="443"/>
      <c r="C83" s="215" t="s">
        <v>411</v>
      </c>
      <c r="D83" s="195" t="s">
        <v>257</v>
      </c>
      <c r="E83" s="447"/>
      <c r="F83" s="447"/>
      <c r="G83" s="447"/>
      <c r="H83" s="447"/>
      <c r="I83" s="447"/>
      <c r="J83" s="447"/>
      <c r="K83" s="452"/>
      <c r="L83" s="453"/>
      <c r="M83" s="448"/>
      <c r="Q83" s="190"/>
      <c r="R83" s="190"/>
      <c r="S83" s="190"/>
    </row>
    <row r="84" spans="1:21" ht="52" x14ac:dyDescent="0.6">
      <c r="A84" s="462" t="s">
        <v>412</v>
      </c>
      <c r="B84" s="441" t="s">
        <v>131</v>
      </c>
      <c r="C84" s="216" t="s">
        <v>413</v>
      </c>
      <c r="D84" s="213" t="s">
        <v>257</v>
      </c>
      <c r="E84" s="450" t="s">
        <v>103</v>
      </c>
      <c r="F84" s="450" t="s">
        <v>103</v>
      </c>
      <c r="G84" s="450" t="s">
        <v>103</v>
      </c>
      <c r="H84" s="450" t="s">
        <v>103</v>
      </c>
      <c r="I84" s="450" t="s">
        <v>103</v>
      </c>
      <c r="J84" s="450" t="s">
        <v>161</v>
      </c>
      <c r="K84" s="451" t="s">
        <v>573</v>
      </c>
      <c r="L84" s="454"/>
      <c r="M84" s="455"/>
      <c r="Q84" s="190" t="str">
        <f>IF(OR(J84='Drop downs'!$G$7,J84='Drop downs'!$G$5), B84&amp;": "&amp;K84&amp;CHAR(10),"")</f>
        <v/>
      </c>
      <c r="R84" s="190" t="str">
        <f>IF(J84='Drop downs'!$G$2,B84&amp;": "&amp;K84&amp;""," ")</f>
        <v xml:space="preserve"> </v>
      </c>
      <c r="S84" s="190" t="str">
        <f>IF(GR6_ALT_1!E84='Drop downs'!$B$6,GR6_ALT_1!B84&amp;": "&amp;GR6_ALT_1!K84&amp;"","")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9"/>
      <c r="M85" s="430"/>
      <c r="Q85" s="190"/>
      <c r="R85" s="190"/>
      <c r="S85" s="190"/>
    </row>
    <row r="86" spans="1:21" ht="52" x14ac:dyDescent="0.6">
      <c r="A86" s="463"/>
      <c r="B86" s="442"/>
      <c r="C86" s="205" t="s">
        <v>415</v>
      </c>
      <c r="D86" s="195" t="s">
        <v>257</v>
      </c>
      <c r="E86" s="433"/>
      <c r="F86" s="433"/>
      <c r="G86" s="433"/>
      <c r="H86" s="433"/>
      <c r="I86" s="433"/>
      <c r="J86" s="433"/>
      <c r="K86" s="436"/>
      <c r="L86" s="439"/>
      <c r="M86" s="430"/>
      <c r="Q86" s="190"/>
      <c r="R86" s="190"/>
      <c r="S86" s="190"/>
    </row>
    <row r="87" spans="1:21" ht="26.5" thickBot="1" x14ac:dyDescent="0.65">
      <c r="A87" s="464"/>
      <c r="B87" s="443"/>
      <c r="C87" s="207" t="s">
        <v>416</v>
      </c>
      <c r="D87" s="195"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78.650000000000006" customHeight="1" x14ac:dyDescent="0.6">
      <c r="A90" s="471" t="str">
        <f>Q8&amp;Q18&amp;Q20&amp;Q28&amp;Q36&amp;Q42&amp;Q47&amp;Q48&amp;Q49&amp;Q54&amp;Q57&amp;Q65&amp;Q72&amp;Q77&amp;Q84&amp;Q87</f>
        <v xml:space="preserve">IIA4: 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22.15" customHeight="1" thickBot="1" x14ac:dyDescent="0.65">
      <c r="A96" s="468" t="str">
        <f>T8&amp;T18&amp;T20&amp;T28&amp;T36&amp;T42&amp;T47&amp;T49&amp;T54&amp;T57&amp;T65&amp;T72&amp;T77&amp;T84</f>
        <v xml:space="preserve">IIA4:Mitigation: Ensure policies that address access to open space (e.g.: Policy GI2 Open Space) specifically address access to open space in Special Character Areas.
IIA10:Mitigation: Ensure policies that address biodiversity (e.g.: Policy GI3 Biodiversity) specifically address access to/enhancement of biodiversity in Special Character Areas.
IIA11:Mitigation: Ensure policies that address heritage assets (e.g.: Policy HE1 Heritage Assets) specifically address heritage assets in Special Character Areas.
IIA12:Mitigation: Ensure policies that address protected views and character (e.g.: Policy GR5 View Management) specifically address landscape/townscape attributes in Special Character Areas.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peU8pSC3FVCkaDz0J4L/O+elLQj+E29PStwk/hqo3aASDxJxFapD+uEQKVPEhHdch9zPOJpQRMBSQGysV2e4LA==" saltValue="13poVXE3T5g6HeC5L+E0wQ==" spinCount="100000" sheet="1" objects="1" scenarios="1"/>
  <autoFilter ref="A7:L87" xr:uid="{D2C47CAF-421C-4D58-AA7A-22430CCF83D7}"/>
  <mergeCells count="169">
    <mergeCell ref="A97:M97"/>
    <mergeCell ref="A98:M98"/>
    <mergeCell ref="M65:M71"/>
    <mergeCell ref="M72:M76"/>
    <mergeCell ref="M77:M83"/>
    <mergeCell ref="M84:M87"/>
    <mergeCell ref="A89:M89"/>
    <mergeCell ref="A90:M90"/>
    <mergeCell ref="A91:M91"/>
    <mergeCell ref="A92:M92"/>
    <mergeCell ref="A93:M93"/>
    <mergeCell ref="J84:J87"/>
    <mergeCell ref="K84:K87"/>
    <mergeCell ref="L84:L87"/>
    <mergeCell ref="A84:A87"/>
    <mergeCell ref="E84:E87"/>
    <mergeCell ref="F84:F87"/>
    <mergeCell ref="G84:G87"/>
    <mergeCell ref="H84:H87"/>
    <mergeCell ref="I84:I87"/>
    <mergeCell ref="B84:B87"/>
    <mergeCell ref="A94:M94"/>
    <mergeCell ref="A95:M95"/>
    <mergeCell ref="M18:M19"/>
    <mergeCell ref="M20:M27"/>
    <mergeCell ref="M28:M35"/>
    <mergeCell ref="M36:M41"/>
    <mergeCell ref="M42:M46"/>
    <mergeCell ref="M47:M48"/>
    <mergeCell ref="M49:M53"/>
    <mergeCell ref="M54:M56"/>
    <mergeCell ref="M57:M64"/>
    <mergeCell ref="A96:M96"/>
    <mergeCell ref="L72:L76"/>
    <mergeCell ref="A77:A83"/>
    <mergeCell ref="E77:E83"/>
    <mergeCell ref="F77:F83"/>
    <mergeCell ref="G77:G83"/>
    <mergeCell ref="H77:H83"/>
    <mergeCell ref="I77:I83"/>
    <mergeCell ref="J77:J83"/>
    <mergeCell ref="K77:K83"/>
    <mergeCell ref="L77:L83"/>
    <mergeCell ref="A72:A76"/>
    <mergeCell ref="E72:E76"/>
    <mergeCell ref="F72:F76"/>
    <mergeCell ref="G72:G76"/>
    <mergeCell ref="H72:H76"/>
    <mergeCell ref="I72:I76"/>
    <mergeCell ref="J72:J76"/>
    <mergeCell ref="K72:K76"/>
    <mergeCell ref="B72:B76"/>
    <mergeCell ref="B77:B83"/>
    <mergeCell ref="L57:L64"/>
    <mergeCell ref="A65:A71"/>
    <mergeCell ref="E65:E71"/>
    <mergeCell ref="F65:F71"/>
    <mergeCell ref="G65:G71"/>
    <mergeCell ref="H65:H71"/>
    <mergeCell ref="I65:I71"/>
    <mergeCell ref="J65:J71"/>
    <mergeCell ref="K65:K71"/>
    <mergeCell ref="L65:L71"/>
    <mergeCell ref="A57:A64"/>
    <mergeCell ref="E57:E64"/>
    <mergeCell ref="F57:F64"/>
    <mergeCell ref="G57:G64"/>
    <mergeCell ref="H57:H64"/>
    <mergeCell ref="I57:I64"/>
    <mergeCell ref="J57:J64"/>
    <mergeCell ref="K57:K64"/>
    <mergeCell ref="B57:B64"/>
    <mergeCell ref="B65:B71"/>
    <mergeCell ref="L49:L53"/>
    <mergeCell ref="A54:A56"/>
    <mergeCell ref="E54:E56"/>
    <mergeCell ref="F54:F56"/>
    <mergeCell ref="G54:G56"/>
    <mergeCell ref="H54:H56"/>
    <mergeCell ref="I54:I56"/>
    <mergeCell ref="J54:J56"/>
    <mergeCell ref="K54:K56"/>
    <mergeCell ref="L54:L56"/>
    <mergeCell ref="A49:A53"/>
    <mergeCell ref="E49:E53"/>
    <mergeCell ref="F49:F53"/>
    <mergeCell ref="G49:G53"/>
    <mergeCell ref="H49:H53"/>
    <mergeCell ref="I49:I53"/>
    <mergeCell ref="J49:J53"/>
    <mergeCell ref="K49:K53"/>
    <mergeCell ref="B49:B53"/>
    <mergeCell ref="B54:B56"/>
    <mergeCell ref="L42:L46"/>
    <mergeCell ref="A47:A48"/>
    <mergeCell ref="E47:E48"/>
    <mergeCell ref="F47:F48"/>
    <mergeCell ref="G47:G48"/>
    <mergeCell ref="H47:H48"/>
    <mergeCell ref="I47:I48"/>
    <mergeCell ref="J47:J48"/>
    <mergeCell ref="K47:K48"/>
    <mergeCell ref="L47:L48"/>
    <mergeCell ref="A42:A46"/>
    <mergeCell ref="E42:E46"/>
    <mergeCell ref="F42:F46"/>
    <mergeCell ref="G42:G46"/>
    <mergeCell ref="H42:H46"/>
    <mergeCell ref="I42:I46"/>
    <mergeCell ref="J42:J46"/>
    <mergeCell ref="K42:K46"/>
    <mergeCell ref="B42:B46"/>
    <mergeCell ref="B47:B48"/>
    <mergeCell ref="L28:L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J28:J35"/>
    <mergeCell ref="K28:K35"/>
    <mergeCell ref="B28:B35"/>
    <mergeCell ref="B36:B41"/>
    <mergeCell ref="J18:J19"/>
    <mergeCell ref="K18:K19"/>
    <mergeCell ref="L18:L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B18:B19"/>
    <mergeCell ref="B20:B27"/>
    <mergeCell ref="H8:H17"/>
    <mergeCell ref="I8:I17"/>
    <mergeCell ref="J8:J17"/>
    <mergeCell ref="K8:K17"/>
    <mergeCell ref="L8:L17"/>
    <mergeCell ref="C1:F1"/>
    <mergeCell ref="C2:F2"/>
    <mergeCell ref="C4:F4"/>
    <mergeCell ref="A6:C6"/>
    <mergeCell ref="A8:A17"/>
    <mergeCell ref="B8:B17"/>
    <mergeCell ref="E8:E17"/>
    <mergeCell ref="F8:F17"/>
    <mergeCell ref="G8:G17"/>
    <mergeCell ref="E6:M6"/>
    <mergeCell ref="M8:M17"/>
  </mergeCells>
  <conditionalFormatting sqref="C8:D87">
    <cfRule type="expression" dxfId="4617" priority="1">
      <formula>$D8="No"</formula>
    </cfRule>
  </conditionalFormatting>
  <conditionalFormatting sqref="J8 J28 J57 J65 J72">
    <cfRule type="cellIs" dxfId="4616" priority="60" operator="equal">
      <formula>"Significant Negative"</formula>
    </cfRule>
    <cfRule type="cellIs" dxfId="4615" priority="61" operator="equal">
      <formula>"Minor Negative"</formula>
    </cfRule>
    <cfRule type="cellIs" dxfId="4614" priority="62" operator="equal">
      <formula>"Uncertain"</formula>
    </cfRule>
    <cfRule type="cellIs" dxfId="4613" priority="63" operator="equal">
      <formula>"Neutral"</formula>
    </cfRule>
    <cfRule type="cellIs" dxfId="4612" priority="64" operator="equal">
      <formula>"Minor Positive"</formula>
    </cfRule>
    <cfRule type="cellIs" dxfId="4611" priority="65" operator="equal">
      <formula>"Significant Positive"</formula>
    </cfRule>
  </conditionalFormatting>
  <conditionalFormatting sqref="J18">
    <cfRule type="cellIs" dxfId="4610" priority="17" operator="equal">
      <formula>"Significant Negative"</formula>
    </cfRule>
    <cfRule type="cellIs" dxfId="4609" priority="18" operator="equal">
      <formula>"Minor Negative"</formula>
    </cfRule>
    <cfRule type="cellIs" dxfId="4608" priority="19" operator="equal">
      <formula>"Uncertain"</formula>
    </cfRule>
    <cfRule type="cellIs" dxfId="4607" priority="20" operator="equal">
      <formula>"Neutral"</formula>
    </cfRule>
    <cfRule type="cellIs" dxfId="4606" priority="21" operator="equal">
      <formula>"Minor Positive"</formula>
    </cfRule>
    <cfRule type="cellIs" dxfId="4605" priority="22" operator="equal">
      <formula>"Significant Positive"</formula>
    </cfRule>
  </conditionalFormatting>
  <conditionalFormatting sqref="J20">
    <cfRule type="cellIs" dxfId="4604" priority="5" operator="equal">
      <formula>"Significant Negative"</formula>
    </cfRule>
    <cfRule type="cellIs" dxfId="4603" priority="6" operator="equal">
      <formula>"Minor Negative"</formula>
    </cfRule>
    <cfRule type="cellIs" dxfId="4602" priority="7" operator="equal">
      <formula>"Uncertain"</formula>
    </cfRule>
    <cfRule type="cellIs" dxfId="4601" priority="8" operator="equal">
      <formula>"Neutral"</formula>
    </cfRule>
    <cfRule type="cellIs" dxfId="4600" priority="9" operator="equal">
      <formula>"Minor Positive"</formula>
    </cfRule>
    <cfRule type="cellIs" dxfId="4599" priority="10" operator="equal">
      <formula>"Significant Positive"</formula>
    </cfRule>
  </conditionalFormatting>
  <conditionalFormatting sqref="J36">
    <cfRule type="cellIs" dxfId="4598" priority="29" operator="equal">
      <formula>"Significant Negative"</formula>
    </cfRule>
    <cfRule type="cellIs" dxfId="4597" priority="30" operator="equal">
      <formula>"Minor Negative"</formula>
    </cfRule>
    <cfRule type="cellIs" dxfId="4596" priority="31" operator="equal">
      <formula>"Uncertain"</formula>
    </cfRule>
    <cfRule type="cellIs" dxfId="4595" priority="32" operator="equal">
      <formula>"Neutral"</formula>
    </cfRule>
    <cfRule type="cellIs" dxfId="4594" priority="33" operator="equal">
      <formula>"Minor Positive"</formula>
    </cfRule>
    <cfRule type="cellIs" dxfId="4593" priority="34" operator="equal">
      <formula>"Significant Positive"</formula>
    </cfRule>
  </conditionalFormatting>
  <conditionalFormatting sqref="J42">
    <cfRule type="cellIs" dxfId="4592" priority="23" operator="equal">
      <formula>"Significant Negative"</formula>
    </cfRule>
    <cfRule type="cellIs" dxfId="4591" priority="24" operator="equal">
      <formula>"Minor Negative"</formula>
    </cfRule>
    <cfRule type="cellIs" dxfId="4590" priority="25" operator="equal">
      <formula>"Uncertain"</formula>
    </cfRule>
    <cfRule type="cellIs" dxfId="4589" priority="26" operator="equal">
      <formula>"Neutral"</formula>
    </cfRule>
    <cfRule type="cellIs" dxfId="4588" priority="27" operator="equal">
      <formula>"Minor Positive"</formula>
    </cfRule>
    <cfRule type="cellIs" dxfId="4587" priority="28" operator="equal">
      <formula>"Significant Positive"</formula>
    </cfRule>
  </conditionalFormatting>
  <conditionalFormatting sqref="J47">
    <cfRule type="cellIs" dxfId="4586" priority="54" operator="equal">
      <formula>"Significant Negative"</formula>
    </cfRule>
    <cfRule type="cellIs" dxfId="4585" priority="55" operator="equal">
      <formula>"Minor Negative"</formula>
    </cfRule>
    <cfRule type="cellIs" dxfId="4584" priority="56" operator="equal">
      <formula>"Uncertain"</formula>
    </cfRule>
    <cfRule type="cellIs" dxfId="4583" priority="57" operator="equal">
      <formula>"Neutral"</formula>
    </cfRule>
    <cfRule type="cellIs" dxfId="4582" priority="58" operator="equal">
      <formula>"Minor Positive"</formula>
    </cfRule>
    <cfRule type="cellIs" dxfId="4581" priority="59" operator="equal">
      <formula>"Significant Positive"</formula>
    </cfRule>
  </conditionalFormatting>
  <conditionalFormatting sqref="J49">
    <cfRule type="cellIs" dxfId="4580" priority="41" operator="equal">
      <formula>"Significant Negative"</formula>
    </cfRule>
    <cfRule type="cellIs" dxfId="4579" priority="42" operator="equal">
      <formula>"Minor Negative"</formula>
    </cfRule>
    <cfRule type="cellIs" dxfId="4578" priority="43" operator="equal">
      <formula>"Uncertain"</formula>
    </cfRule>
    <cfRule type="cellIs" dxfId="4577" priority="44" operator="equal">
      <formula>"Neutral"</formula>
    </cfRule>
    <cfRule type="cellIs" dxfId="4576" priority="45" operator="equal">
      <formula>"Minor Positive"</formula>
    </cfRule>
    <cfRule type="cellIs" dxfId="4575" priority="46" operator="equal">
      <formula>"Significant Positive"</formula>
    </cfRule>
  </conditionalFormatting>
  <conditionalFormatting sqref="J54">
    <cfRule type="cellIs" dxfId="4574" priority="35" operator="equal">
      <formula>"Significant Negative"</formula>
    </cfRule>
    <cfRule type="cellIs" dxfId="4573" priority="36" operator="equal">
      <formula>"Minor Negative"</formula>
    </cfRule>
    <cfRule type="cellIs" dxfId="4572" priority="37" operator="equal">
      <formula>"Uncertain"</formula>
    </cfRule>
    <cfRule type="cellIs" dxfId="4571" priority="38" operator="equal">
      <formula>"Neutral"</formula>
    </cfRule>
    <cfRule type="cellIs" dxfId="4570" priority="39" operator="equal">
      <formula>"Minor Positive"</formula>
    </cfRule>
    <cfRule type="cellIs" dxfId="4569" priority="40" operator="equal">
      <formula>"Significant Positive"</formula>
    </cfRule>
  </conditionalFormatting>
  <conditionalFormatting sqref="J77">
    <cfRule type="cellIs" dxfId="4568" priority="11" operator="equal">
      <formula>"Significant Negative"</formula>
    </cfRule>
    <cfRule type="cellIs" dxfId="4567" priority="12" operator="equal">
      <formula>"Minor Negative"</formula>
    </cfRule>
    <cfRule type="cellIs" dxfId="4566" priority="13" operator="equal">
      <formula>"Uncertain"</formula>
    </cfRule>
    <cfRule type="cellIs" dxfId="4565" priority="14" operator="equal">
      <formula>"Neutral"</formula>
    </cfRule>
    <cfRule type="cellIs" dxfId="4564" priority="15" operator="equal">
      <formula>"Minor Positive"</formula>
    </cfRule>
    <cfRule type="cellIs" dxfId="4563" priority="16" operator="equal">
      <formula>"Significant Positive"</formula>
    </cfRule>
  </conditionalFormatting>
  <conditionalFormatting sqref="J84">
    <cfRule type="cellIs" dxfId="4562" priority="47" operator="equal">
      <formula>"Significant Negative"</formula>
    </cfRule>
    <cfRule type="cellIs" dxfId="4561" priority="48" operator="equal">
      <formula>"Minor Negative"</formula>
    </cfRule>
    <cfRule type="cellIs" dxfId="4560" priority="49" operator="equal">
      <formula>"Uncertain"</formula>
    </cfRule>
    <cfRule type="cellIs" dxfId="4559" priority="50" operator="equal">
      <formula>"Neutral"</formula>
    </cfRule>
    <cfRule type="cellIs" dxfId="4558" priority="51" operator="equal">
      <formula>"Minor Positive"</formula>
    </cfRule>
    <cfRule type="cellIs" dxfId="4557" priority="5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0F0FB272-C8F8-44BE-8DC0-A6C92C3AFB44}">
          <x14:formula1>
            <xm:f>'Drop downs'!$A$2:$A$3</xm:f>
          </x14:formula1>
          <xm:sqref>D8:D87</xm:sqref>
        </x14:dataValidation>
        <x14:dataValidation type="list" allowBlank="1" showInputMessage="1" showErrorMessage="1" xr:uid="{E0C0CF28-1E3F-4C2A-B2BA-833CE8C26E1C}">
          <x14:formula1>
            <xm:f>'Drop downs'!$B$2:$B$4</xm:f>
          </x14:formula1>
          <xm:sqref>E8 E42 E77 E28 E54 E49 E47 E84 E57 E65 E72 E18 E36 E20</xm:sqref>
        </x14:dataValidation>
        <x14:dataValidation type="list" allowBlank="1" showInputMessage="1" showErrorMessage="1" xr:uid="{8FD1AF76-2442-4F42-8CBD-D0E8A8FEBEA9}">
          <x14:formula1>
            <xm:f>'Drop downs'!$C$2:$C$5</xm:f>
          </x14:formula1>
          <xm:sqref>F8 F42 F77 F28 F54 F49 F47 F84 F57 F65 F72 F18 F36 F20</xm:sqref>
        </x14:dataValidation>
        <x14:dataValidation type="list" allowBlank="1" showInputMessage="1" showErrorMessage="1" xr:uid="{F37EA78E-710D-4618-AAEB-13AA23C02125}">
          <x14:formula1>
            <xm:f>'Drop downs'!$D$2:$D$7</xm:f>
          </x14:formula1>
          <xm:sqref>G8 G42 G77 G28 G54 G49 G47 G84 G57 G65 G72 G18 G36 G20</xm:sqref>
        </x14:dataValidation>
        <x14:dataValidation type="list" allowBlank="1" showInputMessage="1" showErrorMessage="1" xr:uid="{69A37B5E-0328-4033-BF78-5BEB38B52FDE}">
          <x14:formula1>
            <xm:f>'Drop downs'!$E$2:$E$6</xm:f>
          </x14:formula1>
          <xm:sqref>H8 H42 H77 H28 H54 H49 H47 H84 H57 H65 H72 H18 H36 H20</xm:sqref>
        </x14:dataValidation>
        <x14:dataValidation type="list" allowBlank="1" showInputMessage="1" showErrorMessage="1" xr:uid="{D5195183-2963-454D-A0C6-B56F31BDA498}">
          <x14:formula1>
            <xm:f>'Drop downs'!$F$2:$F$6</xm:f>
          </x14:formula1>
          <xm:sqref>I8 I42 I77 I28 I54 I49 I47 I84 I57 I65 I72 I18 I36 I20</xm:sqref>
        </x14:dataValidation>
        <x14:dataValidation type="list" allowBlank="1" showInputMessage="1" showErrorMessage="1" xr:uid="{B54389E6-A4AD-4F4B-A5B7-CF146CA686B7}">
          <x14:formula1>
            <xm:f>'Drop downs'!$G$2:$G$7</xm:f>
          </x14:formula1>
          <xm:sqref>J8 J42 J77 J28 J54 J49 J47 J84 J57 J65 J72 J18 J36 J20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AD4C-BDCA-499D-BB94-700F0783A2DE}">
  <sheetPr codeName="Sheet94">
    <tabColor theme="4" tint="0.79998168889431442"/>
  </sheetPr>
  <dimension ref="A1:V98"/>
  <sheetViews>
    <sheetView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582</v>
      </c>
      <c r="D1" s="323"/>
      <c r="E1" s="323"/>
      <c r="F1" s="324"/>
      <c r="G1" s="16"/>
      <c r="I1" s="7"/>
      <c r="J1" s="7"/>
      <c r="K1" s="7"/>
    </row>
    <row r="2" spans="1:22" x14ac:dyDescent="0.35">
      <c r="A2" s="74" t="s">
        <v>31</v>
      </c>
      <c r="B2" s="9"/>
      <c r="C2" s="323" t="s">
        <v>462</v>
      </c>
      <c r="D2" s="323"/>
      <c r="E2" s="323"/>
      <c r="F2" s="324"/>
      <c r="I2" s="8"/>
      <c r="J2" s="8"/>
      <c r="K2" s="8"/>
    </row>
    <row r="3" spans="1:22" ht="32.15" customHeight="1" x14ac:dyDescent="0.35">
      <c r="A3" s="75" t="s">
        <v>32</v>
      </c>
      <c r="B3" s="4"/>
      <c r="C3" s="323" t="s">
        <v>583</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IF(GR7_External_Lighting!E8='Drop downs'!$B$6,GR7_External_Lighting!B8&amp;": "&amp;GR7_External_Lighting!K8&amp;"","")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IF(GR7_External_Lighting!E18='Drop downs'!$B$6,GR7_External_Lighting!B18&amp;": "&amp;GR7_External_Lighting!K18&amp;"","")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IF(GR7_External_Lighting!E20='Drop downs'!$B$6,GR7_External_Lighting!B20&amp;": "&amp;GR7_External_Lighting!K20&amp;"","")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510</v>
      </c>
      <c r="H28" s="370" t="s">
        <v>424</v>
      </c>
      <c r="I28" s="370" t="s">
        <v>439</v>
      </c>
      <c r="J28" s="370" t="s">
        <v>159</v>
      </c>
      <c r="K28" s="379" t="s">
        <v>584</v>
      </c>
      <c r="L28" s="370"/>
      <c r="M28" s="374"/>
      <c r="N28" s="390"/>
      <c r="R28" s="12" t="str">
        <f>IF(OR(J28='Drop downs'!$G$7,J28='Drop downs'!$G$5), B28&amp;": "&amp;K28&amp;CHAR(10),"")</f>
        <v/>
      </c>
      <c r="S28" s="12" t="str">
        <f>IF(J28='Drop downs'!$G$2,B28&amp;": "&amp;K28&amp;""," ")</f>
        <v xml:space="preserve"> </v>
      </c>
      <c r="T28" s="12" t="str">
        <f>IF(GR7_External_Lighting!E28='Drop downs'!$B$6,GR7_External_Lighting!B28&amp;": "&amp;GR7_External_Lighting!K28&amp;"","")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253</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82" t="s">
        <v>257</v>
      </c>
      <c r="E36" s="370" t="s">
        <v>103</v>
      </c>
      <c r="F36" s="370" t="s">
        <v>103</v>
      </c>
      <c r="G36" s="370" t="s">
        <v>103</v>
      </c>
      <c r="H36" s="370" t="s">
        <v>103</v>
      </c>
      <c r="I36" s="370" t="s">
        <v>103</v>
      </c>
      <c r="J36" s="370" t="s">
        <v>161</v>
      </c>
      <c r="K36" s="379" t="s">
        <v>438</v>
      </c>
      <c r="L36" s="332"/>
      <c r="M36" s="362"/>
      <c r="N36" s="394"/>
      <c r="R36" s="12" t="str">
        <f>IF(OR(J36='Drop downs'!$G$7,J36='Drop downs'!$G$5), B36&amp;": "&amp;K36&amp;CHAR(10),"")</f>
        <v/>
      </c>
      <c r="S36" s="12" t="str">
        <f>IF(J36='Drop downs'!$G$2,B36&amp;": "&amp;K36&amp;""," ")</f>
        <v xml:space="preserve"> </v>
      </c>
      <c r="T36" s="12" t="str">
        <f>IF(GR7_External_Lighting!E36='Drop downs'!$B$6,GR7_External_Lighting!B36&amp;": "&amp;GR7_External_Lighting!K36&amp;"","")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8"/>
      <c r="C41" s="15" t="s">
        <v>361</v>
      </c>
      <c r="D41" s="15"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438</v>
      </c>
      <c r="L42" s="370"/>
      <c r="M42" s="374"/>
      <c r="N42" s="390"/>
      <c r="R42" s="12" t="str">
        <f>IF(OR(J42='Drop downs'!$G$7,J42='Drop downs'!$G$5), B42&amp;": "&amp;K42&amp;CHAR(10),"")</f>
        <v/>
      </c>
      <c r="S42" s="12" t="str">
        <f>IF(J42='Drop downs'!$G$2,B42&amp;": "&amp;K42&amp;""," ")</f>
        <v xml:space="preserve"> </v>
      </c>
      <c r="T42" s="12" t="str">
        <f>IF(GR7_External_Lighting!E42='Drop downs'!$B$6,GR7_External_Lighting!B42&amp;": "&amp;GR7_External_Lighting!K42&amp;"","")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8" t="s">
        <v>124</v>
      </c>
      <c r="C47" s="82" t="s">
        <v>369</v>
      </c>
      <c r="D47" s="82" t="s">
        <v>257</v>
      </c>
      <c r="E47" s="332" t="s">
        <v>421</v>
      </c>
      <c r="F47" s="332" t="s">
        <v>422</v>
      </c>
      <c r="G47" s="332" t="s">
        <v>510</v>
      </c>
      <c r="H47" s="332" t="s">
        <v>424</v>
      </c>
      <c r="I47" s="332" t="s">
        <v>439</v>
      </c>
      <c r="J47" s="332" t="s">
        <v>159</v>
      </c>
      <c r="K47" s="360" t="s">
        <v>585</v>
      </c>
      <c r="L47" s="332"/>
      <c r="M47" s="362"/>
      <c r="N47" s="394"/>
      <c r="R47" s="12" t="str">
        <f>IF(OR(J47='Drop downs'!$G$7,J47='Drop downs'!$G$5), B47&amp;": "&amp;K47&amp;CHAR(10),"")</f>
        <v/>
      </c>
      <c r="S47" s="12" t="str">
        <f>IF(J47='Drop downs'!$G$2,B47&amp;": "&amp;K47&amp;""," ")</f>
        <v xml:space="preserve"> </v>
      </c>
      <c r="T47" s="12" t="str">
        <f>IF(GR7_External_Lighting!E47='Drop downs'!$B$6,GR7_External_Lighting!B47&amp;": "&amp;GR7_External_Lighting!K47&amp;"","")</f>
        <v/>
      </c>
      <c r="U47" t="str">
        <f t="shared" si="0"/>
        <v/>
      </c>
      <c r="V47" t="str">
        <f>IF(N47&gt;0,B47&amp;":"&amp;N47&amp;"
","")</f>
        <v/>
      </c>
    </row>
    <row r="48" spans="1:22" ht="52.5" customHeight="1" thickBot="1" x14ac:dyDescent="0.4">
      <c r="A48" s="378"/>
      <c r="B48" s="369"/>
      <c r="C48" s="15" t="s">
        <v>370</v>
      </c>
      <c r="D48" s="15" t="s">
        <v>253</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IF(GR7_External_Lighting!E48='Drop downs'!$B$6,GR7_External_Lighting!B48&amp;": "&amp;GR7_External_Lighting!K48&amp;"","")</f>
        <v xml:space="preserve">: </v>
      </c>
    </row>
    <row r="49" spans="1:22" ht="29" x14ac:dyDescent="0.35">
      <c r="A49" s="376" t="s">
        <v>371</v>
      </c>
      <c r="B49" s="367" t="s">
        <v>125</v>
      </c>
      <c r="C49" s="86" t="s">
        <v>372</v>
      </c>
      <c r="D49" s="86" t="s">
        <v>257</v>
      </c>
      <c r="E49" s="370" t="s">
        <v>103</v>
      </c>
      <c r="F49" s="370" t="s">
        <v>103</v>
      </c>
      <c r="G49" s="370" t="s">
        <v>103</v>
      </c>
      <c r="H49" s="404"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IF(GR7_External_Lighting!E49='Drop downs'!$B$6,GR7_External_Lighting!B49&amp;": "&amp;GR7_External_Lighting!K49&amp;"","")</f>
        <v/>
      </c>
      <c r="U49" t="str">
        <f t="shared" si="0"/>
        <v/>
      </c>
      <c r="V49" t="str">
        <f>IF(N49&gt;0,B49&amp;":"&amp;N49&amp;"
","")</f>
        <v/>
      </c>
    </row>
    <row r="50" spans="1:22" x14ac:dyDescent="0.35">
      <c r="A50" s="377"/>
      <c r="B50" s="368"/>
      <c r="C50" s="24" t="s">
        <v>373</v>
      </c>
      <c r="D50" s="24" t="s">
        <v>257</v>
      </c>
      <c r="E50" s="358"/>
      <c r="F50" s="358"/>
      <c r="G50" s="358"/>
      <c r="H50" s="331"/>
      <c r="I50" s="358"/>
      <c r="J50" s="358"/>
      <c r="K50" s="296"/>
      <c r="L50" s="358"/>
      <c r="M50" s="293"/>
      <c r="N50" s="391"/>
      <c r="R50" s="12"/>
      <c r="S50" s="12"/>
      <c r="T50" s="12"/>
    </row>
    <row r="51" spans="1:22" x14ac:dyDescent="0.35">
      <c r="A51" s="377"/>
      <c r="B51" s="368"/>
      <c r="C51" s="97" t="s">
        <v>374</v>
      </c>
      <c r="D51" s="24" t="s">
        <v>257</v>
      </c>
      <c r="E51" s="358"/>
      <c r="F51" s="358"/>
      <c r="G51" s="358"/>
      <c r="H51" s="331"/>
      <c r="I51" s="358"/>
      <c r="J51" s="358"/>
      <c r="K51" s="296"/>
      <c r="L51" s="358"/>
      <c r="M51" s="293"/>
      <c r="N51" s="391"/>
      <c r="R51" s="12"/>
      <c r="S51" s="12"/>
      <c r="T51" s="12"/>
    </row>
    <row r="52" spans="1:22" x14ac:dyDescent="0.35">
      <c r="A52" s="377"/>
      <c r="B52" s="368"/>
      <c r="C52" s="24" t="s">
        <v>375</v>
      </c>
      <c r="D52" s="24" t="s">
        <v>257</v>
      </c>
      <c r="E52" s="358"/>
      <c r="F52" s="358"/>
      <c r="G52" s="358"/>
      <c r="H52" s="331"/>
      <c r="I52" s="358"/>
      <c r="J52" s="358"/>
      <c r="K52" s="296"/>
      <c r="L52" s="358"/>
      <c r="M52" s="293"/>
      <c r="N52" s="391"/>
      <c r="R52" s="12"/>
      <c r="S52" s="12"/>
      <c r="T52" s="12"/>
    </row>
    <row r="53" spans="1:22" ht="15" thickBot="1" x14ac:dyDescent="0.4">
      <c r="A53" s="378"/>
      <c r="B53" s="369"/>
      <c r="C53" s="19" t="s">
        <v>376</v>
      </c>
      <c r="D53" s="24" t="s">
        <v>257</v>
      </c>
      <c r="E53" s="330"/>
      <c r="F53" s="330"/>
      <c r="G53" s="330"/>
      <c r="H53" s="405"/>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IF(GR7_External_Lighting!E54='Drop downs'!$B$6,GR7_External_Lighting!B54&amp;": "&amp;GR7_External_Lighting!K54&amp;"","")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444</v>
      </c>
      <c r="G57" s="370" t="s">
        <v>510</v>
      </c>
      <c r="H57" s="370" t="s">
        <v>424</v>
      </c>
      <c r="I57" s="370" t="s">
        <v>439</v>
      </c>
      <c r="J57" s="370" t="s">
        <v>159</v>
      </c>
      <c r="K57" s="379" t="s">
        <v>586</v>
      </c>
      <c r="L57" s="370"/>
      <c r="M57" s="374"/>
      <c r="N57" s="390"/>
      <c r="R57" s="12" t="str">
        <f>IF(OR(J57='Drop downs'!$G$7,J57='Drop downs'!$G$5), B57&amp;": "&amp;K57&amp;CHAR(10),"")</f>
        <v/>
      </c>
      <c r="S57" s="12" t="str">
        <f>IF(J57='Drop downs'!$G$2,B57&amp;": "&amp;K57&amp;""," ")</f>
        <v xml:space="preserve"> </v>
      </c>
      <c r="T57" s="12" t="str">
        <f>IF(GR7_External_Lighting!E57='Drop downs'!$B$6,GR7_External_Lighting!B57&amp;": "&amp;GR7_External_Lighting!K57&amp;"","")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253</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ht="14.5" customHeight="1"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IF(GR7_External_Lighting!E65='Drop downs'!$B$6,GR7_External_Lighting!B65&amp;": "&amp;GR7_External_Lighting!K65&amp;"","")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ht="14.5" customHeight="1" x14ac:dyDescent="0.35">
      <c r="A72" s="376" t="s">
        <v>398</v>
      </c>
      <c r="B72" s="367" t="s">
        <v>129</v>
      </c>
      <c r="C72" s="85" t="s">
        <v>399</v>
      </c>
      <c r="D72" s="86" t="s">
        <v>253</v>
      </c>
      <c r="E72" s="370" t="s">
        <v>421</v>
      </c>
      <c r="F72" s="370" t="s">
        <v>444</v>
      </c>
      <c r="G72" s="370" t="s">
        <v>510</v>
      </c>
      <c r="H72" s="370" t="s">
        <v>424</v>
      </c>
      <c r="I72" s="370" t="s">
        <v>439</v>
      </c>
      <c r="J72" s="370" t="s">
        <v>159</v>
      </c>
      <c r="K72" s="371" t="s">
        <v>587</v>
      </c>
      <c r="L72" s="370"/>
      <c r="M72" s="374"/>
      <c r="N72" s="390"/>
      <c r="R72" s="12" t="str">
        <f>IF(OR(J72='Drop downs'!$G$7,J72='Drop downs'!$G$5), B72&amp;": "&amp;K72&amp;CHAR(10),"")</f>
        <v/>
      </c>
      <c r="S72" s="12" t="str">
        <f>IF(J72='Drop downs'!$G$2,B72&amp;": "&amp;K72&amp;""," ")</f>
        <v xml:space="preserve"> </v>
      </c>
      <c r="T72" s="12" t="str">
        <f>IF(GR7_External_Lighting!E72='Drop downs'!$B$6,GR7_External_Lighting!B72&amp;": "&amp;GR7_External_Lighting!K72&amp;"","")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IF(GR7_External_Lighting!E77='Drop downs'!$B$6,GR7_External_Lighting!B77&amp;": "&amp;GR7_External_Lighting!K77&amp;"","")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IF(GR7_External_Lighting!E84='Drop downs'!$B$6,GR7_External_Lighting!B84&amp;": "&amp;GR7_External_Lighting!K84&amp;"","")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FDHgQsu7OOJ+HgcqM7tgvk4h5KHmjWg5tGK2L66CZYA/wSyLle6v9UlQpsbQThrN3TnUf6OBrF8lRsZeP0bwRw==" saltValue="84qzusYdzfo5+D6YJ+YxJ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556" priority="62">
      <formula>$D50="No"</formula>
    </cfRule>
  </conditionalFormatting>
  <conditionalFormatting sqref="C8:D87">
    <cfRule type="expression" dxfId="4555" priority="61">
      <formula>$D8="No"</formula>
    </cfRule>
  </conditionalFormatting>
  <conditionalFormatting sqref="J8">
    <cfRule type="cellIs" dxfId="4554" priority="13" operator="equal">
      <formula>"Significant Negative"</formula>
    </cfRule>
    <cfRule type="cellIs" dxfId="4553" priority="14" operator="equal">
      <formula>"Minor Negative"</formula>
    </cfRule>
    <cfRule type="cellIs" dxfId="4552" priority="15" operator="equal">
      <formula>"Uncertain"</formula>
    </cfRule>
    <cfRule type="cellIs" dxfId="4551" priority="16" operator="equal">
      <formula>"Neutral"</formula>
    </cfRule>
    <cfRule type="cellIs" dxfId="4550" priority="17" operator="equal">
      <formula>"Minor Positive"</formula>
    </cfRule>
    <cfRule type="cellIs" dxfId="4549" priority="18" operator="equal">
      <formula>"Significant Positive"</formula>
    </cfRule>
  </conditionalFormatting>
  <conditionalFormatting sqref="J18">
    <cfRule type="cellIs" dxfId="4548" priority="19" operator="equal">
      <formula>"Significant Negative"</formula>
    </cfRule>
    <cfRule type="cellIs" dxfId="4547" priority="20" operator="equal">
      <formula>"Minor Negative"</formula>
    </cfRule>
    <cfRule type="cellIs" dxfId="4546" priority="21" operator="equal">
      <formula>"Uncertain"</formula>
    </cfRule>
    <cfRule type="cellIs" dxfId="4545" priority="22" operator="equal">
      <formula>"Neutral"</formula>
    </cfRule>
    <cfRule type="cellIs" dxfId="4544" priority="23" operator="equal">
      <formula>"Minor Positive"</formula>
    </cfRule>
    <cfRule type="cellIs" dxfId="4543" priority="24" operator="equal">
      <formula>"Significant Positive"</formula>
    </cfRule>
  </conditionalFormatting>
  <conditionalFormatting sqref="J20">
    <cfRule type="cellIs" dxfId="4542" priority="7" operator="equal">
      <formula>"Significant Negative"</formula>
    </cfRule>
    <cfRule type="cellIs" dxfId="4541" priority="8" operator="equal">
      <formula>"Minor Negative"</formula>
    </cfRule>
    <cfRule type="cellIs" dxfId="4540" priority="9" operator="equal">
      <formula>"Uncertain"</formula>
    </cfRule>
    <cfRule type="cellIs" dxfId="4539" priority="10" operator="equal">
      <formula>"Neutral"</formula>
    </cfRule>
    <cfRule type="cellIs" dxfId="4538" priority="11" operator="equal">
      <formula>"Minor Positive"</formula>
    </cfRule>
    <cfRule type="cellIs" dxfId="4537" priority="12" operator="equal">
      <formula>"Significant Positive"</formula>
    </cfRule>
  </conditionalFormatting>
  <conditionalFormatting sqref="J28 J57">
    <cfRule type="cellIs" dxfId="4536" priority="94" operator="equal">
      <formula>"Significant Negative"</formula>
    </cfRule>
    <cfRule type="cellIs" dxfId="4535" priority="95" operator="equal">
      <formula>"Minor Negative"</formula>
    </cfRule>
    <cfRule type="cellIs" dxfId="4534" priority="96" operator="equal">
      <formula>"Uncertain"</formula>
    </cfRule>
    <cfRule type="cellIs" dxfId="4533" priority="97" operator="equal">
      <formula>"Neutral"</formula>
    </cfRule>
    <cfRule type="cellIs" dxfId="4532" priority="98" operator="equal">
      <formula>"Minor Positive"</formula>
    </cfRule>
    <cfRule type="cellIs" dxfId="4531" priority="99" operator="equal">
      <formula>"Significant Positive"</formula>
    </cfRule>
  </conditionalFormatting>
  <conditionalFormatting sqref="J36">
    <cfRule type="cellIs" dxfId="4530" priority="49" operator="equal">
      <formula>"Significant Negative"</formula>
    </cfRule>
    <cfRule type="cellIs" dxfId="4529" priority="50" operator="equal">
      <formula>"Minor Negative"</formula>
    </cfRule>
    <cfRule type="cellIs" dxfId="4528" priority="51" operator="equal">
      <formula>"Uncertain"</formula>
    </cfRule>
    <cfRule type="cellIs" dxfId="4527" priority="52" operator="equal">
      <formula>"Neutral"</formula>
    </cfRule>
    <cfRule type="cellIs" dxfId="4526" priority="53" operator="equal">
      <formula>"Minor Positive"</formula>
    </cfRule>
    <cfRule type="cellIs" dxfId="4525" priority="54" operator="equal">
      <formula>"Significant Positive"</formula>
    </cfRule>
  </conditionalFormatting>
  <conditionalFormatting sqref="J42">
    <cfRule type="cellIs" dxfId="4524" priority="43" operator="equal">
      <formula>"Significant Negative"</formula>
    </cfRule>
    <cfRule type="cellIs" dxfId="4523" priority="44" operator="equal">
      <formula>"Minor Negative"</formula>
    </cfRule>
    <cfRule type="cellIs" dxfId="4522" priority="45" operator="equal">
      <formula>"Uncertain"</formula>
    </cfRule>
    <cfRule type="cellIs" dxfId="4521" priority="46" operator="equal">
      <formula>"Neutral"</formula>
    </cfRule>
    <cfRule type="cellIs" dxfId="4520" priority="47" operator="equal">
      <formula>"Minor Positive"</formula>
    </cfRule>
    <cfRule type="cellIs" dxfId="4519" priority="48" operator="equal">
      <formula>"Significant Positive"</formula>
    </cfRule>
  </conditionalFormatting>
  <conditionalFormatting sqref="J47">
    <cfRule type="cellIs" dxfId="4518" priority="88" operator="equal">
      <formula>"Significant Negative"</formula>
    </cfRule>
    <cfRule type="cellIs" dxfId="4517" priority="89" operator="equal">
      <formula>"Minor Negative"</formula>
    </cfRule>
    <cfRule type="cellIs" dxfId="4516" priority="90" operator="equal">
      <formula>"Uncertain"</formula>
    </cfRule>
    <cfRule type="cellIs" dxfId="4515" priority="91" operator="equal">
      <formula>"Neutral"</formula>
    </cfRule>
    <cfRule type="cellIs" dxfId="4514" priority="92" operator="equal">
      <formula>"Minor Positive"</formula>
    </cfRule>
    <cfRule type="cellIs" dxfId="4513" priority="93" operator="equal">
      <formula>"Significant Positive"</formula>
    </cfRule>
  </conditionalFormatting>
  <conditionalFormatting sqref="J49">
    <cfRule type="cellIs" dxfId="4512" priority="37" operator="equal">
      <formula>"Significant Negative"</formula>
    </cfRule>
    <cfRule type="cellIs" dxfId="4511" priority="38" operator="equal">
      <formula>"Minor Negative"</formula>
    </cfRule>
    <cfRule type="cellIs" dxfId="4510" priority="39" operator="equal">
      <formula>"Uncertain"</formula>
    </cfRule>
    <cfRule type="cellIs" dxfId="4509" priority="40" operator="equal">
      <formula>"Neutral"</formula>
    </cfRule>
    <cfRule type="cellIs" dxfId="4508" priority="41" operator="equal">
      <formula>"Minor Positive"</formula>
    </cfRule>
    <cfRule type="cellIs" dxfId="4507" priority="42" operator="equal">
      <formula>"Significant Positive"</formula>
    </cfRule>
  </conditionalFormatting>
  <conditionalFormatting sqref="J54">
    <cfRule type="cellIs" dxfId="4506" priority="31" operator="equal">
      <formula>"Significant Negative"</formula>
    </cfRule>
    <cfRule type="cellIs" dxfId="4505" priority="32" operator="equal">
      <formula>"Minor Negative"</formula>
    </cfRule>
    <cfRule type="cellIs" dxfId="4504" priority="33" operator="equal">
      <formula>"Uncertain"</formula>
    </cfRule>
    <cfRule type="cellIs" dxfId="4503" priority="34" operator="equal">
      <formula>"Neutral"</formula>
    </cfRule>
    <cfRule type="cellIs" dxfId="4502" priority="35" operator="equal">
      <formula>"Minor Positive"</formula>
    </cfRule>
    <cfRule type="cellIs" dxfId="4501" priority="36" operator="equal">
      <formula>"Significant Positive"</formula>
    </cfRule>
  </conditionalFormatting>
  <conditionalFormatting sqref="J65">
    <cfRule type="cellIs" dxfId="4500" priority="25" operator="equal">
      <formula>"Significant Negative"</formula>
    </cfRule>
    <cfRule type="cellIs" dxfId="4499" priority="26" operator="equal">
      <formula>"Minor Negative"</formula>
    </cfRule>
    <cfRule type="cellIs" dxfId="4498" priority="27" operator="equal">
      <formula>"Uncertain"</formula>
    </cfRule>
    <cfRule type="cellIs" dxfId="4497" priority="28" operator="equal">
      <formula>"Neutral"</formula>
    </cfRule>
    <cfRule type="cellIs" dxfId="4496" priority="29" operator="equal">
      <formula>"Minor Positive"</formula>
    </cfRule>
    <cfRule type="cellIs" dxfId="4495" priority="30" operator="equal">
      <formula>"Significant Positive"</formula>
    </cfRule>
  </conditionalFormatting>
  <conditionalFormatting sqref="J72">
    <cfRule type="cellIs" dxfId="4494" priority="1" operator="equal">
      <formula>"Significant Negative"</formula>
    </cfRule>
    <cfRule type="cellIs" dxfId="4493" priority="2" operator="equal">
      <formula>"Minor Negative"</formula>
    </cfRule>
    <cfRule type="cellIs" dxfId="4492" priority="3" operator="equal">
      <formula>"Uncertain"</formula>
    </cfRule>
    <cfRule type="cellIs" dxfId="4491" priority="4" operator="equal">
      <formula>"Neutral"</formula>
    </cfRule>
    <cfRule type="cellIs" dxfId="4490" priority="5" operator="equal">
      <formula>"Minor Positive"</formula>
    </cfRule>
    <cfRule type="cellIs" dxfId="4489" priority="6" operator="equal">
      <formula>"Significant Positive"</formula>
    </cfRule>
  </conditionalFormatting>
  <conditionalFormatting sqref="J77 J84">
    <cfRule type="cellIs" dxfId="4488" priority="55" operator="equal">
      <formula>"Significant Negative"</formula>
    </cfRule>
    <cfRule type="cellIs" dxfId="4487" priority="56" operator="equal">
      <formula>"Minor Negative"</formula>
    </cfRule>
    <cfRule type="cellIs" dxfId="4486" priority="57" operator="equal">
      <formula>"Uncertain"</formula>
    </cfRule>
    <cfRule type="cellIs" dxfId="4485" priority="58" operator="equal">
      <formula>"Neutral"</formula>
    </cfRule>
    <cfRule type="cellIs" dxfId="4484" priority="59" operator="equal">
      <formula>"Minor Positive"</formula>
    </cfRule>
    <cfRule type="cellIs" dxfId="4483" priority="6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CE340B1-52FE-422F-8C4D-C1F48DDA0C9D}">
          <x14:formula1>
            <xm:f>'Drop downs'!$J$2:$J$3</xm:f>
          </x14:formula1>
          <xm:sqref>L8 L18 L20 L28 L36 L42 L84 L54 L57 L65 L72 L77 L47 L49</xm:sqref>
        </x14:dataValidation>
        <x14:dataValidation type="list" allowBlank="1" showInputMessage="1" showErrorMessage="1" xr:uid="{B2569FA8-7039-4C98-ADAA-329508C69ED3}">
          <x14:formula1>
            <xm:f>'Drop downs'!$B$2:$B$4</xm:f>
          </x14:formula1>
          <xm:sqref>E54 E65 E18 E28 E77 E84 E47 E36 E57 E49 E20 E42 E8 E72</xm:sqref>
        </x14:dataValidation>
        <x14:dataValidation type="list" allowBlank="1" showInputMessage="1" showErrorMessage="1" xr:uid="{320B005E-00DA-40D1-8DA4-B5F0E1CBA323}">
          <x14:formula1>
            <xm:f>'Drop downs'!$C$2:$C$5</xm:f>
          </x14:formula1>
          <xm:sqref>F54 F65 F18 F28 F77 F84 F47 F36 F57 F49 F20 F42 F8 F72</xm:sqref>
        </x14:dataValidation>
        <x14:dataValidation type="list" allowBlank="1" showInputMessage="1" showErrorMessage="1" xr:uid="{A1AE85EA-AB3D-461F-AD50-DCAB79EEF772}">
          <x14:formula1>
            <xm:f>'Drop downs'!$D$2:$D$7</xm:f>
          </x14:formula1>
          <xm:sqref>G54 G65 G18 G28 G77 G84 G47 G36 G57 G49 G20 G42 G8 G72</xm:sqref>
        </x14:dataValidation>
        <x14:dataValidation type="list" allowBlank="1" showInputMessage="1" showErrorMessage="1" xr:uid="{D9A7B9C9-AAA5-46A8-B764-FE0D5361B363}">
          <x14:formula1>
            <xm:f>'Drop downs'!$E$2:$E$6</xm:f>
          </x14:formula1>
          <xm:sqref>H54 H65 H18 H28 H77 H84 H47 H36 H57 H49 H20 H42 H8 H72</xm:sqref>
        </x14:dataValidation>
        <x14:dataValidation type="list" allowBlank="1" showInputMessage="1" showErrorMessage="1" xr:uid="{5C6CCCCE-5679-47D6-8509-7073DA12F9BE}">
          <x14:formula1>
            <xm:f>'Drop downs'!$F$2:$F$6</xm:f>
          </x14:formula1>
          <xm:sqref>I54 I65 I18 I28 I77 I84 I47 I36 I57 I49 I20 I42 I8 I72</xm:sqref>
        </x14:dataValidation>
        <x14:dataValidation type="list" allowBlank="1" showInputMessage="1" showErrorMessage="1" xr:uid="{032CFC1E-1DAF-4BB9-986B-E507BBBACCED}">
          <x14:formula1>
            <xm:f>'Drop downs'!$G$2:$G$7</xm:f>
          </x14:formula1>
          <xm:sqref>J54 J65 J18 J28 J77 J84 J47 J36 J57 J49 J20 J42 J8 J72</xm:sqref>
        </x14:dataValidation>
        <x14:dataValidation type="list" allowBlank="1" showInputMessage="1" showErrorMessage="1" xr:uid="{C525E985-3472-40CB-BDD1-85B2E678677C}">
          <x14:formula1>
            <xm:f>'Drop downs'!$A$2:$A$3</xm:f>
          </x14:formula1>
          <xm:sqref>D8:D87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F4F2-5D2B-4D66-A561-A81849CC65D8}">
  <sheetPr codeName="Sheet96">
    <tabColor theme="4" tint="0.79998168889431442"/>
  </sheetPr>
  <dimension ref="A1:V98"/>
  <sheetViews>
    <sheetView topLeftCell="C1" zoomScale="85" zoomScaleNormal="85"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588</v>
      </c>
      <c r="D1" s="323"/>
      <c r="E1" s="323"/>
      <c r="F1" s="324"/>
      <c r="G1" s="16"/>
      <c r="I1" s="7"/>
      <c r="J1" s="7"/>
      <c r="K1" s="7"/>
    </row>
    <row r="2" spans="1:22" x14ac:dyDescent="0.35">
      <c r="A2" s="74" t="s">
        <v>31</v>
      </c>
      <c r="B2" s="9"/>
      <c r="C2" s="323" t="s">
        <v>462</v>
      </c>
      <c r="D2" s="323"/>
      <c r="E2" s="323"/>
      <c r="F2" s="324"/>
      <c r="I2" s="8"/>
      <c r="J2" s="8"/>
      <c r="K2" s="8"/>
    </row>
    <row r="3" spans="1:22" ht="48.65" customHeight="1" x14ac:dyDescent="0.35">
      <c r="A3" s="75" t="s">
        <v>32</v>
      </c>
      <c r="B3" s="4"/>
      <c r="C3" s="323" t="s">
        <v>589</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444</v>
      </c>
      <c r="G8" s="385" t="s">
        <v>510</v>
      </c>
      <c r="H8" s="385" t="s">
        <v>424</v>
      </c>
      <c r="I8" s="385" t="s">
        <v>439</v>
      </c>
      <c r="J8" s="370" t="s">
        <v>159</v>
      </c>
      <c r="K8" s="379" t="s">
        <v>590</v>
      </c>
      <c r="L8" s="370"/>
      <c r="M8" s="374"/>
      <c r="N8" s="390"/>
      <c r="R8" s="12" t="str">
        <f>IF(OR(J8='Drop downs'!$G$7,J8='Drop downs'!$G$5), B8&amp;": "&amp;K8&amp;CHAR(10),"")</f>
        <v/>
      </c>
      <c r="S8" s="12" t="str">
        <f>IF(J8='Drop downs'!$G$2,B8&amp;": "&amp;K8&amp;""," ")</f>
        <v xml:space="preserve"> </v>
      </c>
      <c r="T8" s="12" t="str">
        <f>IF(GR8_Shopfronts_and_Forecourts!E8='Drop downs'!$B$6,GR8_Shopfronts_and_Forecourts!B8&amp;": "&amp;GR8_Shopfronts_and_Forecourts!K8&amp;"","")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IF(GR8_Shopfronts_and_Forecourts!E18='Drop downs'!$B$6,GR8_Shopfronts_and_Forecourts!B18&amp;": "&amp;GR8_Shopfronts_and_Forecourts!K18&amp;"","")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3" thickBot="1" x14ac:dyDescent="0.4">
      <c r="A20" s="376" t="s">
        <v>337</v>
      </c>
      <c r="B20" s="367" t="s">
        <v>120</v>
      </c>
      <c r="C20" s="79" t="s">
        <v>338</v>
      </c>
      <c r="D20" s="86" t="s">
        <v>257</v>
      </c>
      <c r="E20" s="370" t="s">
        <v>421</v>
      </c>
      <c r="F20" s="370" t="s">
        <v>422</v>
      </c>
      <c r="G20" s="370" t="s">
        <v>510</v>
      </c>
      <c r="H20" s="370" t="s">
        <v>424</v>
      </c>
      <c r="I20" s="370" t="s">
        <v>439</v>
      </c>
      <c r="J20" s="370" t="s">
        <v>159</v>
      </c>
      <c r="K20" s="379" t="s">
        <v>591</v>
      </c>
      <c r="L20" s="370"/>
      <c r="M20" s="374"/>
      <c r="N20" s="390"/>
      <c r="R20" s="12" t="str">
        <f>IF(OR(J20='Drop downs'!$G$7,J20='Drop downs'!$G$5), B20&amp;": "&amp;K20&amp;CHAR(10),"")</f>
        <v/>
      </c>
      <c r="S20" s="12" t="str">
        <f>IF(J20='Drop downs'!$G$2,B20&amp;": "&amp;K20&amp;""," ")</f>
        <v xml:space="preserve"> </v>
      </c>
      <c r="T20" s="12" t="str">
        <f>IF(GR8_Shopfronts_and_Forecourts!E20='Drop downs'!$B$6,GR8_Shopfronts_and_Forecourts!B20&amp;": "&amp;GR8_Shopfronts_and_Forecourts!K20&amp;"","")</f>
        <v/>
      </c>
      <c r="U20" t="str">
        <f t="shared" si="0"/>
        <v/>
      </c>
      <c r="V20" t="str">
        <f>IF(N20&gt;0,B20&amp;":"&amp;N20&amp;"
","")</f>
        <v/>
      </c>
    </row>
    <row r="21" spans="1:22" ht="15" customHeight="1" thickBot="1" x14ac:dyDescent="0.4">
      <c r="A21" s="377"/>
      <c r="B21" s="368"/>
      <c r="C21" s="3" t="s">
        <v>339</v>
      </c>
      <c r="D21" s="86" t="s">
        <v>257</v>
      </c>
      <c r="E21" s="358"/>
      <c r="F21" s="358"/>
      <c r="G21" s="358"/>
      <c r="H21" s="358"/>
      <c r="I21" s="358"/>
      <c r="J21" s="358"/>
      <c r="K21" s="296"/>
      <c r="L21" s="358"/>
      <c r="M21" s="293"/>
      <c r="N21" s="391"/>
      <c r="R21" s="12"/>
      <c r="S21" s="12"/>
      <c r="T21" s="12"/>
    </row>
    <row r="22" spans="1:22" ht="14.5" customHeight="1" thickBot="1" x14ac:dyDescent="0.4">
      <c r="A22" s="377"/>
      <c r="B22" s="368"/>
      <c r="C22" s="3" t="s">
        <v>340</v>
      </c>
      <c r="D22" s="86" t="s">
        <v>257</v>
      </c>
      <c r="E22" s="358"/>
      <c r="F22" s="358"/>
      <c r="G22" s="358"/>
      <c r="H22" s="358"/>
      <c r="I22" s="358"/>
      <c r="J22" s="358"/>
      <c r="K22" s="296"/>
      <c r="L22" s="358"/>
      <c r="M22" s="293"/>
      <c r="N22" s="391"/>
      <c r="R22" s="12"/>
      <c r="S22" s="12"/>
      <c r="T22" s="12"/>
    </row>
    <row r="23" spans="1:22" ht="15" thickBot="1" x14ac:dyDescent="0.4">
      <c r="A23" s="377"/>
      <c r="B23" s="368"/>
      <c r="C23" s="3" t="s">
        <v>341</v>
      </c>
      <c r="D23" s="86" t="s">
        <v>257</v>
      </c>
      <c r="E23" s="358"/>
      <c r="F23" s="358"/>
      <c r="G23" s="358"/>
      <c r="H23" s="358"/>
      <c r="I23" s="358"/>
      <c r="J23" s="358"/>
      <c r="K23" s="296"/>
      <c r="L23" s="358"/>
      <c r="M23" s="293"/>
      <c r="N23" s="391"/>
      <c r="R23" s="12"/>
      <c r="S23" s="12"/>
      <c r="T23" s="12"/>
    </row>
    <row r="24" spans="1:22" ht="14.5" customHeight="1" x14ac:dyDescent="0.35">
      <c r="A24" s="377"/>
      <c r="B24" s="368"/>
      <c r="C24" s="3" t="s">
        <v>342</v>
      </c>
      <c r="D24" s="86" t="s">
        <v>257</v>
      </c>
      <c r="E24" s="358"/>
      <c r="F24" s="358"/>
      <c r="G24" s="358"/>
      <c r="H24" s="358"/>
      <c r="I24" s="358"/>
      <c r="J24" s="358"/>
      <c r="K24" s="296"/>
      <c r="L24" s="358"/>
      <c r="M24" s="293"/>
      <c r="N24" s="391"/>
      <c r="R24" s="12"/>
      <c r="S24" s="12"/>
      <c r="T24" s="12"/>
    </row>
    <row r="25" spans="1:22" ht="29" x14ac:dyDescent="0.35">
      <c r="A25" s="377"/>
      <c r="B25" s="368"/>
      <c r="C25" s="3" t="s">
        <v>343</v>
      </c>
      <c r="D25" s="24" t="s">
        <v>253</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510</v>
      </c>
      <c r="H28" s="370" t="s">
        <v>424</v>
      </c>
      <c r="I28" s="370" t="s">
        <v>439</v>
      </c>
      <c r="J28" s="370" t="s">
        <v>159</v>
      </c>
      <c r="K28" s="379" t="s">
        <v>592</v>
      </c>
      <c r="L28" s="370"/>
      <c r="M28" s="374"/>
      <c r="N28" s="390"/>
      <c r="R28" s="12" t="str">
        <f>IF(OR(J28='Drop downs'!$G$7,J28='Drop downs'!$G$5), B28&amp;": "&amp;K28&amp;CHAR(10),"")</f>
        <v/>
      </c>
      <c r="S28" s="12" t="str">
        <f>IF(J28='Drop downs'!$G$2,B28&amp;": "&amp;K28&amp;""," ")</f>
        <v xml:space="preserve"> </v>
      </c>
      <c r="T28" s="12" t="str">
        <f>IF(GR8_Shopfronts_and_Forecourts!E28='Drop downs'!$B$6,GR8_Shopfronts_and_Forecourts!B28&amp;": "&amp;GR8_Shopfronts_and_Forecourts!K28&amp;"","")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82" t="s">
        <v>257</v>
      </c>
      <c r="E36" s="370" t="s">
        <v>103</v>
      </c>
      <c r="F36" s="370" t="s">
        <v>103</v>
      </c>
      <c r="G36" s="370" t="s">
        <v>103</v>
      </c>
      <c r="H36" s="370" t="s">
        <v>103</v>
      </c>
      <c r="I36" s="370" t="s">
        <v>103</v>
      </c>
      <c r="J36" s="370" t="s">
        <v>161</v>
      </c>
      <c r="K36" s="379" t="s">
        <v>438</v>
      </c>
      <c r="L36" s="332"/>
      <c r="M36" s="362"/>
      <c r="N36" s="394"/>
      <c r="R36" s="12" t="str">
        <f>IF(OR(J36='Drop downs'!$G$7,J36='Drop downs'!$G$5), B36&amp;": "&amp;K36&amp;CHAR(10),"")</f>
        <v/>
      </c>
      <c r="S36" s="12" t="str">
        <f>IF(J36='Drop downs'!$G$2,B36&amp;": "&amp;K36&amp;""," ")</f>
        <v xml:space="preserve"> </v>
      </c>
      <c r="T36" s="12" t="str">
        <f>IF(GR8_Shopfronts_and_Forecourts!E36='Drop downs'!$B$6,GR8_Shopfronts_and_Forecourts!B36&amp;": "&amp;GR8_Shopfronts_and_Forecourts!K36&amp;"","")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IF(GR8_Shopfronts_and_Forecourts!E42='Drop downs'!$B$6,GR8_Shopfronts_and_Forecourts!B42&amp;": "&amp;GR8_Shopfronts_and_Forecourts!K42&amp;"","")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IF(GR8_Shopfronts_and_Forecourts!E47='Drop downs'!$B$6,GR8_Shopfronts_and_Forecourts!B47&amp;": "&amp;GR8_Shopfronts_and_Forecourts!K47&amp;"","")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IF(GR8_Shopfronts_and_Forecourts!E48='Drop downs'!$B$6,GR8_Shopfronts_and_Forecourts!B48&amp;": "&amp;GR8_Shopfronts_and_Forecourts!K48&amp;"","")</f>
        <v xml:space="preserve">: </v>
      </c>
    </row>
    <row r="49" spans="1:22" ht="29" x14ac:dyDescent="0.35">
      <c r="A49" s="376" t="s">
        <v>371</v>
      </c>
      <c r="B49" s="367" t="s">
        <v>125</v>
      </c>
      <c r="C49" s="86" t="s">
        <v>372</v>
      </c>
      <c r="D49" s="86" t="s">
        <v>257</v>
      </c>
      <c r="E49" s="370" t="s">
        <v>103</v>
      </c>
      <c r="F49" s="370" t="s">
        <v>103</v>
      </c>
      <c r="G49" s="370" t="s">
        <v>103</v>
      </c>
      <c r="H49" s="404"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IF(GR8_Shopfronts_and_Forecourts!E49='Drop downs'!$B$6,GR8_Shopfronts_and_Forecourts!B49&amp;": "&amp;GR8_Shopfronts_and_Forecourts!K49&amp;"","")</f>
        <v/>
      </c>
      <c r="U49" t="str">
        <f t="shared" si="0"/>
        <v/>
      </c>
      <c r="V49" t="str">
        <f>IF(N49&gt;0,B49&amp;":"&amp;N49&amp;"
","")</f>
        <v/>
      </c>
    </row>
    <row r="50" spans="1:22" x14ac:dyDescent="0.35">
      <c r="A50" s="377"/>
      <c r="B50" s="368"/>
      <c r="C50" s="24" t="s">
        <v>373</v>
      </c>
      <c r="D50" s="24" t="s">
        <v>257</v>
      </c>
      <c r="E50" s="358"/>
      <c r="F50" s="358"/>
      <c r="G50" s="358"/>
      <c r="H50" s="331"/>
      <c r="I50" s="358"/>
      <c r="J50" s="358"/>
      <c r="K50" s="296"/>
      <c r="L50" s="358"/>
      <c r="M50" s="293"/>
      <c r="N50" s="391"/>
      <c r="R50" s="12"/>
      <c r="S50" s="12"/>
      <c r="T50" s="12"/>
    </row>
    <row r="51" spans="1:22" x14ac:dyDescent="0.35">
      <c r="A51" s="377"/>
      <c r="B51" s="368"/>
      <c r="C51" s="97" t="s">
        <v>374</v>
      </c>
      <c r="D51" s="24" t="s">
        <v>257</v>
      </c>
      <c r="E51" s="358"/>
      <c r="F51" s="358"/>
      <c r="G51" s="358"/>
      <c r="H51" s="331"/>
      <c r="I51" s="358"/>
      <c r="J51" s="358"/>
      <c r="K51" s="296"/>
      <c r="L51" s="358"/>
      <c r="M51" s="293"/>
      <c r="N51" s="391"/>
      <c r="R51" s="12"/>
      <c r="S51" s="12"/>
      <c r="T51" s="12"/>
    </row>
    <row r="52" spans="1:22" x14ac:dyDescent="0.35">
      <c r="A52" s="377"/>
      <c r="B52" s="368"/>
      <c r="C52" s="24" t="s">
        <v>375</v>
      </c>
      <c r="D52" s="24" t="s">
        <v>257</v>
      </c>
      <c r="E52" s="358"/>
      <c r="F52" s="358"/>
      <c r="G52" s="358"/>
      <c r="H52" s="331"/>
      <c r="I52" s="358"/>
      <c r="J52" s="358"/>
      <c r="K52" s="296"/>
      <c r="L52" s="358"/>
      <c r="M52" s="293"/>
      <c r="N52" s="391"/>
      <c r="R52" s="12"/>
      <c r="S52" s="12"/>
      <c r="T52" s="12"/>
    </row>
    <row r="53" spans="1:22" ht="15" thickBot="1" x14ac:dyDescent="0.4">
      <c r="A53" s="378"/>
      <c r="B53" s="369"/>
      <c r="C53" s="19" t="s">
        <v>376</v>
      </c>
      <c r="D53" s="24" t="s">
        <v>257</v>
      </c>
      <c r="E53" s="330"/>
      <c r="F53" s="330"/>
      <c r="G53" s="330"/>
      <c r="H53" s="405"/>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IF(GR8_Shopfronts_and_Forecourts!E54='Drop downs'!$B$6,GR8_Shopfronts_and_Forecourts!B54&amp;": "&amp;GR8_Shopfronts_and_Forecourts!K54&amp;"","")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ht="14.5" customHeight="1"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IF(GR8_Shopfronts_and_Forecourts!E57='Drop downs'!$B$6,GR8_Shopfronts_and_Forecourts!B57&amp;": "&amp;GR8_Shopfronts_and_Forecourts!K57&amp;"","")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444</v>
      </c>
      <c r="G65" s="370" t="s">
        <v>510</v>
      </c>
      <c r="H65" s="370" t="s">
        <v>424</v>
      </c>
      <c r="I65" s="370" t="s">
        <v>439</v>
      </c>
      <c r="J65" s="370" t="s">
        <v>159</v>
      </c>
      <c r="K65" s="379" t="s">
        <v>593</v>
      </c>
      <c r="L65" s="370"/>
      <c r="M65" s="374"/>
      <c r="N65" s="390"/>
      <c r="R65" s="12" t="str">
        <f>IF(OR(J65='Drop downs'!$G$7,J65='Drop downs'!$G$5), B65&amp;": "&amp;K65&amp;CHAR(10),"")</f>
        <v/>
      </c>
      <c r="S65" s="12" t="str">
        <f>IF(J65='Drop downs'!$G$2,B65&amp;": "&amp;K65&amp;""," ")</f>
        <v xml:space="preserve"> </v>
      </c>
      <c r="T65" s="12" t="str">
        <f>IF(GR8_Shopfronts_and_Forecourts!E65='Drop downs'!$B$6,GR8_Shopfronts_and_Forecourts!B65&amp;": "&amp;GR8_Shopfronts_and_Forecourts!K65&amp;"","")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444</v>
      </c>
      <c r="G72" s="370" t="s">
        <v>510</v>
      </c>
      <c r="H72" s="370" t="s">
        <v>424</v>
      </c>
      <c r="I72" s="370" t="s">
        <v>439</v>
      </c>
      <c r="J72" s="370" t="s">
        <v>159</v>
      </c>
      <c r="K72" s="371" t="s">
        <v>594</v>
      </c>
      <c r="L72" s="370"/>
      <c r="M72" s="374"/>
      <c r="N72" s="390"/>
      <c r="R72" s="12" t="str">
        <f>IF(OR(J72='Drop downs'!$G$7,J72='Drop downs'!$G$5), B72&amp;": "&amp;K72&amp;CHAR(10),"")</f>
        <v/>
      </c>
      <c r="S72" s="12" t="str">
        <f>IF(J72='Drop downs'!$G$2,B72&amp;": "&amp;K72&amp;""," ")</f>
        <v xml:space="preserve"> </v>
      </c>
      <c r="T72" s="12" t="str">
        <f>IF(GR8_Shopfronts_and_Forecourts!E72='Drop downs'!$B$6,GR8_Shopfronts_and_Forecourts!B72&amp;": "&amp;GR8_Shopfronts_and_Forecourts!K72&amp;"","")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24"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IF(GR8_Shopfronts_and_Forecourts!E77='Drop downs'!$B$6,GR8_Shopfronts_and_Forecourts!B77&amp;": "&amp;GR8_Shopfronts_and_Forecourts!K77&amp;"","")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IF(GR8_Shopfronts_and_Forecourts!E84='Drop downs'!$B$6,GR8_Shopfronts_and_Forecourts!B84&amp;": "&amp;GR8_Shopfronts_and_Forecourts!K84&amp;"","")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HHg7uqOv8FX6WqlTBCTnnZO9kI2ENj72k9nzLKzouYUhqZjhNkHYpLJgcd+sJJYNPsiliJ9xqbiSovD1Igmpeg==" saltValue="ekmmlB1ZuNZlqLXcYudJq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482" priority="38">
      <formula>$D50="No"</formula>
    </cfRule>
  </conditionalFormatting>
  <conditionalFormatting sqref="C8:D87">
    <cfRule type="expression" dxfId="4481" priority="37">
      <formula>$D8="No"</formula>
    </cfRule>
  </conditionalFormatting>
  <conditionalFormatting sqref="J8 J28 J65 J72">
    <cfRule type="cellIs" dxfId="4480" priority="70" operator="equal">
      <formula>"Significant Negative"</formula>
    </cfRule>
    <cfRule type="cellIs" dxfId="4479" priority="71" operator="equal">
      <formula>"Minor Negative"</formula>
    </cfRule>
    <cfRule type="cellIs" dxfId="4478" priority="72" operator="equal">
      <formula>"Uncertain"</formula>
    </cfRule>
    <cfRule type="cellIs" dxfId="4477" priority="73" operator="equal">
      <formula>"Neutral"</formula>
    </cfRule>
    <cfRule type="cellIs" dxfId="4476" priority="74" operator="equal">
      <formula>"Minor Positive"</formula>
    </cfRule>
    <cfRule type="cellIs" dxfId="4475" priority="75" operator="equal">
      <formula>"Significant Positive"</formula>
    </cfRule>
  </conditionalFormatting>
  <conditionalFormatting sqref="J18">
    <cfRule type="cellIs" dxfId="4474" priority="31" operator="equal">
      <formula>"Significant Negative"</formula>
    </cfRule>
    <cfRule type="cellIs" dxfId="4473" priority="32" operator="equal">
      <formula>"Minor Negative"</formula>
    </cfRule>
    <cfRule type="cellIs" dxfId="4472" priority="33" operator="equal">
      <formula>"Uncertain"</formula>
    </cfRule>
    <cfRule type="cellIs" dxfId="4471" priority="34" operator="equal">
      <formula>"Neutral"</formula>
    </cfRule>
    <cfRule type="cellIs" dxfId="4470" priority="35" operator="equal">
      <formula>"Minor Positive"</formula>
    </cfRule>
    <cfRule type="cellIs" dxfId="4469" priority="36" operator="equal">
      <formula>"Significant Positive"</formula>
    </cfRule>
  </conditionalFormatting>
  <conditionalFormatting sqref="J20">
    <cfRule type="cellIs" dxfId="4468" priority="58" operator="equal">
      <formula>"Significant Negative"</formula>
    </cfRule>
    <cfRule type="cellIs" dxfId="4467" priority="59" operator="equal">
      <formula>"Minor Negative"</formula>
    </cfRule>
    <cfRule type="cellIs" dxfId="4466" priority="60" operator="equal">
      <formula>"Uncertain"</formula>
    </cfRule>
    <cfRule type="cellIs" dxfId="4465" priority="61" operator="equal">
      <formula>"Neutral"</formula>
    </cfRule>
    <cfRule type="cellIs" dxfId="4464" priority="62" operator="equal">
      <formula>"Minor Positive"</formula>
    </cfRule>
    <cfRule type="cellIs" dxfId="4463" priority="63" operator="equal">
      <formula>"Significant Positive"</formula>
    </cfRule>
  </conditionalFormatting>
  <conditionalFormatting sqref="J36">
    <cfRule type="cellIs" dxfId="4462" priority="25" operator="equal">
      <formula>"Significant Negative"</formula>
    </cfRule>
    <cfRule type="cellIs" dxfId="4461" priority="26" operator="equal">
      <formula>"Minor Negative"</formula>
    </cfRule>
    <cfRule type="cellIs" dxfId="4460" priority="27" operator="equal">
      <formula>"Uncertain"</formula>
    </cfRule>
    <cfRule type="cellIs" dxfId="4459" priority="28" operator="equal">
      <formula>"Neutral"</formula>
    </cfRule>
    <cfRule type="cellIs" dxfId="4458" priority="29" operator="equal">
      <formula>"Minor Positive"</formula>
    </cfRule>
    <cfRule type="cellIs" dxfId="4457" priority="30" operator="equal">
      <formula>"Significant Positive"</formula>
    </cfRule>
  </conditionalFormatting>
  <conditionalFormatting sqref="J42">
    <cfRule type="cellIs" dxfId="4456" priority="19" operator="equal">
      <formula>"Significant Negative"</formula>
    </cfRule>
    <cfRule type="cellIs" dxfId="4455" priority="20" operator="equal">
      <formula>"Minor Negative"</formula>
    </cfRule>
    <cfRule type="cellIs" dxfId="4454" priority="21" operator="equal">
      <formula>"Uncertain"</formula>
    </cfRule>
    <cfRule type="cellIs" dxfId="4453" priority="22" operator="equal">
      <formula>"Neutral"</formula>
    </cfRule>
    <cfRule type="cellIs" dxfId="4452" priority="23" operator="equal">
      <formula>"Minor Positive"</formula>
    </cfRule>
    <cfRule type="cellIs" dxfId="4451" priority="24" operator="equal">
      <formula>"Significant Positive"</formula>
    </cfRule>
  </conditionalFormatting>
  <conditionalFormatting sqref="J47">
    <cfRule type="cellIs" dxfId="4450" priority="64" operator="equal">
      <formula>"Significant Negative"</formula>
    </cfRule>
    <cfRule type="cellIs" dxfId="4449" priority="65" operator="equal">
      <formula>"Minor Negative"</formula>
    </cfRule>
    <cfRule type="cellIs" dxfId="4448" priority="66" operator="equal">
      <formula>"Uncertain"</formula>
    </cfRule>
    <cfRule type="cellIs" dxfId="4447" priority="67" operator="equal">
      <formula>"Neutral"</formula>
    </cfRule>
    <cfRule type="cellIs" dxfId="4446" priority="68" operator="equal">
      <formula>"Minor Positive"</formula>
    </cfRule>
    <cfRule type="cellIs" dxfId="4445" priority="69" operator="equal">
      <formula>"Significant Positive"</formula>
    </cfRule>
  </conditionalFormatting>
  <conditionalFormatting sqref="J49 J57">
    <cfRule type="cellIs" dxfId="4444" priority="13" operator="equal">
      <formula>"Significant Negative"</formula>
    </cfRule>
    <cfRule type="cellIs" dxfId="4443" priority="14" operator="equal">
      <formula>"Minor Negative"</formula>
    </cfRule>
    <cfRule type="cellIs" dxfId="4442" priority="15" operator="equal">
      <formula>"Uncertain"</formula>
    </cfRule>
    <cfRule type="cellIs" dxfId="4441" priority="16" operator="equal">
      <formula>"Neutral"</formula>
    </cfRule>
    <cfRule type="cellIs" dxfId="4440" priority="17" operator="equal">
      <formula>"Minor Positive"</formula>
    </cfRule>
    <cfRule type="cellIs" dxfId="4439" priority="18" operator="equal">
      <formula>"Significant Positive"</formula>
    </cfRule>
  </conditionalFormatting>
  <conditionalFormatting sqref="J54">
    <cfRule type="cellIs" dxfId="4438" priority="7" operator="equal">
      <formula>"Significant Negative"</formula>
    </cfRule>
    <cfRule type="cellIs" dxfId="4437" priority="8" operator="equal">
      <formula>"Minor Negative"</formula>
    </cfRule>
    <cfRule type="cellIs" dxfId="4436" priority="9" operator="equal">
      <formula>"Uncertain"</formula>
    </cfRule>
    <cfRule type="cellIs" dxfId="4435" priority="10" operator="equal">
      <formula>"Neutral"</formula>
    </cfRule>
    <cfRule type="cellIs" dxfId="4434" priority="11" operator="equal">
      <formula>"Minor Positive"</formula>
    </cfRule>
    <cfRule type="cellIs" dxfId="4433" priority="12" operator="equal">
      <formula>"Significant Positive"</formula>
    </cfRule>
  </conditionalFormatting>
  <conditionalFormatting sqref="J77 J84">
    <cfRule type="cellIs" dxfId="4432" priority="1" operator="equal">
      <formula>"Significant Negative"</formula>
    </cfRule>
    <cfRule type="cellIs" dxfId="4431" priority="2" operator="equal">
      <formula>"Minor Negative"</formula>
    </cfRule>
    <cfRule type="cellIs" dxfId="4430" priority="3" operator="equal">
      <formula>"Uncertain"</formula>
    </cfRule>
    <cfRule type="cellIs" dxfId="4429" priority="4" operator="equal">
      <formula>"Neutral"</formula>
    </cfRule>
    <cfRule type="cellIs" dxfId="4428" priority="5" operator="equal">
      <formula>"Minor Positive"</formula>
    </cfRule>
    <cfRule type="cellIs" dxfId="4427" priority="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36E690F-E530-44D6-B0BA-DA9EF7F93316}">
          <x14:formula1>
            <xm:f>'Drop downs'!$G$2:$G$7</xm:f>
          </x14:formula1>
          <xm:sqref>J8 J57 J20 J28 J47 J18 J49 J36 J42 J65 J72 J54 J77 J84</xm:sqref>
        </x14:dataValidation>
        <x14:dataValidation type="list" allowBlank="1" showInputMessage="1" showErrorMessage="1" xr:uid="{E7BB90E5-3F56-405C-A1C0-6F0DFF3E706F}">
          <x14:formula1>
            <xm:f>'Drop downs'!$F$2:$F$6</xm:f>
          </x14:formula1>
          <xm:sqref>I8 I57 I20 I28 I47 I18 I49 I36 I42 I65 I72 I54 I77 I84</xm:sqref>
        </x14:dataValidation>
        <x14:dataValidation type="list" allowBlank="1" showInputMessage="1" showErrorMessage="1" xr:uid="{FFE1C3E1-C366-4A3F-82BD-59264FC381D6}">
          <x14:formula1>
            <xm:f>'Drop downs'!$E$2:$E$6</xm:f>
          </x14:formula1>
          <xm:sqref>H8 H57 H20 H28 H47 H18 H49 H36 H42 H65 H72 H54 H77 H84</xm:sqref>
        </x14:dataValidation>
        <x14:dataValidation type="list" allowBlank="1" showInputMessage="1" showErrorMessage="1" xr:uid="{F882C648-1FF9-4AC6-BB8C-240F0C4F94D5}">
          <x14:formula1>
            <xm:f>'Drop downs'!$D$2:$D$7</xm:f>
          </x14:formula1>
          <xm:sqref>G8 G57 G20 G28 G47 G18 G49 G36 G42 G65 G72 G54 G77 G84</xm:sqref>
        </x14:dataValidation>
        <x14:dataValidation type="list" allowBlank="1" showInputMessage="1" showErrorMessage="1" xr:uid="{889CB796-D032-4B30-90F6-B3D43C71E22A}">
          <x14:formula1>
            <xm:f>'Drop downs'!$C$2:$C$5</xm:f>
          </x14:formula1>
          <xm:sqref>F8 F57 F20 F28 F47 F18 F49 F36 F42 F65 F72 F54 F77 F84</xm:sqref>
        </x14:dataValidation>
        <x14:dataValidation type="list" allowBlank="1" showInputMessage="1" showErrorMessage="1" xr:uid="{BA3628BE-F1B4-4B61-A2D8-5FEDB96904E1}">
          <x14:formula1>
            <xm:f>'Drop downs'!$B$2:$B$4</xm:f>
          </x14:formula1>
          <xm:sqref>E8 E57 E20 E28 E47 E18 E49 E36 E42 E65 E72 E54 E77 E84</xm:sqref>
        </x14:dataValidation>
        <x14:dataValidation type="list" allowBlank="1" showInputMessage="1" showErrorMessage="1" xr:uid="{3CE60634-AA04-4FBF-8234-2E92AA60F739}">
          <x14:formula1>
            <xm:f>'Drop downs'!$J$2:$J$3</xm:f>
          </x14:formula1>
          <xm:sqref>L8 L18 L20 L28 L36 L42 L84 L54 L57 L65 L72 L77 L47 L49</xm:sqref>
        </x14:dataValidation>
        <x14:dataValidation type="list" allowBlank="1" showInputMessage="1" showErrorMessage="1" xr:uid="{2AB50A06-9405-4DD1-A75C-D11F998DF00C}">
          <x14:formula1>
            <xm:f>'Drop downs'!$A$2:$A$3</xm:f>
          </x14:formula1>
          <xm:sqref>D8:D87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0299-F288-4706-8719-E6BE089B3B48}">
  <sheetPr codeName="Sheet97">
    <tabColor theme="4" tint="0.79998168889431442"/>
  </sheetPr>
  <dimension ref="A1:V98"/>
  <sheetViews>
    <sheetView topLeftCell="C48"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595</v>
      </c>
      <c r="D1" s="323"/>
      <c r="E1" s="323"/>
      <c r="F1" s="324"/>
      <c r="G1" s="16"/>
      <c r="I1" s="7"/>
      <c r="J1" s="7"/>
      <c r="K1" s="7"/>
    </row>
    <row r="2" spans="1:22" x14ac:dyDescent="0.35">
      <c r="A2" s="74" t="s">
        <v>31</v>
      </c>
      <c r="B2" s="9"/>
      <c r="C2" s="323" t="s">
        <v>462</v>
      </c>
      <c r="D2" s="323"/>
      <c r="E2" s="323"/>
      <c r="F2" s="324"/>
      <c r="I2" s="8"/>
      <c r="J2" s="8"/>
      <c r="K2" s="8"/>
    </row>
    <row r="3" spans="1:22" ht="34" customHeight="1" x14ac:dyDescent="0.35">
      <c r="A3" s="75" t="s">
        <v>32</v>
      </c>
      <c r="B3" s="4"/>
      <c r="C3" s="323" t="s">
        <v>596</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IF(GR9_Advertisements_and_Displays!E8='Drop downs'!$B$6,GR9_Advertisements_and_Displays!B8&amp;": "&amp;GR9_Advertisements_and_Displays!K8&amp;"","")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29"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IF(GR9_Advertisements_and_Displays!E18='Drop downs'!$B$6,GR9_Advertisements_and_Displays!B18&amp;": "&amp;GR9_Advertisements_and_Displays!K18&amp;"","")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421</v>
      </c>
      <c r="F20" s="370" t="s">
        <v>444</v>
      </c>
      <c r="G20" s="370" t="s">
        <v>510</v>
      </c>
      <c r="H20" s="370" t="s">
        <v>424</v>
      </c>
      <c r="I20" s="370" t="s">
        <v>439</v>
      </c>
      <c r="J20" s="370" t="s">
        <v>159</v>
      </c>
      <c r="K20" s="379" t="s">
        <v>597</v>
      </c>
      <c r="L20" s="370"/>
      <c r="M20" s="374"/>
      <c r="N20" s="390"/>
      <c r="R20" s="12" t="str">
        <f>IF(OR(J20='Drop downs'!$G$7,J20='Drop downs'!$G$5), B20&amp;": "&amp;K20&amp;CHAR(10),"")</f>
        <v/>
      </c>
      <c r="S20" s="12" t="str">
        <f>IF(J20='Drop downs'!$G$2,B20&amp;": "&amp;K20&amp;""," ")</f>
        <v xml:space="preserve"> </v>
      </c>
      <c r="T20" s="12" t="str">
        <f>IF(GR9_Advertisements_and_Displays!E20='Drop downs'!$B$6,GR9_Advertisements_and_Displays!B20&amp;": "&amp;GR9_Advertisements_and_Displays!K20&amp;"","")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510</v>
      </c>
      <c r="H28" s="370" t="s">
        <v>424</v>
      </c>
      <c r="I28" s="370" t="s">
        <v>439</v>
      </c>
      <c r="J28" s="370" t="s">
        <v>159</v>
      </c>
      <c r="K28" s="379" t="s">
        <v>598</v>
      </c>
      <c r="L28" s="370"/>
      <c r="M28" s="374"/>
      <c r="N28" s="390"/>
      <c r="R28" s="12" t="str">
        <f>IF(OR(J28='Drop downs'!$G$7,J28='Drop downs'!$G$5), B28&amp;": "&amp;K28&amp;CHAR(10),"")</f>
        <v/>
      </c>
      <c r="S28" s="12" t="str">
        <f>IF(J28='Drop downs'!$G$2,B28&amp;": "&amp;K28&amp;""," ")</f>
        <v xml:space="preserve"> </v>
      </c>
      <c r="T28" s="12" t="str">
        <f>IF(GR9_Advertisements_and_Displays!E28='Drop downs'!$B$6,GR9_Advertisements_and_Displays!B28&amp;": "&amp;GR9_Advertisements_and_Displays!K28&amp;"","")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8"/>
      <c r="C35" s="100" t="s">
        <v>354</v>
      </c>
      <c r="D35" s="15" t="s">
        <v>257</v>
      </c>
      <c r="E35" s="330"/>
      <c r="F35" s="330"/>
      <c r="G35" s="330"/>
      <c r="H35" s="330"/>
      <c r="I35" s="330"/>
      <c r="J35" s="330"/>
      <c r="K35" s="380"/>
      <c r="L35" s="330"/>
      <c r="M35" s="375"/>
      <c r="N35" s="392"/>
      <c r="R35" s="12"/>
      <c r="S35" s="12"/>
      <c r="T35" s="12"/>
    </row>
    <row r="36" spans="1:22" ht="14.5" customHeight="1"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IF(GR9_Advertisements_and_Displays!E36='Drop downs'!$B$6,GR9_Advertisements_and_Displays!B36&amp;": "&amp;GR9_Advertisements_and_Displays!K36&amp;"","")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8"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IF(GR9_Advertisements_and_Displays!E42='Drop downs'!$B$6,GR9_Advertisements_and_Displays!B42&amp;": "&amp;GR9_Advertisements_and_Displays!K42&amp;"","")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421</v>
      </c>
      <c r="F47" s="332" t="s">
        <v>422</v>
      </c>
      <c r="G47" s="332" t="s">
        <v>510</v>
      </c>
      <c r="H47" s="332" t="s">
        <v>424</v>
      </c>
      <c r="I47" s="332" t="s">
        <v>439</v>
      </c>
      <c r="J47" s="332" t="s">
        <v>156</v>
      </c>
      <c r="K47" s="360" t="s">
        <v>599</v>
      </c>
      <c r="L47" s="332"/>
      <c r="M47" s="362"/>
      <c r="N47" s="394"/>
      <c r="R47" s="12" t="str">
        <f>IF(OR(J47='Drop downs'!$G$7,J47='Drop downs'!$G$5), B47&amp;": "&amp;K47&amp;CHAR(10),"")</f>
        <v/>
      </c>
      <c r="S47" s="12" t="str">
        <f>IF(J47='Drop downs'!$G$2,B47&amp;": "&amp;K47&amp;""," ")</f>
        <v xml:space="preserve">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T47" s="12" t="str">
        <f>IF(GR9_Advertisements_and_Displays!E47='Drop downs'!$B$6,GR9_Advertisements_and_Displays!B47&amp;": "&amp;GR9_Advertisements_and_Displays!K47&amp;"","")</f>
        <v/>
      </c>
      <c r="U47" t="str">
        <f t="shared" si="0"/>
        <v/>
      </c>
      <c r="V47" t="str">
        <f>IF(N47&gt;0,B47&amp;":"&amp;N47&amp;"
","")</f>
        <v/>
      </c>
    </row>
    <row r="48" spans="1:22" ht="74.25" customHeight="1" thickBot="1" x14ac:dyDescent="0.4">
      <c r="A48" s="378"/>
      <c r="B48" s="369"/>
      <c r="C48" s="15" t="s">
        <v>370</v>
      </c>
      <c r="D48" s="15" t="s">
        <v>253</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IF(GR9_Advertisements_and_Displays!E48='Drop downs'!$B$6,GR9_Advertisements_and_Displays!B48&amp;": "&amp;GR9_Advertisements_and_Displays!K48&amp;"","")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IF(GR9_Advertisements_and_Displays!E49='Drop downs'!$B$6,GR9_Advertisements_and_Displays!B49&amp;": "&amp;GR9_Advertisements_and_Displays!K49&amp;"","")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IF(GR9_Advertisements_and_Displays!E54='Drop downs'!$B$6,GR9_Advertisements_and_Displays!B54&amp;": "&amp;GR9_Advertisements_and_Displays!K54&amp;"","")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IF(GR9_Advertisements_and_Displays!E57='Drop downs'!$B$6,GR9_Advertisements_and_Displays!B57&amp;": "&amp;GR9_Advertisements_and_Displays!K57&amp;"","")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444</v>
      </c>
      <c r="G65" s="370" t="s">
        <v>510</v>
      </c>
      <c r="H65" s="370" t="s">
        <v>424</v>
      </c>
      <c r="I65" s="370" t="s">
        <v>439</v>
      </c>
      <c r="J65" s="370" t="s">
        <v>159</v>
      </c>
      <c r="K65" s="379" t="s">
        <v>600</v>
      </c>
      <c r="L65" s="370"/>
      <c r="M65" s="374"/>
      <c r="N65" s="390"/>
      <c r="R65" s="12" t="str">
        <f>IF(OR(J65='Drop downs'!$G$7,J65='Drop downs'!$G$5), B65&amp;": "&amp;K65&amp;CHAR(10),"")</f>
        <v/>
      </c>
      <c r="S65" s="12" t="str">
        <f>IF(J65='Drop downs'!$G$2,B65&amp;": "&amp;K65&amp;""," ")</f>
        <v xml:space="preserve"> </v>
      </c>
      <c r="T65" s="12" t="str">
        <f>IF(GR9_Advertisements_and_Displays!E65='Drop downs'!$B$6,GR9_Advertisements_and_Displays!B65&amp;": "&amp;GR9_Advertisements_and_Displays!K65&amp;"","")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43.5" customHeight="1"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444</v>
      </c>
      <c r="G72" s="370" t="s">
        <v>510</v>
      </c>
      <c r="H72" s="370" t="s">
        <v>424</v>
      </c>
      <c r="I72" s="370" t="s">
        <v>439</v>
      </c>
      <c r="J72" s="370" t="s">
        <v>159</v>
      </c>
      <c r="K72" s="371" t="s">
        <v>601</v>
      </c>
      <c r="L72" s="370"/>
      <c r="M72" s="374"/>
      <c r="N72" s="390"/>
      <c r="R72" s="12" t="str">
        <f>IF(OR(J72='Drop downs'!$G$7,J72='Drop downs'!$G$5), B72&amp;": "&amp;K72&amp;CHAR(10),"")</f>
        <v/>
      </c>
      <c r="S72" s="12" t="str">
        <f>IF(J72='Drop downs'!$G$2,B72&amp;": "&amp;K72&amp;""," ")</f>
        <v xml:space="preserve"> </v>
      </c>
      <c r="T72" s="12" t="str">
        <f>IF(GR9_Advertisements_and_Displays!E72='Drop downs'!$B$6,GR9_Advertisements_and_Displays!B72&amp;": "&amp;GR9_Advertisements_and_Displays!K72&amp;"","")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21.5" customHeight="1" thickBot="1" x14ac:dyDescent="0.4">
      <c r="A76" s="382"/>
      <c r="B76" s="369"/>
      <c r="C76" s="87" t="s">
        <v>403</v>
      </c>
      <c r="D76" s="24"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IF(GR9_Advertisements_and_Displays!E77='Drop downs'!$B$6,GR9_Advertisements_and_Displays!B77&amp;": "&amp;GR9_Advertisements_and_Displays!K77&amp;"","")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IF(GR9_Advertisements_and_Displays!E84='Drop downs'!$B$6,GR9_Advertisements_and_Displays!B84&amp;": "&amp;GR9_Advertisements_and_Displays!K84&amp;"","")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KrEniA+5oRf/w9d3nRx7tT/sRCcXv5cEU1H8652pJa5zWfPMFH6uwam6dLt7vsfiRa7H2ERH0Cxj9KvlUV+VQ==" saltValue="K7KUJtfnN0lvArKC6V9Ik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426" priority="38">
      <formula>$D50="No"</formula>
    </cfRule>
  </conditionalFormatting>
  <conditionalFormatting sqref="C8:D87">
    <cfRule type="expression" dxfId="4425" priority="37">
      <formula>$D8="No"</formula>
    </cfRule>
  </conditionalFormatting>
  <conditionalFormatting sqref="J8">
    <cfRule type="cellIs" dxfId="4424" priority="19" operator="equal">
      <formula>"Significant Negative"</formula>
    </cfRule>
    <cfRule type="cellIs" dxfId="4423" priority="20" operator="equal">
      <formula>"Minor Negative"</formula>
    </cfRule>
    <cfRule type="cellIs" dxfId="4422" priority="21" operator="equal">
      <formula>"Uncertain"</formula>
    </cfRule>
    <cfRule type="cellIs" dxfId="4421" priority="22" operator="equal">
      <formula>"Neutral"</formula>
    </cfRule>
    <cfRule type="cellIs" dxfId="4420" priority="23" operator="equal">
      <formula>"Minor Positive"</formula>
    </cfRule>
    <cfRule type="cellIs" dxfId="4419" priority="24" operator="equal">
      <formula>"Significant Positive"</formula>
    </cfRule>
  </conditionalFormatting>
  <conditionalFormatting sqref="J18">
    <cfRule type="cellIs" dxfId="4418" priority="25" operator="equal">
      <formula>"Significant Negative"</formula>
    </cfRule>
    <cfRule type="cellIs" dxfId="4417" priority="26" operator="equal">
      <formula>"Minor Negative"</formula>
    </cfRule>
    <cfRule type="cellIs" dxfId="4416" priority="27" operator="equal">
      <formula>"Uncertain"</formula>
    </cfRule>
    <cfRule type="cellIs" dxfId="4415" priority="28" operator="equal">
      <formula>"Neutral"</formula>
    </cfRule>
    <cfRule type="cellIs" dxfId="4414" priority="29" operator="equal">
      <formula>"Minor Positive"</formula>
    </cfRule>
    <cfRule type="cellIs" dxfId="4413" priority="30" operator="equal">
      <formula>"Significant Positive"</formula>
    </cfRule>
  </conditionalFormatting>
  <conditionalFormatting sqref="J20">
    <cfRule type="cellIs" dxfId="4412" priority="58" operator="equal">
      <formula>"Significant Negative"</formula>
    </cfRule>
    <cfRule type="cellIs" dxfId="4411" priority="59" operator="equal">
      <formula>"Minor Negative"</formula>
    </cfRule>
    <cfRule type="cellIs" dxfId="4410" priority="60" operator="equal">
      <formula>"Uncertain"</formula>
    </cfRule>
    <cfRule type="cellIs" dxfId="4409" priority="61" operator="equal">
      <formula>"Neutral"</formula>
    </cfRule>
    <cfRule type="cellIs" dxfId="4408" priority="62" operator="equal">
      <formula>"Minor Positive"</formula>
    </cfRule>
    <cfRule type="cellIs" dxfId="4407" priority="63" operator="equal">
      <formula>"Significant Positive"</formula>
    </cfRule>
  </conditionalFormatting>
  <conditionalFormatting sqref="J28 J49 J57 J65 J72">
    <cfRule type="cellIs" dxfId="4406" priority="70" operator="equal">
      <formula>"Significant Negative"</formula>
    </cfRule>
    <cfRule type="cellIs" dxfId="4405" priority="71" operator="equal">
      <formula>"Minor Negative"</formula>
    </cfRule>
    <cfRule type="cellIs" dxfId="4404" priority="72" operator="equal">
      <formula>"Uncertain"</formula>
    </cfRule>
    <cfRule type="cellIs" dxfId="4403" priority="73" operator="equal">
      <formula>"Neutral"</formula>
    </cfRule>
    <cfRule type="cellIs" dxfId="4402" priority="74" operator="equal">
      <formula>"Minor Positive"</formula>
    </cfRule>
    <cfRule type="cellIs" dxfId="4401" priority="75" operator="equal">
      <formula>"Significant Positive"</formula>
    </cfRule>
  </conditionalFormatting>
  <conditionalFormatting sqref="J36">
    <cfRule type="cellIs" dxfId="4400" priority="7" operator="equal">
      <formula>"Significant Negative"</formula>
    </cfRule>
    <cfRule type="cellIs" dxfId="4399" priority="8" operator="equal">
      <formula>"Minor Negative"</formula>
    </cfRule>
    <cfRule type="cellIs" dxfId="4398" priority="9" operator="equal">
      <formula>"Uncertain"</formula>
    </cfRule>
    <cfRule type="cellIs" dxfId="4397" priority="10" operator="equal">
      <formula>"Neutral"</formula>
    </cfRule>
    <cfRule type="cellIs" dxfId="4396" priority="11" operator="equal">
      <formula>"Minor Positive"</formula>
    </cfRule>
    <cfRule type="cellIs" dxfId="4395" priority="12" operator="equal">
      <formula>"Significant Positive"</formula>
    </cfRule>
  </conditionalFormatting>
  <conditionalFormatting sqref="J42">
    <cfRule type="cellIs" dxfId="4394" priority="1" operator="equal">
      <formula>"Significant Negative"</formula>
    </cfRule>
    <cfRule type="cellIs" dxfId="4393" priority="2" operator="equal">
      <formula>"Minor Negative"</formula>
    </cfRule>
    <cfRule type="cellIs" dxfId="4392" priority="3" operator="equal">
      <formula>"Uncertain"</formula>
    </cfRule>
    <cfRule type="cellIs" dxfId="4391" priority="4" operator="equal">
      <formula>"Neutral"</formula>
    </cfRule>
    <cfRule type="cellIs" dxfId="4390" priority="5" operator="equal">
      <formula>"Minor Positive"</formula>
    </cfRule>
    <cfRule type="cellIs" dxfId="4389" priority="6" operator="equal">
      <formula>"Significant Positive"</formula>
    </cfRule>
  </conditionalFormatting>
  <conditionalFormatting sqref="J47">
    <cfRule type="cellIs" dxfId="4388" priority="64" operator="equal">
      <formula>"Significant Negative"</formula>
    </cfRule>
    <cfRule type="cellIs" dxfId="4387" priority="65" operator="equal">
      <formula>"Minor Negative"</formula>
    </cfRule>
    <cfRule type="cellIs" dxfId="4386" priority="66" operator="equal">
      <formula>"Uncertain"</formula>
    </cfRule>
    <cfRule type="cellIs" dxfId="4385" priority="67" operator="equal">
      <formula>"Neutral"</formula>
    </cfRule>
    <cfRule type="cellIs" dxfId="4384" priority="68" operator="equal">
      <formula>"Minor Positive"</formula>
    </cfRule>
    <cfRule type="cellIs" dxfId="4383" priority="69" operator="equal">
      <formula>"Significant Positive"</formula>
    </cfRule>
  </conditionalFormatting>
  <conditionalFormatting sqref="J54">
    <cfRule type="cellIs" dxfId="4382" priority="13" operator="equal">
      <formula>"Significant Negative"</formula>
    </cfRule>
    <cfRule type="cellIs" dxfId="4381" priority="14" operator="equal">
      <formula>"Minor Negative"</formula>
    </cfRule>
    <cfRule type="cellIs" dxfId="4380" priority="15" operator="equal">
      <formula>"Uncertain"</formula>
    </cfRule>
    <cfRule type="cellIs" dxfId="4379" priority="16" operator="equal">
      <formula>"Neutral"</formula>
    </cfRule>
    <cfRule type="cellIs" dxfId="4378" priority="17" operator="equal">
      <formula>"Minor Positive"</formula>
    </cfRule>
    <cfRule type="cellIs" dxfId="4377" priority="18" operator="equal">
      <formula>"Significant Positive"</formula>
    </cfRule>
  </conditionalFormatting>
  <conditionalFormatting sqref="J77 J84">
    <cfRule type="cellIs" dxfId="4376" priority="31" operator="equal">
      <formula>"Significant Negative"</formula>
    </cfRule>
    <cfRule type="cellIs" dxfId="4375" priority="32" operator="equal">
      <formula>"Minor Negative"</formula>
    </cfRule>
    <cfRule type="cellIs" dxfId="4374" priority="33" operator="equal">
      <formula>"Uncertain"</formula>
    </cfRule>
    <cfRule type="cellIs" dxfId="4373" priority="34" operator="equal">
      <formula>"Neutral"</formula>
    </cfRule>
    <cfRule type="cellIs" dxfId="4372" priority="35" operator="equal">
      <formula>"Minor Positive"</formula>
    </cfRule>
    <cfRule type="cellIs" dxfId="4371"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C6EC59A-2D31-4E98-8D25-3D7969BA3F0B}">
          <x14:formula1>
            <xm:f>'Drop downs'!$A$2:$A$3</xm:f>
          </x14:formula1>
          <xm:sqref>D8:D87</xm:sqref>
        </x14:dataValidation>
        <x14:dataValidation type="list" allowBlank="1" showInputMessage="1" showErrorMessage="1" xr:uid="{93BB0810-17E5-47EC-946E-D93F19EF1392}">
          <x14:formula1>
            <xm:f>'Drop downs'!$J$2:$J$3</xm:f>
          </x14:formula1>
          <xm:sqref>L8 L18 L20 L28 L36 L42 L84 L54 L57 L65 L72 L77 L47 L49</xm:sqref>
        </x14:dataValidation>
        <x14:dataValidation type="list" allowBlank="1" showInputMessage="1" showErrorMessage="1" xr:uid="{9A881028-3072-4A74-AD7A-4B9FE35B91BA}">
          <x14:formula1>
            <xm:f>'Drop downs'!$B$2:$B$4</xm:f>
          </x14:formula1>
          <xm:sqref>E77 E84 E20 E28 E54 E36 E47 E8 E57 E65 E72 E49 E18 E42</xm:sqref>
        </x14:dataValidation>
        <x14:dataValidation type="list" allowBlank="1" showInputMessage="1" showErrorMessage="1" xr:uid="{7E280E1E-E3D6-4652-8655-44E69B13006E}">
          <x14:formula1>
            <xm:f>'Drop downs'!$C$2:$C$5</xm:f>
          </x14:formula1>
          <xm:sqref>F77 F84 F20 F28 F54 F36 F47 F8 F57 F65 F72 F49 F18 F42</xm:sqref>
        </x14:dataValidation>
        <x14:dataValidation type="list" allowBlank="1" showInputMessage="1" showErrorMessage="1" xr:uid="{012E0CC4-B318-4775-B63B-51782D60E1C8}">
          <x14:formula1>
            <xm:f>'Drop downs'!$D$2:$D$7</xm:f>
          </x14:formula1>
          <xm:sqref>G77 G84 G20 G28 G54 G36 G47 G8 G57 G65 G72 G49 G18 G42</xm:sqref>
        </x14:dataValidation>
        <x14:dataValidation type="list" allowBlank="1" showInputMessage="1" showErrorMessage="1" xr:uid="{78A81F2F-B1E1-4751-B598-85544A742753}">
          <x14:formula1>
            <xm:f>'Drop downs'!$E$2:$E$6</xm:f>
          </x14:formula1>
          <xm:sqref>H77 H84 H20 H28 H54 H36 H47 H8 H57 H65 H72 H49 H18 H42</xm:sqref>
        </x14:dataValidation>
        <x14:dataValidation type="list" allowBlank="1" showInputMessage="1" showErrorMessage="1" xr:uid="{58BFA578-7297-45FC-B680-9F52A2ADB378}">
          <x14:formula1>
            <xm:f>'Drop downs'!$F$2:$F$6</xm:f>
          </x14:formula1>
          <xm:sqref>I77 I84 I20 I28 I54 I36 I47 I8 I57 I65 I72 I49 I18 I42</xm:sqref>
        </x14:dataValidation>
        <x14:dataValidation type="list" allowBlank="1" showInputMessage="1" showErrorMessage="1" xr:uid="{8AEC2413-6433-44EB-B016-881CBCE5A5EA}">
          <x14:formula1>
            <xm:f>'Drop downs'!$G$2:$G$7</xm:f>
          </x14:formula1>
          <xm:sqref>J77 J84 J20 J28 J54 J36 J47 J8 J57 J65 J72 J49 J18 J42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18E3-5A3D-45B9-9407-7897F020B146}">
  <sheetPr codeName="Sheet98">
    <tabColor theme="4" tint="0.79998168889431442"/>
  </sheetPr>
  <dimension ref="A1:V98"/>
  <sheetViews>
    <sheetView topLeftCell="C27"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602</v>
      </c>
      <c r="D1" s="323"/>
      <c r="E1" s="323"/>
      <c r="F1" s="324"/>
      <c r="G1" s="16"/>
      <c r="I1" s="7"/>
      <c r="J1" s="7"/>
      <c r="K1" s="7"/>
    </row>
    <row r="2" spans="1:22" x14ac:dyDescent="0.35">
      <c r="A2" s="74" t="s">
        <v>31</v>
      </c>
      <c r="B2" s="9"/>
      <c r="C2" s="323" t="s">
        <v>462</v>
      </c>
      <c r="D2" s="323"/>
      <c r="E2" s="323"/>
      <c r="F2" s="324"/>
      <c r="I2" s="8"/>
      <c r="J2" s="8"/>
      <c r="K2" s="8"/>
    </row>
    <row r="3" spans="1:22" ht="33" customHeight="1" x14ac:dyDescent="0.35">
      <c r="A3" s="75" t="s">
        <v>32</v>
      </c>
      <c r="B3" s="4"/>
      <c r="C3" s="323" t="s">
        <v>603</v>
      </c>
      <c r="D3" s="323"/>
      <c r="E3" s="323"/>
      <c r="F3" s="324"/>
      <c r="I3" s="8"/>
      <c r="J3" s="8"/>
      <c r="K3" s="8"/>
    </row>
    <row r="4" spans="1:22" ht="29.25" customHeight="1" x14ac:dyDescent="0.35">
      <c r="A4" s="75" t="s">
        <v>33</v>
      </c>
      <c r="B4" s="17"/>
      <c r="C4" s="289" t="s">
        <v>604</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IF(GR10_Gardens_and_Amenity_Areas!E8='Drop downs'!$B$6,GR10_Gardens_and_Amenity_Areas!B8&amp;": "&amp;GR10_Gardens_and_Amenity_Areas!K8&amp;"","")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ht="29"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29"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IF(GR10_Gardens_and_Amenity_Areas!E18='Drop downs'!$B$6,GR10_Gardens_and_Amenity_Areas!B18&amp;": "&amp;GR10_Gardens_and_Amenity_Areas!K18&amp;"","")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3" thickBot="1" x14ac:dyDescent="0.4">
      <c r="A20" s="376" t="s">
        <v>337</v>
      </c>
      <c r="B20" s="367" t="s">
        <v>120</v>
      </c>
      <c r="C20" s="79" t="s">
        <v>338</v>
      </c>
      <c r="D20" s="86" t="s">
        <v>257</v>
      </c>
      <c r="E20" s="370" t="s">
        <v>421</v>
      </c>
      <c r="F20" s="370" t="s">
        <v>444</v>
      </c>
      <c r="G20" s="370" t="s">
        <v>510</v>
      </c>
      <c r="H20" s="370" t="s">
        <v>424</v>
      </c>
      <c r="I20" s="370" t="s">
        <v>425</v>
      </c>
      <c r="J20" s="370" t="s">
        <v>159</v>
      </c>
      <c r="K20" s="379" t="s">
        <v>605</v>
      </c>
      <c r="L20" s="370"/>
      <c r="M20" s="374"/>
      <c r="N20" s="390"/>
      <c r="R20" s="12" t="str">
        <f>IF(OR(J20='Drop downs'!$G$7,J20='Drop downs'!$G$5), B20&amp;": "&amp;K20&amp;CHAR(10),"")</f>
        <v/>
      </c>
      <c r="S20" s="12" t="str">
        <f>IF(J20='Drop downs'!$G$2,B20&amp;": "&amp;K20&amp;""," ")</f>
        <v xml:space="preserve"> </v>
      </c>
      <c r="T20" s="12" t="str">
        <f>IF(GR10_Gardens_and_Amenity_Areas!E20='Drop downs'!$B$6,GR10_Gardens_and_Amenity_Areas!B20&amp;": "&amp;GR10_Gardens_and_Amenity_Areas!K20&amp;"","")</f>
        <v/>
      </c>
      <c r="U20" t="str">
        <f t="shared" si="0"/>
        <v/>
      </c>
      <c r="V20" t="str">
        <f>IF(N20&gt;0,B20&amp;":"&amp;N20&amp;"
","")</f>
        <v/>
      </c>
    </row>
    <row r="21" spans="1:22" ht="15" customHeight="1" thickBot="1" x14ac:dyDescent="0.4">
      <c r="A21" s="377"/>
      <c r="B21" s="368"/>
      <c r="C21" s="3" t="s">
        <v>339</v>
      </c>
      <c r="D21" s="86" t="s">
        <v>257</v>
      </c>
      <c r="E21" s="358"/>
      <c r="F21" s="358"/>
      <c r="G21" s="358"/>
      <c r="H21" s="358"/>
      <c r="I21" s="358"/>
      <c r="J21" s="358"/>
      <c r="K21" s="296"/>
      <c r="L21" s="358"/>
      <c r="M21" s="293"/>
      <c r="N21" s="391"/>
      <c r="R21" s="12"/>
      <c r="S21" s="12"/>
      <c r="T21" s="12"/>
    </row>
    <row r="22" spans="1:22" ht="14.5" customHeight="1" thickBot="1" x14ac:dyDescent="0.4">
      <c r="A22" s="377"/>
      <c r="B22" s="368"/>
      <c r="C22" s="3" t="s">
        <v>340</v>
      </c>
      <c r="D22" s="86" t="s">
        <v>257</v>
      </c>
      <c r="E22" s="358"/>
      <c r="F22" s="358"/>
      <c r="G22" s="358"/>
      <c r="H22" s="358"/>
      <c r="I22" s="358"/>
      <c r="J22" s="358"/>
      <c r="K22" s="296"/>
      <c r="L22" s="358"/>
      <c r="M22" s="293"/>
      <c r="N22" s="391"/>
      <c r="R22" s="12"/>
      <c r="S22" s="12"/>
      <c r="T22" s="12"/>
    </row>
    <row r="23" spans="1:22" ht="15" thickBot="1" x14ac:dyDescent="0.4">
      <c r="A23" s="377"/>
      <c r="B23" s="368"/>
      <c r="C23" s="3" t="s">
        <v>341</v>
      </c>
      <c r="D23" s="86" t="s">
        <v>257</v>
      </c>
      <c r="E23" s="358"/>
      <c r="F23" s="358"/>
      <c r="G23" s="358"/>
      <c r="H23" s="358"/>
      <c r="I23" s="358"/>
      <c r="J23" s="358"/>
      <c r="K23" s="296"/>
      <c r="L23" s="358"/>
      <c r="M23" s="293"/>
      <c r="N23" s="391"/>
      <c r="R23" s="12"/>
      <c r="S23" s="12"/>
      <c r="T23" s="12"/>
    </row>
    <row r="24" spans="1:22" ht="14.5" customHeight="1" thickBot="1" x14ac:dyDescent="0.4">
      <c r="A24" s="377"/>
      <c r="B24" s="368"/>
      <c r="C24" s="3" t="s">
        <v>342</v>
      </c>
      <c r="D24" s="86" t="s">
        <v>257</v>
      </c>
      <c r="E24" s="358"/>
      <c r="F24" s="358"/>
      <c r="G24" s="358"/>
      <c r="H24" s="358"/>
      <c r="I24" s="358"/>
      <c r="J24" s="358"/>
      <c r="K24" s="296"/>
      <c r="L24" s="358"/>
      <c r="M24" s="293"/>
      <c r="N24" s="391"/>
      <c r="R24" s="12"/>
      <c r="S24" s="12"/>
      <c r="T24" s="12"/>
    </row>
    <row r="25" spans="1:22" ht="29.5" thickBot="1" x14ac:dyDescent="0.4">
      <c r="A25" s="377"/>
      <c r="B25" s="368"/>
      <c r="C25" s="3" t="s">
        <v>343</v>
      </c>
      <c r="D25" s="86" t="s">
        <v>257</v>
      </c>
      <c r="E25" s="358"/>
      <c r="F25" s="358"/>
      <c r="G25" s="358"/>
      <c r="H25" s="358"/>
      <c r="I25" s="358"/>
      <c r="J25" s="358"/>
      <c r="K25" s="296"/>
      <c r="L25" s="358"/>
      <c r="M25" s="293"/>
      <c r="N25" s="391"/>
      <c r="R25" s="12"/>
      <c r="S25" s="12"/>
      <c r="T25" s="12"/>
    </row>
    <row r="26" spans="1:22" ht="14.5" customHeight="1" x14ac:dyDescent="0.35">
      <c r="A26" s="377"/>
      <c r="B26" s="368"/>
      <c r="C26" s="3" t="s">
        <v>344</v>
      </c>
      <c r="D26" s="86" t="s">
        <v>257</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427</v>
      </c>
      <c r="H28" s="370" t="s">
        <v>424</v>
      </c>
      <c r="I28" s="370" t="s">
        <v>425</v>
      </c>
      <c r="J28" s="370" t="s">
        <v>159</v>
      </c>
      <c r="K28" s="379" t="s">
        <v>606</v>
      </c>
      <c r="L28" s="370"/>
      <c r="M28" s="374"/>
      <c r="N28" s="390"/>
      <c r="R28" s="12" t="str">
        <f>IF(OR(J28='Drop downs'!$G$7,J28='Drop downs'!$G$5), B28&amp;": "&amp;K28&amp;CHAR(10),"")</f>
        <v/>
      </c>
      <c r="S28" s="12" t="str">
        <f>IF(J28='Drop downs'!$G$2,B28&amp;": "&amp;K28&amp;""," ")</f>
        <v xml:space="preserve"> </v>
      </c>
      <c r="T28" s="12" t="str">
        <f>IF(GR10_Gardens_and_Amenity_Areas!E28='Drop downs'!$B$6,GR10_Gardens_and_Amenity_Areas!B28&amp;": "&amp;GR10_Gardens_and_Amenity_Areas!K28&amp;"","")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253</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80"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421</v>
      </c>
      <c r="F36" s="332" t="s">
        <v>444</v>
      </c>
      <c r="G36" s="332" t="s">
        <v>427</v>
      </c>
      <c r="H36" s="332" t="s">
        <v>424</v>
      </c>
      <c r="I36" s="332" t="s">
        <v>425</v>
      </c>
      <c r="J36" s="332" t="s">
        <v>159</v>
      </c>
      <c r="K36" s="360" t="s">
        <v>607</v>
      </c>
      <c r="L36" s="332"/>
      <c r="M36" s="362"/>
      <c r="N36" s="394"/>
      <c r="R36" s="12" t="str">
        <f>IF(OR(J36='Drop downs'!$G$7,J36='Drop downs'!$G$5), B36&amp;": "&amp;K36&amp;CHAR(10),"")</f>
        <v/>
      </c>
      <c r="S36" s="12" t="str">
        <f>IF(J36='Drop downs'!$G$2,B36&amp;": "&amp;K36&amp;""," ")</f>
        <v xml:space="preserve"> </v>
      </c>
      <c r="T36" s="12" t="str">
        <f>IF(GR10_Gardens_and_Amenity_Areas!E36='Drop downs'!$B$6,GR10_Gardens_and_Amenity_Areas!B36&amp;": "&amp;GR10_Gardens_and_Amenity_Areas!K36&amp;"","")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253</v>
      </c>
      <c r="E40" s="358"/>
      <c r="F40" s="358"/>
      <c r="G40" s="358"/>
      <c r="H40" s="358"/>
      <c r="I40" s="358"/>
      <c r="J40" s="358"/>
      <c r="K40" s="296"/>
      <c r="L40" s="358"/>
      <c r="M40" s="293"/>
      <c r="N40" s="391"/>
      <c r="R40" s="12"/>
      <c r="S40" s="12"/>
      <c r="T40" s="12"/>
    </row>
    <row r="41" spans="1:22" ht="29.5"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421</v>
      </c>
      <c r="F42" s="332" t="s">
        <v>444</v>
      </c>
      <c r="G42" s="332" t="s">
        <v>510</v>
      </c>
      <c r="H42" s="332" t="s">
        <v>424</v>
      </c>
      <c r="I42" s="332" t="s">
        <v>439</v>
      </c>
      <c r="J42" s="332" t="s">
        <v>159</v>
      </c>
      <c r="K42" s="360" t="s">
        <v>608</v>
      </c>
      <c r="L42" s="332"/>
      <c r="M42" s="362"/>
      <c r="N42" s="394"/>
      <c r="R42" s="12" t="str">
        <f>IF(OR(J42='Drop downs'!$G$7,J42='Drop downs'!$G$5), B42&amp;": "&amp;K42&amp;CHAR(10),"")</f>
        <v/>
      </c>
      <c r="S42" s="12" t="str">
        <f>IF(J42='Drop downs'!$G$2,B42&amp;": "&amp;K42&amp;""," ")</f>
        <v xml:space="preserve"> </v>
      </c>
      <c r="T42" s="12" t="str">
        <f>IF(GR10_Gardens_and_Amenity_Areas!E42='Drop downs'!$B$6,GR10_Gardens_and_Amenity_Areas!B42&amp;": "&amp;GR10_Gardens_and_Amenity_Areas!K42&amp;"","")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ht="29"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253</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IF(GR10_Gardens_and_Amenity_Areas!E47='Drop downs'!$B$6,GR10_Gardens_and_Amenity_Areas!B47&amp;": "&amp;GR10_Gardens_and_Amenity_Areas!K47&amp;"","")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IF(GR10_Gardens_and_Amenity_Areas!E48='Drop downs'!$B$6,GR10_Gardens_and_Amenity_Areas!B48&amp;": "&amp;GR10_Gardens_and_Amenity_Areas!K48&amp;"","")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IF(GR10_Gardens_and_Amenity_Areas!E49='Drop downs'!$B$6,GR10_Gardens_and_Amenity_Areas!B49&amp;": "&amp;GR10_Gardens_and_Amenity_Areas!K49&amp;"","")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IF(GR10_Gardens_and_Amenity_Areas!E54='Drop downs'!$B$6,GR10_Gardens_and_Amenity_Areas!B54&amp;": "&amp;GR10_Gardens_and_Amenity_Areas!K54&amp;"","")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8"/>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444</v>
      </c>
      <c r="G57" s="370" t="s">
        <v>510</v>
      </c>
      <c r="H57" s="370" t="s">
        <v>424</v>
      </c>
      <c r="I57" s="370" t="s">
        <v>439</v>
      </c>
      <c r="J57" s="370" t="s">
        <v>159</v>
      </c>
      <c r="K57" s="379" t="s">
        <v>609</v>
      </c>
      <c r="L57" s="370"/>
      <c r="M57" s="374"/>
      <c r="N57" s="390"/>
      <c r="R57" s="12" t="str">
        <f>IF(OR(J57='Drop downs'!$G$7,J57='Drop downs'!$G$5), B57&amp;": "&amp;K57&amp;CHAR(10),"")</f>
        <v/>
      </c>
      <c r="S57" s="12" t="str">
        <f>IF(J57='Drop downs'!$G$2,B57&amp;": "&amp;K57&amp;""," ")</f>
        <v xml:space="preserve"> </v>
      </c>
      <c r="T57" s="12" t="str">
        <f>IF(GR10_Gardens_and_Amenity_Areas!E57='Drop downs'!$B$6,GR10_Gardens_and_Amenity_Areas!B57&amp;": "&amp;GR10_Gardens_and_Amenity_Areas!K57&amp;"","")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253</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253</v>
      </c>
      <c r="E63" s="358"/>
      <c r="F63" s="358"/>
      <c r="G63" s="358"/>
      <c r="H63" s="358"/>
      <c r="I63" s="358"/>
      <c r="J63" s="358"/>
      <c r="K63" s="296"/>
      <c r="L63" s="358"/>
      <c r="M63" s="293"/>
      <c r="N63" s="391"/>
      <c r="R63" s="12"/>
      <c r="S63" s="12"/>
      <c r="T63" s="12"/>
    </row>
    <row r="64" spans="1:22" ht="15" thickBot="1" x14ac:dyDescent="0.4">
      <c r="A64" s="382"/>
      <c r="B64" s="369"/>
      <c r="C64" s="88" t="s">
        <v>389</v>
      </c>
      <c r="D64" s="88" t="s">
        <v>257</v>
      </c>
      <c r="E64" s="359"/>
      <c r="F64" s="359"/>
      <c r="G64" s="359"/>
      <c r="H64" s="359"/>
      <c r="I64" s="359"/>
      <c r="J64" s="359"/>
      <c r="K64" s="361"/>
      <c r="L64" s="359"/>
      <c r="M64" s="363"/>
      <c r="N64" s="393"/>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c r="M65" s="374"/>
      <c r="N65" s="390"/>
      <c r="R65" s="12" t="str">
        <f>IF(OR(J65='Drop downs'!$G$7,J65='Drop downs'!$G$5), B65&amp;": "&amp;K65&amp;CHAR(10),"")</f>
        <v/>
      </c>
      <c r="S65" s="12" t="str">
        <f>IF(J65='Drop downs'!$G$2,B65&amp;": "&amp;K65&amp;""," ")</f>
        <v xml:space="preserve"> </v>
      </c>
      <c r="T65" s="12" t="str">
        <f>IF(GR10_Gardens_and_Amenity_Areas!E65='Drop downs'!$B$6,GR10_Gardens_and_Amenity_Areas!B65&amp;": "&amp;GR10_Gardens_and_Amenity_Areas!K65&amp;"","")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444</v>
      </c>
      <c r="G72" s="370" t="s">
        <v>427</v>
      </c>
      <c r="H72" s="370" t="s">
        <v>424</v>
      </c>
      <c r="I72" s="370" t="s">
        <v>425</v>
      </c>
      <c r="J72" s="370" t="s">
        <v>159</v>
      </c>
      <c r="K72" s="371" t="s">
        <v>610</v>
      </c>
      <c r="L72" s="370"/>
      <c r="M72" s="374"/>
      <c r="N72" s="390"/>
      <c r="R72" s="12" t="str">
        <f>IF(OR(J72='Drop downs'!$G$7,J72='Drop downs'!$G$5), B72&amp;": "&amp;K72&amp;CHAR(10),"")</f>
        <v/>
      </c>
      <c r="S72" s="12" t="str">
        <f>IF(J72='Drop downs'!$G$2,B72&amp;": "&amp;K72&amp;""," ")</f>
        <v xml:space="preserve"> </v>
      </c>
      <c r="T72" s="12" t="str">
        <f>IF(GR10_Gardens_and_Amenity_Areas!E72='Drop downs'!$B$6,GR10_Gardens_and_Amenity_Areas!B72&amp;": "&amp;GR10_Gardens_and_Amenity_Areas!K72&amp;"","")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24"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IF(GR10_Gardens_and_Amenity_Areas!E77='Drop downs'!$B$6,GR10_Gardens_and_Amenity_Areas!B77&amp;": "&amp;GR10_Gardens_and_Amenity_Areas!K77&amp;"","")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x14ac:dyDescent="0.35">
      <c r="A84" s="364" t="s">
        <v>412</v>
      </c>
      <c r="B84" s="367" t="s">
        <v>131</v>
      </c>
      <c r="C84" s="101" t="s">
        <v>413</v>
      </c>
      <c r="D84" s="82" t="s">
        <v>253</v>
      </c>
      <c r="E84" s="332" t="s">
        <v>421</v>
      </c>
      <c r="F84" s="332" t="s">
        <v>444</v>
      </c>
      <c r="G84" s="332" t="s">
        <v>510</v>
      </c>
      <c r="H84" s="332" t="s">
        <v>424</v>
      </c>
      <c r="I84" s="332" t="s">
        <v>439</v>
      </c>
      <c r="J84" s="332" t="s">
        <v>159</v>
      </c>
      <c r="K84" s="360" t="s">
        <v>611</v>
      </c>
      <c r="L84" s="332"/>
      <c r="M84" s="362"/>
      <c r="N84" s="394"/>
      <c r="R84" s="12" t="str">
        <f>IF(OR(J84='Drop downs'!$G$7,J84='Drop downs'!$G$5), B84&amp;": "&amp;K84&amp;CHAR(10),"")</f>
        <v/>
      </c>
      <c r="S84" s="12" t="str">
        <f>IF(J84='Drop downs'!$G$2,B84&amp;": "&amp;K84&amp;""," ")</f>
        <v xml:space="preserve"> </v>
      </c>
      <c r="T84" s="12" t="str">
        <f>IF(GR10_Gardens_and_Amenity_Areas!E84='Drop downs'!$B$6,GR10_Gardens_and_Amenity_Areas!B84&amp;": "&amp;GR10_Gardens_and_Amenity_Areas!K84&amp;"","")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R5fIsy2ZZImmfiSRq/fna3vs8b0KkUh1lG2z0HFXtI65Fm2vYon3WuJdu5ygqzHnQX4EdG21d8lh/IdyKKK6vg==" saltValue="O+hCC9KmGDCRGOKZeSUaf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370" priority="26">
      <formula>$D50="No"</formula>
    </cfRule>
  </conditionalFormatting>
  <conditionalFormatting sqref="C8:D87">
    <cfRule type="expression" dxfId="4369" priority="25">
      <formula>$D8="No"</formula>
    </cfRule>
  </conditionalFormatting>
  <conditionalFormatting sqref="J8">
    <cfRule type="cellIs" dxfId="4368" priority="1" operator="equal">
      <formula>"Significant Negative"</formula>
    </cfRule>
    <cfRule type="cellIs" dxfId="4367" priority="2" operator="equal">
      <formula>"Minor Negative"</formula>
    </cfRule>
    <cfRule type="cellIs" dxfId="4366" priority="3" operator="equal">
      <formula>"Uncertain"</formula>
    </cfRule>
    <cfRule type="cellIs" dxfId="4365" priority="4" operator="equal">
      <formula>"Neutral"</formula>
    </cfRule>
    <cfRule type="cellIs" dxfId="4364" priority="5" operator="equal">
      <formula>"Minor Positive"</formula>
    </cfRule>
    <cfRule type="cellIs" dxfId="4363" priority="6" operator="equal">
      <formula>"Significant Positive"</formula>
    </cfRule>
  </conditionalFormatting>
  <conditionalFormatting sqref="J18 J28 J57 J65 J72 J77 J84">
    <cfRule type="cellIs" dxfId="4362" priority="58" operator="equal">
      <formula>"Significant Negative"</formula>
    </cfRule>
    <cfRule type="cellIs" dxfId="4361" priority="59" operator="equal">
      <formula>"Minor Negative"</formula>
    </cfRule>
    <cfRule type="cellIs" dxfId="4360" priority="60" operator="equal">
      <formula>"Uncertain"</formula>
    </cfRule>
    <cfRule type="cellIs" dxfId="4359" priority="61" operator="equal">
      <formula>"Neutral"</formula>
    </cfRule>
    <cfRule type="cellIs" dxfId="4358" priority="62" operator="equal">
      <formula>"Minor Positive"</formula>
    </cfRule>
    <cfRule type="cellIs" dxfId="4357" priority="63" operator="equal">
      <formula>"Significant Positive"</formula>
    </cfRule>
  </conditionalFormatting>
  <conditionalFormatting sqref="J20">
    <cfRule type="cellIs" dxfId="4356" priority="46" operator="equal">
      <formula>"Significant Negative"</formula>
    </cfRule>
    <cfRule type="cellIs" dxfId="4355" priority="47" operator="equal">
      <formula>"Minor Negative"</formula>
    </cfRule>
    <cfRule type="cellIs" dxfId="4354" priority="48" operator="equal">
      <formula>"Uncertain"</formula>
    </cfRule>
    <cfRule type="cellIs" dxfId="4353" priority="49" operator="equal">
      <formula>"Neutral"</formula>
    </cfRule>
    <cfRule type="cellIs" dxfId="4352" priority="50" operator="equal">
      <formula>"Minor Positive"</formula>
    </cfRule>
    <cfRule type="cellIs" dxfId="4351" priority="51" operator="equal">
      <formula>"Significant Positive"</formula>
    </cfRule>
  </conditionalFormatting>
  <conditionalFormatting sqref="J36">
    <cfRule type="cellIs" dxfId="4350" priority="40" operator="equal">
      <formula>"Significant Negative"</formula>
    </cfRule>
    <cfRule type="cellIs" dxfId="4349" priority="41" operator="equal">
      <formula>"Minor Negative"</formula>
    </cfRule>
    <cfRule type="cellIs" dxfId="4348" priority="42" operator="equal">
      <formula>"Uncertain"</formula>
    </cfRule>
    <cfRule type="cellIs" dxfId="4347" priority="43" operator="equal">
      <formula>"Neutral"</formula>
    </cfRule>
    <cfRule type="cellIs" dxfId="4346" priority="44" operator="equal">
      <formula>"Minor Positive"</formula>
    </cfRule>
    <cfRule type="cellIs" dxfId="4345" priority="45" operator="equal">
      <formula>"Significant Positive"</formula>
    </cfRule>
  </conditionalFormatting>
  <conditionalFormatting sqref="J42">
    <cfRule type="cellIs" dxfId="4344" priority="34" operator="equal">
      <formula>"Significant Negative"</formula>
    </cfRule>
    <cfRule type="cellIs" dxfId="4343" priority="35" operator="equal">
      <formula>"Minor Negative"</formula>
    </cfRule>
    <cfRule type="cellIs" dxfId="4342" priority="36" operator="equal">
      <formula>"Uncertain"</formula>
    </cfRule>
    <cfRule type="cellIs" dxfId="4341" priority="37" operator="equal">
      <formula>"Neutral"</formula>
    </cfRule>
    <cfRule type="cellIs" dxfId="4340" priority="38" operator="equal">
      <formula>"Minor Positive"</formula>
    </cfRule>
    <cfRule type="cellIs" dxfId="4339" priority="39" operator="equal">
      <formula>"Significant Positive"</formula>
    </cfRule>
  </conditionalFormatting>
  <conditionalFormatting sqref="J47">
    <cfRule type="cellIs" dxfId="4338" priority="13" operator="equal">
      <formula>"Significant Negative"</formula>
    </cfRule>
    <cfRule type="cellIs" dxfId="4337" priority="14" operator="equal">
      <formula>"Minor Negative"</formula>
    </cfRule>
    <cfRule type="cellIs" dxfId="4336" priority="15" operator="equal">
      <formula>"Uncertain"</formula>
    </cfRule>
    <cfRule type="cellIs" dxfId="4335" priority="16" operator="equal">
      <formula>"Neutral"</formula>
    </cfRule>
    <cfRule type="cellIs" dxfId="4334" priority="17" operator="equal">
      <formula>"Minor Positive"</formula>
    </cfRule>
    <cfRule type="cellIs" dxfId="4333" priority="18" operator="equal">
      <formula>"Significant Positive"</formula>
    </cfRule>
  </conditionalFormatting>
  <conditionalFormatting sqref="J49">
    <cfRule type="cellIs" dxfId="4332" priority="19" operator="equal">
      <formula>"Significant Negative"</formula>
    </cfRule>
    <cfRule type="cellIs" dxfId="4331" priority="20" operator="equal">
      <formula>"Minor Negative"</formula>
    </cfRule>
    <cfRule type="cellIs" dxfId="4330" priority="21" operator="equal">
      <formula>"Uncertain"</formula>
    </cfRule>
    <cfRule type="cellIs" dxfId="4329" priority="22" operator="equal">
      <formula>"Neutral"</formula>
    </cfRule>
    <cfRule type="cellIs" dxfId="4328" priority="23" operator="equal">
      <formula>"Minor Positive"</formula>
    </cfRule>
    <cfRule type="cellIs" dxfId="4327" priority="24" operator="equal">
      <formula>"Significant Positive"</formula>
    </cfRule>
  </conditionalFormatting>
  <conditionalFormatting sqref="J54">
    <cfRule type="cellIs" dxfId="4326" priority="7" operator="equal">
      <formula>"Significant Negative"</formula>
    </cfRule>
    <cfRule type="cellIs" dxfId="4325" priority="8" operator="equal">
      <formula>"Minor Negative"</formula>
    </cfRule>
    <cfRule type="cellIs" dxfId="4324" priority="9" operator="equal">
      <formula>"Uncertain"</formula>
    </cfRule>
    <cfRule type="cellIs" dxfId="4323" priority="10" operator="equal">
      <formula>"Neutral"</formula>
    </cfRule>
    <cfRule type="cellIs" dxfId="4322" priority="11" operator="equal">
      <formula>"Minor Positive"</formula>
    </cfRule>
    <cfRule type="cellIs" dxfId="4321" priority="1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F867792-600E-4010-950A-0DACA515293D}">
          <x14:formula1>
            <xm:f>'Drop downs'!$G$2:$G$7</xm:f>
          </x14:formula1>
          <xm:sqref>J54 J18 J20 J28 J36 J42 J84 J77 J57 J65 J72 J47 J49 J8</xm:sqref>
        </x14:dataValidation>
        <x14:dataValidation type="list" allowBlank="1" showInputMessage="1" showErrorMessage="1" xr:uid="{0B413FBF-C962-4720-836A-E980DAB63684}">
          <x14:formula1>
            <xm:f>'Drop downs'!$F$2:$F$6</xm:f>
          </x14:formula1>
          <xm:sqref>I54 I18 I20 I28 I36 I42 I84 I77 I57 I65 I72 I47 I49 I8</xm:sqref>
        </x14:dataValidation>
        <x14:dataValidation type="list" allowBlank="1" showInputMessage="1" showErrorMessage="1" xr:uid="{304C464C-24DB-4206-ACBB-838D67700204}">
          <x14:formula1>
            <xm:f>'Drop downs'!$E$2:$E$6</xm:f>
          </x14:formula1>
          <xm:sqref>H54 H18 H20 H28 H36 H42 H84 H77 H57 H65 H72 H47 H49 H8</xm:sqref>
        </x14:dataValidation>
        <x14:dataValidation type="list" allowBlank="1" showInputMessage="1" showErrorMessage="1" xr:uid="{592FAB86-4854-4ACA-8753-16BCFE91C5B3}">
          <x14:formula1>
            <xm:f>'Drop downs'!$D$2:$D$7</xm:f>
          </x14:formula1>
          <xm:sqref>G54 G18 G20 G28 G36 G42 G84 G77 G57 G65 G72 G47 G49 G8</xm:sqref>
        </x14:dataValidation>
        <x14:dataValidation type="list" allowBlank="1" showInputMessage="1" showErrorMessage="1" xr:uid="{17134481-CC02-4893-A937-6412EA563BC1}">
          <x14:formula1>
            <xm:f>'Drop downs'!$C$2:$C$5</xm:f>
          </x14:formula1>
          <xm:sqref>F54 F18 F20 F28 F36 F42 F84 F77 F57 F65 F72 F47 F49 F8</xm:sqref>
        </x14:dataValidation>
        <x14:dataValidation type="list" allowBlank="1" showInputMessage="1" showErrorMessage="1" xr:uid="{7130A0D6-E7CE-4A61-924E-4E43F40FFD7C}">
          <x14:formula1>
            <xm:f>'Drop downs'!$B$2:$B$4</xm:f>
          </x14:formula1>
          <xm:sqref>E54 E18 E20 E28 E36 E42 E84 E77 E57 E65 E72 E47 E49 E8</xm:sqref>
        </x14:dataValidation>
        <x14:dataValidation type="list" allowBlank="1" showInputMessage="1" showErrorMessage="1" xr:uid="{1A6509ED-24B7-43E1-860F-91D268CB9375}">
          <x14:formula1>
            <xm:f>'Drop downs'!$J$2:$J$3</xm:f>
          </x14:formula1>
          <xm:sqref>L8 L18 L20 L28 L36 L42 L84 L54 L57 L65 L72 L77 L47 L49</xm:sqref>
        </x14:dataValidation>
        <x14:dataValidation type="list" allowBlank="1" showInputMessage="1" showErrorMessage="1" xr:uid="{BE5CBD77-65C9-4D56-B088-1D24E6499D41}">
          <x14:formula1>
            <xm:f>'Drop downs'!$A$2:$A$3</xm:f>
          </x14:formula1>
          <xm:sqref>D8:D87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497B1-3BF0-4B70-8FE8-39CF69C4924F}">
  <sheetPr codeName="Sheet114">
    <tabColor rgb="FF7030A0"/>
  </sheetPr>
  <dimension ref="A1:U98"/>
  <sheetViews>
    <sheetView showGridLines="0" zoomScaleNormal="100" workbookViewId="0">
      <selection activeCell="K4" sqref="K4"/>
    </sheetView>
  </sheetViews>
  <sheetFormatPr defaultColWidth="8.54296875" defaultRowHeight="26" x14ac:dyDescent="0.6"/>
  <cols>
    <col min="1" max="1" width="47.54296875" style="175" customWidth="1"/>
    <col min="2" max="2" width="5.453125" style="175" hidden="1" customWidth="1"/>
    <col min="3" max="3" width="103.81640625" style="175" customWidth="1"/>
    <col min="4" max="4" width="24.453125" style="175" customWidth="1"/>
    <col min="5" max="6" width="20.54296875" style="175" customWidth="1"/>
    <col min="7" max="7" width="22.453125" style="175" bestFit="1" customWidth="1"/>
    <col min="8" max="8" width="20.54296875" style="175" customWidth="1"/>
    <col min="9" max="9" width="36.54296875" style="175" bestFit="1" customWidth="1"/>
    <col min="10" max="10" width="20.54296875" style="175" customWidth="1"/>
    <col min="11" max="11" width="56.4531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612</v>
      </c>
      <c r="D1" s="412"/>
      <c r="E1" s="412"/>
      <c r="F1" s="413"/>
      <c r="G1" s="176"/>
      <c r="I1" s="177"/>
      <c r="J1" s="177"/>
      <c r="K1" s="177"/>
    </row>
    <row r="2" spans="1:21" x14ac:dyDescent="0.6">
      <c r="A2" s="174" t="s">
        <v>31</v>
      </c>
      <c r="B2" s="178"/>
      <c r="C2" s="412" t="s">
        <v>462</v>
      </c>
      <c r="D2" s="412"/>
      <c r="E2" s="412"/>
      <c r="F2" s="413"/>
      <c r="I2" s="181"/>
      <c r="J2" s="181"/>
      <c r="K2" s="181"/>
    </row>
    <row r="3" spans="1:21" x14ac:dyDescent="0.6">
      <c r="A3" s="182" t="s">
        <v>32</v>
      </c>
      <c r="B3" s="183"/>
      <c r="C3" s="412" t="s">
        <v>572</v>
      </c>
      <c r="D3" s="412"/>
      <c r="E3" s="412"/>
      <c r="F3" s="413"/>
      <c r="I3" s="181"/>
      <c r="J3" s="181"/>
      <c r="K3" s="181"/>
    </row>
    <row r="4" spans="1:21" ht="80" customHeight="1" x14ac:dyDescent="0.6">
      <c r="A4" s="182" t="s">
        <v>33</v>
      </c>
      <c r="B4" s="184"/>
      <c r="C4" s="414" t="s">
        <v>604</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573</v>
      </c>
      <c r="L8" s="438"/>
      <c r="M8" s="429"/>
      <c r="Q8" s="190" t="str">
        <f>IF(OR(J8='Drop downs'!$G$7,J8='Drop downs'!$G$5), B8&amp;": "&amp;K8&amp;CHAR(10),"")</f>
        <v/>
      </c>
      <c r="R8" s="190" t="str">
        <f>IF(J8='Drop downs'!$G$2,B8&amp;": "&amp;K8&amp;""," ")</f>
        <v xml:space="preserve"> </v>
      </c>
      <c r="S8" s="190" t="str">
        <f>IF(GR10_ALT_1!E8='Drop downs'!$B$6,GR10_ALT_1!B8&amp;": "&amp;GR10_ALT_1!K8&amp;"","")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9"/>
      <c r="M9" s="430"/>
      <c r="Q9" s="190"/>
      <c r="R9" s="190"/>
      <c r="S9" s="190"/>
    </row>
    <row r="10" spans="1:21" x14ac:dyDescent="0.6">
      <c r="A10" s="421"/>
      <c r="B10" s="424"/>
      <c r="C10" s="191" t="s">
        <v>326</v>
      </c>
      <c r="D10" s="191" t="s">
        <v>257</v>
      </c>
      <c r="E10" s="427"/>
      <c r="F10" s="427"/>
      <c r="G10" s="427"/>
      <c r="H10" s="427"/>
      <c r="I10" s="427"/>
      <c r="J10" s="433"/>
      <c r="K10" s="436"/>
      <c r="L10" s="439"/>
      <c r="M10" s="430"/>
      <c r="Q10" s="190"/>
      <c r="R10" s="190"/>
      <c r="S10" s="190"/>
    </row>
    <row r="11" spans="1:21" ht="52" x14ac:dyDescent="0.6">
      <c r="A11" s="421"/>
      <c r="B11" s="424"/>
      <c r="C11" s="191" t="s">
        <v>327</v>
      </c>
      <c r="D11" s="191" t="s">
        <v>257</v>
      </c>
      <c r="E11" s="427"/>
      <c r="F11" s="427"/>
      <c r="G11" s="427"/>
      <c r="H11" s="427"/>
      <c r="I11" s="427"/>
      <c r="J11" s="433"/>
      <c r="K11" s="436"/>
      <c r="L11" s="439"/>
      <c r="M11" s="430"/>
      <c r="Q11" s="190"/>
      <c r="R11" s="190"/>
      <c r="S11" s="190"/>
    </row>
    <row r="12" spans="1:21" ht="52" x14ac:dyDescent="0.6">
      <c r="A12" s="421"/>
      <c r="B12" s="424"/>
      <c r="C12" s="191" t="s">
        <v>328</v>
      </c>
      <c r="D12" s="191" t="s">
        <v>257</v>
      </c>
      <c r="E12" s="427"/>
      <c r="F12" s="427"/>
      <c r="G12" s="427"/>
      <c r="H12" s="427"/>
      <c r="I12" s="427"/>
      <c r="J12" s="433"/>
      <c r="K12" s="436"/>
      <c r="L12" s="439"/>
      <c r="M12" s="430"/>
      <c r="Q12" s="190"/>
      <c r="R12" s="190"/>
      <c r="S12" s="190"/>
    </row>
    <row r="13" spans="1:21" x14ac:dyDescent="0.6">
      <c r="A13" s="421"/>
      <c r="B13" s="424"/>
      <c r="C13" s="191" t="s">
        <v>329</v>
      </c>
      <c r="D13" s="191" t="s">
        <v>257</v>
      </c>
      <c r="E13" s="427"/>
      <c r="F13" s="427"/>
      <c r="G13" s="427"/>
      <c r="H13" s="427"/>
      <c r="I13" s="427"/>
      <c r="J13" s="433"/>
      <c r="K13" s="436"/>
      <c r="L13" s="439"/>
      <c r="M13" s="430"/>
      <c r="Q13" s="190"/>
      <c r="R13" s="190"/>
      <c r="S13" s="190"/>
    </row>
    <row r="14" spans="1:21" ht="52" x14ac:dyDescent="0.6">
      <c r="A14" s="421"/>
      <c r="B14" s="424"/>
      <c r="C14" s="191" t="s">
        <v>330</v>
      </c>
      <c r="D14" s="191" t="s">
        <v>257</v>
      </c>
      <c r="E14" s="427"/>
      <c r="F14" s="427"/>
      <c r="G14" s="427"/>
      <c r="H14" s="427"/>
      <c r="I14" s="427"/>
      <c r="J14" s="433"/>
      <c r="K14" s="436"/>
      <c r="L14" s="439"/>
      <c r="M14" s="430"/>
      <c r="Q14" s="190"/>
      <c r="R14" s="190"/>
      <c r="S14" s="190"/>
    </row>
    <row r="15" spans="1:21" ht="52" x14ac:dyDescent="0.6">
      <c r="A15" s="421"/>
      <c r="B15" s="424"/>
      <c r="C15" s="191" t="s">
        <v>331</v>
      </c>
      <c r="D15" s="191" t="s">
        <v>257</v>
      </c>
      <c r="E15" s="427"/>
      <c r="F15" s="427"/>
      <c r="G15" s="427"/>
      <c r="H15" s="427"/>
      <c r="I15" s="427"/>
      <c r="J15" s="433"/>
      <c r="K15" s="436"/>
      <c r="L15" s="439"/>
      <c r="M15" s="430"/>
      <c r="Q15" s="190"/>
      <c r="R15" s="190"/>
      <c r="S15" s="190"/>
    </row>
    <row r="16" spans="1:21" ht="78" x14ac:dyDescent="0.6">
      <c r="A16" s="421"/>
      <c r="B16" s="424"/>
      <c r="C16" s="191" t="s">
        <v>332</v>
      </c>
      <c r="D16" s="191" t="s">
        <v>257</v>
      </c>
      <c r="E16" s="427"/>
      <c r="F16" s="427"/>
      <c r="G16" s="427"/>
      <c r="H16" s="427"/>
      <c r="I16" s="427"/>
      <c r="J16" s="433"/>
      <c r="K16" s="436"/>
      <c r="L16" s="439"/>
      <c r="M16" s="430"/>
      <c r="Q16" s="190"/>
      <c r="R16" s="190"/>
      <c r="S16" s="190"/>
    </row>
    <row r="17" spans="1:21" ht="52.5" thickBot="1" x14ac:dyDescent="0.65">
      <c r="A17" s="422"/>
      <c r="B17" s="425"/>
      <c r="C17" s="193" t="s">
        <v>333</v>
      </c>
      <c r="D17" s="191" t="s">
        <v>257</v>
      </c>
      <c r="E17" s="428"/>
      <c r="F17" s="428"/>
      <c r="G17" s="428"/>
      <c r="H17" s="428"/>
      <c r="I17" s="428"/>
      <c r="J17" s="434"/>
      <c r="K17" s="437"/>
      <c r="L17" s="440"/>
      <c r="M17" s="431"/>
      <c r="Q17" s="190"/>
      <c r="R17" s="190"/>
      <c r="S17" s="190"/>
    </row>
    <row r="18" spans="1:21" ht="80.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IF(GR10_ALT_1!E18='Drop downs'!$B$6,GR10_ALT_1!B18&amp;": "&amp;GR10_ALT_1!K18&amp;"","")</f>
        <v/>
      </c>
      <c r="T18" s="175" t="str">
        <f>IF(L18&gt;0,B18&amp;":"&amp;L18&amp;"
","")</f>
        <v/>
      </c>
      <c r="U18" s="175" t="str">
        <f>IF(M18&gt;0,B18&amp;":"&amp;M18&amp;"
","")</f>
        <v/>
      </c>
    </row>
    <row r="19" spans="1:21" ht="80.150000000000006" customHeight="1" thickBot="1" x14ac:dyDescent="0.65">
      <c r="A19" s="445"/>
      <c r="B19" s="442"/>
      <c r="C19" s="193" t="s">
        <v>336</v>
      </c>
      <c r="D19" s="193" t="s">
        <v>257</v>
      </c>
      <c r="E19" s="434"/>
      <c r="F19" s="434"/>
      <c r="G19" s="434"/>
      <c r="H19" s="434"/>
      <c r="I19" s="434"/>
      <c r="J19" s="434"/>
      <c r="K19" s="437"/>
      <c r="L19" s="440"/>
      <c r="M19" s="431"/>
      <c r="Q19" s="190"/>
      <c r="R19" s="190"/>
      <c r="S19" s="190"/>
    </row>
    <row r="20" spans="1:21" ht="156" x14ac:dyDescent="0.6">
      <c r="A20" s="420" t="s">
        <v>337</v>
      </c>
      <c r="B20" s="538" t="s">
        <v>120</v>
      </c>
      <c r="C20" s="194" t="s">
        <v>338</v>
      </c>
      <c r="D20" s="189" t="s">
        <v>257</v>
      </c>
      <c r="E20" s="432" t="s">
        <v>103</v>
      </c>
      <c r="F20" s="432" t="s">
        <v>103</v>
      </c>
      <c r="G20" s="432" t="s">
        <v>103</v>
      </c>
      <c r="H20" s="432" t="s">
        <v>103</v>
      </c>
      <c r="I20" s="432" t="s">
        <v>103</v>
      </c>
      <c r="J20" s="432" t="s">
        <v>161</v>
      </c>
      <c r="K20" s="435" t="s">
        <v>573</v>
      </c>
      <c r="L20" s="438"/>
      <c r="M20" s="429"/>
      <c r="Q20" s="190" t="str">
        <f>IF(OR(J20='Drop downs'!$G$7,J20='Drop downs'!$G$5), B20&amp;": "&amp;K20&amp;CHAR(10),"")</f>
        <v/>
      </c>
      <c r="R20" s="190" t="str">
        <f>IF(J20='Drop downs'!$G$2,B20&amp;": "&amp;K20&amp;""," ")</f>
        <v xml:space="preserve"> </v>
      </c>
      <c r="S20" s="190" t="str">
        <f>IF(GR10_ALT_1!E20='Drop downs'!$B$6,GR10_ALT_1!B20&amp;": "&amp;GR10_ALT_1!K20&amp;"","")</f>
        <v/>
      </c>
      <c r="T20" s="175" t="str">
        <f>IF(L20&gt;0,B20&amp;":"&amp;L20&amp;"
","")</f>
        <v/>
      </c>
      <c r="U20" s="175" t="str">
        <f>IF(M20&gt;0,B20&amp;":"&amp;M20&amp;"
","")</f>
        <v/>
      </c>
    </row>
    <row r="21" spans="1:21" ht="52" x14ac:dyDescent="0.6">
      <c r="A21" s="421"/>
      <c r="B21" s="539"/>
      <c r="C21" s="195" t="s">
        <v>339</v>
      </c>
      <c r="D21" s="191" t="s">
        <v>257</v>
      </c>
      <c r="E21" s="433"/>
      <c r="F21" s="433"/>
      <c r="G21" s="433"/>
      <c r="H21" s="433"/>
      <c r="I21" s="433"/>
      <c r="J21" s="433"/>
      <c r="K21" s="436"/>
      <c r="L21" s="439"/>
      <c r="M21" s="430"/>
      <c r="Q21" s="190"/>
      <c r="R21" s="190"/>
      <c r="S21" s="190"/>
    </row>
    <row r="22" spans="1:21" ht="52" x14ac:dyDescent="0.6">
      <c r="A22" s="421"/>
      <c r="B22" s="539"/>
      <c r="C22" s="195" t="s">
        <v>340</v>
      </c>
      <c r="D22" s="191" t="s">
        <v>257</v>
      </c>
      <c r="E22" s="433"/>
      <c r="F22" s="433"/>
      <c r="G22" s="433"/>
      <c r="H22" s="433"/>
      <c r="I22" s="433"/>
      <c r="J22" s="433"/>
      <c r="K22" s="436"/>
      <c r="L22" s="439"/>
      <c r="M22" s="430"/>
      <c r="Q22" s="190"/>
      <c r="R22" s="190"/>
      <c r="S22" s="190"/>
    </row>
    <row r="23" spans="1:21" ht="52" x14ac:dyDescent="0.6">
      <c r="A23" s="421"/>
      <c r="B23" s="539"/>
      <c r="C23" s="195" t="s">
        <v>341</v>
      </c>
      <c r="D23" s="191" t="s">
        <v>257</v>
      </c>
      <c r="E23" s="433"/>
      <c r="F23" s="433"/>
      <c r="G23" s="433"/>
      <c r="H23" s="433"/>
      <c r="I23" s="433"/>
      <c r="J23" s="433"/>
      <c r="K23" s="436"/>
      <c r="L23" s="439"/>
      <c r="M23" s="430"/>
      <c r="Q23" s="190"/>
      <c r="R23" s="190"/>
      <c r="S23" s="190"/>
    </row>
    <row r="24" spans="1:21" ht="52" x14ac:dyDescent="0.6">
      <c r="A24" s="421"/>
      <c r="B24" s="539"/>
      <c r="C24" s="195" t="s">
        <v>342</v>
      </c>
      <c r="D24" s="191" t="s">
        <v>257</v>
      </c>
      <c r="E24" s="433"/>
      <c r="F24" s="433"/>
      <c r="G24" s="433"/>
      <c r="H24" s="433"/>
      <c r="I24" s="433"/>
      <c r="J24" s="433"/>
      <c r="K24" s="436"/>
      <c r="L24" s="439"/>
      <c r="M24" s="430"/>
      <c r="Q24" s="190"/>
      <c r="R24" s="190"/>
      <c r="S24" s="190"/>
    </row>
    <row r="25" spans="1:21" ht="104" x14ac:dyDescent="0.6">
      <c r="A25" s="421"/>
      <c r="B25" s="539"/>
      <c r="C25" s="195" t="s">
        <v>343</v>
      </c>
      <c r="D25" s="191" t="s">
        <v>257</v>
      </c>
      <c r="E25" s="433"/>
      <c r="F25" s="433"/>
      <c r="G25" s="433"/>
      <c r="H25" s="433"/>
      <c r="I25" s="433"/>
      <c r="J25" s="433"/>
      <c r="K25" s="436"/>
      <c r="L25" s="439"/>
      <c r="M25" s="430"/>
      <c r="Q25" s="190"/>
      <c r="R25" s="190"/>
      <c r="S25" s="190"/>
    </row>
    <row r="26" spans="1:21" ht="52" x14ac:dyDescent="0.6">
      <c r="A26" s="421"/>
      <c r="B26" s="539"/>
      <c r="C26" s="195" t="s">
        <v>344</v>
      </c>
      <c r="D26" s="191" t="s">
        <v>257</v>
      </c>
      <c r="E26" s="433"/>
      <c r="F26" s="433"/>
      <c r="G26" s="433"/>
      <c r="H26" s="433"/>
      <c r="I26" s="433"/>
      <c r="J26" s="433"/>
      <c r="K26" s="436"/>
      <c r="L26" s="439"/>
      <c r="M26" s="430"/>
      <c r="Q26" s="190"/>
      <c r="R26" s="190"/>
      <c r="S26" s="190"/>
    </row>
    <row r="27" spans="1:21" ht="78.5" thickBot="1" x14ac:dyDescent="0.65">
      <c r="A27" s="446"/>
      <c r="B27" s="540"/>
      <c r="C27" s="212" t="s">
        <v>345</v>
      </c>
      <c r="D27" s="217" t="s">
        <v>257</v>
      </c>
      <c r="E27" s="447"/>
      <c r="F27" s="447"/>
      <c r="G27" s="447"/>
      <c r="H27" s="447"/>
      <c r="I27" s="447"/>
      <c r="J27" s="447"/>
      <c r="K27" s="452"/>
      <c r="L27" s="453"/>
      <c r="M27" s="448"/>
      <c r="Q27" s="190"/>
      <c r="R27" s="190"/>
      <c r="S27" s="190"/>
    </row>
    <row r="28" spans="1:21" ht="78" x14ac:dyDescent="0.6">
      <c r="A28" s="449" t="s">
        <v>346</v>
      </c>
      <c r="B28" s="442" t="s">
        <v>121</v>
      </c>
      <c r="C28" s="214" t="s">
        <v>347</v>
      </c>
      <c r="D28" s="194" t="s">
        <v>253</v>
      </c>
      <c r="E28" s="450" t="s">
        <v>421</v>
      </c>
      <c r="F28" s="450" t="s">
        <v>444</v>
      </c>
      <c r="G28" s="450" t="s">
        <v>427</v>
      </c>
      <c r="H28" s="450" t="s">
        <v>424</v>
      </c>
      <c r="I28" s="450" t="s">
        <v>425</v>
      </c>
      <c r="J28" s="450" t="s">
        <v>166</v>
      </c>
      <c r="K28" s="451" t="s">
        <v>613</v>
      </c>
      <c r="L28" s="454"/>
      <c r="M28" s="455"/>
      <c r="Q28" s="190" t="str">
        <f>IF(OR(J28='Drop downs'!$G$7,J28='Drop downs'!$G$5), B28&amp;": "&amp;K28&amp;CHAR(10),"")</f>
        <v/>
      </c>
      <c r="R28" s="190" t="str">
        <f>IF(J28='Drop downs'!$G$2,B28&amp;": "&amp;K28&amp;""," ")</f>
        <v xml:space="preserve"> </v>
      </c>
      <c r="S28" s="190" t="str">
        <f>IF(GR10_ALT_1!E28='Drop downs'!$B$6,GR10_ALT_1!B28&amp;": "&amp;GR10_ALT_1!K28&amp;"","")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9"/>
      <c r="M29" s="430"/>
      <c r="Q29" s="190"/>
      <c r="R29" s="190"/>
      <c r="S29" s="190"/>
    </row>
    <row r="30" spans="1:21" ht="52" x14ac:dyDescent="0.6">
      <c r="A30" s="421"/>
      <c r="B30" s="442"/>
      <c r="C30" s="198" t="s">
        <v>349</v>
      </c>
      <c r="D30" s="195" t="s">
        <v>257</v>
      </c>
      <c r="E30" s="433"/>
      <c r="F30" s="433"/>
      <c r="G30" s="433"/>
      <c r="H30" s="433"/>
      <c r="I30" s="433"/>
      <c r="J30" s="433"/>
      <c r="K30" s="436"/>
      <c r="L30" s="439"/>
      <c r="M30" s="430"/>
      <c r="Q30" s="190"/>
      <c r="R30" s="190"/>
      <c r="S30" s="190"/>
    </row>
    <row r="31" spans="1:21" ht="52" x14ac:dyDescent="0.6">
      <c r="A31" s="421"/>
      <c r="B31" s="442"/>
      <c r="C31" s="198" t="s">
        <v>350</v>
      </c>
      <c r="D31" s="195" t="s">
        <v>257</v>
      </c>
      <c r="E31" s="433"/>
      <c r="F31" s="433"/>
      <c r="G31" s="433"/>
      <c r="H31" s="433"/>
      <c r="I31" s="433"/>
      <c r="J31" s="433"/>
      <c r="K31" s="436"/>
      <c r="L31" s="439"/>
      <c r="M31" s="430"/>
      <c r="Q31" s="190"/>
      <c r="R31" s="190"/>
      <c r="S31" s="190"/>
    </row>
    <row r="32" spans="1:21" ht="52" x14ac:dyDescent="0.6">
      <c r="A32" s="421"/>
      <c r="B32" s="442"/>
      <c r="C32" s="198" t="s">
        <v>351</v>
      </c>
      <c r="D32" s="195" t="s">
        <v>257</v>
      </c>
      <c r="E32" s="433"/>
      <c r="F32" s="433"/>
      <c r="G32" s="433"/>
      <c r="H32" s="433"/>
      <c r="I32" s="433"/>
      <c r="J32" s="433"/>
      <c r="K32" s="436"/>
      <c r="L32" s="439"/>
      <c r="M32" s="430"/>
      <c r="Q32" s="190"/>
      <c r="R32" s="190"/>
      <c r="S32" s="190"/>
    </row>
    <row r="33" spans="1:21" x14ac:dyDescent="0.6">
      <c r="A33" s="421"/>
      <c r="B33" s="442"/>
      <c r="C33" s="198" t="s">
        <v>352</v>
      </c>
      <c r="D33" s="195" t="s">
        <v>253</v>
      </c>
      <c r="E33" s="433"/>
      <c r="F33" s="433"/>
      <c r="G33" s="433"/>
      <c r="H33" s="433"/>
      <c r="I33" s="433"/>
      <c r="J33" s="433"/>
      <c r="K33" s="436"/>
      <c r="L33" s="439"/>
      <c r="M33" s="430"/>
      <c r="Q33" s="190"/>
      <c r="R33" s="190"/>
      <c r="S33" s="190"/>
    </row>
    <row r="34" spans="1:21" ht="52" x14ac:dyDescent="0.6">
      <c r="A34" s="421"/>
      <c r="B34" s="442"/>
      <c r="C34" s="198" t="s">
        <v>353</v>
      </c>
      <c r="D34" s="195" t="s">
        <v>257</v>
      </c>
      <c r="E34" s="433"/>
      <c r="F34" s="433"/>
      <c r="G34" s="433"/>
      <c r="H34" s="433"/>
      <c r="I34" s="433"/>
      <c r="J34" s="433"/>
      <c r="K34" s="436"/>
      <c r="L34" s="439"/>
      <c r="M34" s="430"/>
      <c r="Q34" s="190"/>
      <c r="R34" s="190"/>
      <c r="S34" s="190"/>
    </row>
    <row r="35" spans="1:21" ht="52.5" thickBot="1" x14ac:dyDescent="0.65">
      <c r="A35" s="446"/>
      <c r="B35" s="443"/>
      <c r="C35" s="211" t="s">
        <v>354</v>
      </c>
      <c r="D35" s="212" t="s">
        <v>257</v>
      </c>
      <c r="E35" s="447"/>
      <c r="F35" s="447"/>
      <c r="G35" s="447"/>
      <c r="H35" s="447"/>
      <c r="I35" s="447"/>
      <c r="J35" s="447"/>
      <c r="K35" s="452"/>
      <c r="L35" s="453"/>
      <c r="M35" s="448"/>
      <c r="Q35" s="190"/>
      <c r="R35" s="190"/>
      <c r="S35" s="190"/>
    </row>
    <row r="36" spans="1:21" ht="52" x14ac:dyDescent="0.6">
      <c r="A36" s="449" t="s">
        <v>355</v>
      </c>
      <c r="B36" s="441" t="s">
        <v>122</v>
      </c>
      <c r="C36" s="213" t="s">
        <v>356</v>
      </c>
      <c r="D36" s="213" t="s">
        <v>253</v>
      </c>
      <c r="E36" s="450" t="s">
        <v>421</v>
      </c>
      <c r="F36" s="450" t="s">
        <v>444</v>
      </c>
      <c r="G36" s="450" t="s">
        <v>427</v>
      </c>
      <c r="H36" s="450" t="s">
        <v>424</v>
      </c>
      <c r="I36" s="450" t="s">
        <v>425</v>
      </c>
      <c r="J36" s="537" t="s">
        <v>159</v>
      </c>
      <c r="K36" s="451" t="s">
        <v>614</v>
      </c>
      <c r="L36" s="454"/>
      <c r="M36" s="455"/>
      <c r="Q36" s="190" t="str">
        <f>IF(OR(J36='Drop downs'!$G$7,J36='Drop downs'!$G$5), B36&amp;": "&amp;K36&amp;CHAR(10),"")</f>
        <v/>
      </c>
      <c r="R36" s="190" t="str">
        <f>IF(J36='Drop downs'!$G$2,B36&amp;": "&amp;K36&amp;""," ")</f>
        <v xml:space="preserve"> </v>
      </c>
      <c r="S36" s="190" t="str">
        <f>IF(GR10_ALT_1!E36='Drop downs'!$B$6,GR10_ALT_1!B36&amp;": "&amp;GR10_ALT_1!K36&amp;"","")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535"/>
      <c r="K37" s="436"/>
      <c r="L37" s="439"/>
      <c r="M37" s="430"/>
      <c r="Q37" s="190"/>
      <c r="R37" s="190"/>
      <c r="S37" s="190"/>
    </row>
    <row r="38" spans="1:21" ht="52" x14ac:dyDescent="0.6">
      <c r="A38" s="421"/>
      <c r="B38" s="442"/>
      <c r="C38" s="195" t="s">
        <v>358</v>
      </c>
      <c r="D38" s="195" t="s">
        <v>257</v>
      </c>
      <c r="E38" s="433"/>
      <c r="F38" s="433"/>
      <c r="G38" s="433"/>
      <c r="H38" s="433"/>
      <c r="I38" s="433"/>
      <c r="J38" s="535"/>
      <c r="K38" s="436"/>
      <c r="L38" s="439"/>
      <c r="M38" s="430"/>
      <c r="Q38" s="190"/>
      <c r="R38" s="190"/>
      <c r="S38" s="190"/>
    </row>
    <row r="39" spans="1:21" ht="78" x14ac:dyDescent="0.6">
      <c r="A39" s="421"/>
      <c r="B39" s="442"/>
      <c r="C39" s="195" t="s">
        <v>359</v>
      </c>
      <c r="D39" s="195" t="s">
        <v>257</v>
      </c>
      <c r="E39" s="433"/>
      <c r="F39" s="433"/>
      <c r="G39" s="433"/>
      <c r="H39" s="433"/>
      <c r="I39" s="433"/>
      <c r="J39" s="535"/>
      <c r="K39" s="436"/>
      <c r="L39" s="439"/>
      <c r="M39" s="430"/>
      <c r="Q39" s="190"/>
      <c r="R39" s="190"/>
      <c r="S39" s="190"/>
    </row>
    <row r="40" spans="1:21" ht="104" x14ac:dyDescent="0.6">
      <c r="A40" s="421"/>
      <c r="B40" s="442"/>
      <c r="C40" s="195" t="s">
        <v>360</v>
      </c>
      <c r="D40" s="195" t="s">
        <v>253</v>
      </c>
      <c r="E40" s="433"/>
      <c r="F40" s="433"/>
      <c r="G40" s="433"/>
      <c r="H40" s="433"/>
      <c r="I40" s="433"/>
      <c r="J40" s="535"/>
      <c r="K40" s="436"/>
      <c r="L40" s="439"/>
      <c r="M40" s="430"/>
      <c r="Q40" s="190"/>
      <c r="R40" s="190"/>
      <c r="S40" s="190"/>
    </row>
    <row r="41" spans="1:21" ht="78.5" thickBot="1" x14ac:dyDescent="0.65">
      <c r="A41" s="446"/>
      <c r="B41" s="443"/>
      <c r="C41" s="212" t="s">
        <v>361</v>
      </c>
      <c r="D41" s="212" t="s">
        <v>253</v>
      </c>
      <c r="E41" s="447"/>
      <c r="F41" s="447"/>
      <c r="G41" s="447"/>
      <c r="H41" s="447"/>
      <c r="I41" s="447"/>
      <c r="J41" s="536"/>
      <c r="K41" s="452"/>
      <c r="L41" s="453"/>
      <c r="M41" s="448"/>
      <c r="Q41" s="190"/>
      <c r="R41" s="190"/>
      <c r="S41" s="190"/>
    </row>
    <row r="42" spans="1:21" ht="78" x14ac:dyDescent="0.6">
      <c r="A42" s="449" t="s">
        <v>362</v>
      </c>
      <c r="B42" s="441" t="s">
        <v>123</v>
      </c>
      <c r="C42" s="213" t="s">
        <v>363</v>
      </c>
      <c r="D42" s="213" t="s">
        <v>257</v>
      </c>
      <c r="E42" s="450" t="s">
        <v>103</v>
      </c>
      <c r="F42" s="450" t="s">
        <v>103</v>
      </c>
      <c r="G42" s="450" t="s">
        <v>103</v>
      </c>
      <c r="H42" s="450" t="s">
        <v>103</v>
      </c>
      <c r="I42" s="450" t="s">
        <v>103</v>
      </c>
      <c r="J42" s="450" t="s">
        <v>161</v>
      </c>
      <c r="K42" s="451" t="s">
        <v>573</v>
      </c>
      <c r="L42" s="454"/>
      <c r="M42" s="455"/>
      <c r="Q42" s="190" t="str">
        <f>IF(OR(J42='Drop downs'!$G$7,J42='Drop downs'!$G$5), B42&amp;": "&amp;K42&amp;CHAR(10),"")</f>
        <v/>
      </c>
      <c r="R42" s="190" t="str">
        <f>IF(J42='Drop downs'!$G$2,B42&amp;": "&amp;K42&amp;""," ")</f>
        <v xml:space="preserve"> </v>
      </c>
      <c r="S42" s="190" t="str">
        <f>IF(GR10_ALT_1!E42='Drop downs'!$B$6,GR10_ALT_1!B42&amp;": "&amp;GR10_ALT_1!K42&amp;"","")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52" x14ac:dyDescent="0.6">
      <c r="A45" s="421"/>
      <c r="B45" s="442"/>
      <c r="C45" s="195" t="s">
        <v>366</v>
      </c>
      <c r="D45" s="195" t="s">
        <v>257</v>
      </c>
      <c r="E45" s="433"/>
      <c r="F45" s="433"/>
      <c r="G45" s="433"/>
      <c r="H45" s="433"/>
      <c r="I45" s="433"/>
      <c r="J45" s="433"/>
      <c r="K45" s="436"/>
      <c r="L45" s="439"/>
      <c r="M45" s="430"/>
      <c r="Q45" s="190"/>
      <c r="R45" s="190"/>
      <c r="S45" s="190"/>
    </row>
    <row r="46" spans="1:21" ht="78.5" thickBot="1" x14ac:dyDescent="0.65">
      <c r="A46" s="446"/>
      <c r="B46" s="443"/>
      <c r="C46" s="212" t="s">
        <v>367</v>
      </c>
      <c r="D46" s="212" t="s">
        <v>257</v>
      </c>
      <c r="E46" s="447"/>
      <c r="F46" s="447"/>
      <c r="G46" s="447"/>
      <c r="H46" s="447"/>
      <c r="I46" s="447"/>
      <c r="J46" s="447"/>
      <c r="K46" s="452"/>
      <c r="L46" s="453"/>
      <c r="M46" s="448"/>
      <c r="Q46" s="190"/>
      <c r="R46" s="190"/>
      <c r="S46" s="190"/>
    </row>
    <row r="47" spans="1:21" ht="130"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454"/>
      <c r="M47" s="455"/>
      <c r="Q47" s="190" t="str">
        <f>IF(OR(J47='Drop downs'!$G$7,J47='Drop downs'!$G$5), B47&amp;": "&amp;K47&amp;CHAR(10),"")</f>
        <v/>
      </c>
      <c r="R47" s="190" t="str">
        <f>IF(J47='Drop downs'!$G$2,B47&amp;": "&amp;K47&amp;""," ")</f>
        <v xml:space="preserve"> </v>
      </c>
      <c r="S47" s="190" t="str">
        <f>IF(GR10_ALT_1!E47='Drop downs'!$B$6,GR10_ALT_1!B47&amp;": "&amp;GR10_ALT_1!K47&amp;"","")</f>
        <v/>
      </c>
      <c r="T47" s="175" t="str">
        <f>IF(L47&gt;0,B47&amp;":"&amp;L47&amp;"
","")</f>
        <v/>
      </c>
      <c r="U47" s="175" t="str">
        <f>IF(M47&gt;0,B47&amp;":"&amp;M47&amp;"
","")</f>
        <v/>
      </c>
    </row>
    <row r="48" spans="1:21" ht="130"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IF(GR10_ALT_1!E48='Drop downs'!$B$6,GR10_ALT_1!B48&amp;": "&amp;GR10_ALT_1!K48&amp;"","")</f>
        <v xml:space="preserve">: </v>
      </c>
    </row>
    <row r="49" spans="1:21" ht="83.5" customHeight="1" x14ac:dyDescent="0.6">
      <c r="A49" s="420" t="s">
        <v>371</v>
      </c>
      <c r="B49" s="441" t="s">
        <v>125</v>
      </c>
      <c r="C49" s="189" t="s">
        <v>372</v>
      </c>
      <c r="D49" s="189" t="s">
        <v>257</v>
      </c>
      <c r="E49" s="432" t="s">
        <v>103</v>
      </c>
      <c r="F49" s="432" t="s">
        <v>103</v>
      </c>
      <c r="G49" s="432" t="s">
        <v>103</v>
      </c>
      <c r="H49" s="432" t="s">
        <v>103</v>
      </c>
      <c r="I49" s="432" t="s">
        <v>103</v>
      </c>
      <c r="J49" s="432" t="s">
        <v>161</v>
      </c>
      <c r="K49" s="435" t="s">
        <v>573</v>
      </c>
      <c r="L49" s="438"/>
      <c r="M49" s="429"/>
      <c r="Q49" s="190" t="str">
        <f>IF(OR(J49='Drop downs'!$G$7,J49='Drop downs'!$G$5), B49&amp;": "&amp;K49&amp;CHAR(10),"")</f>
        <v/>
      </c>
      <c r="R49" s="190" t="str">
        <f>IF(J49='Drop downs'!$G$2,B49&amp;": "&amp;K49&amp;""," ")</f>
        <v xml:space="preserve"> </v>
      </c>
      <c r="S49" s="190" t="str">
        <f>IF(GR10_ALT_1!E49='Drop downs'!$B$6,GR10_ALT_1!B49&amp;": "&amp;GR10_ALT_1!K49&amp;"","")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9"/>
      <c r="M50" s="430"/>
      <c r="Q50" s="190"/>
      <c r="R50" s="190"/>
      <c r="S50" s="190"/>
    </row>
    <row r="51" spans="1:21" ht="28.5" customHeight="1" x14ac:dyDescent="0.6">
      <c r="A51" s="421"/>
      <c r="B51" s="442"/>
      <c r="C51" s="200" t="s">
        <v>374</v>
      </c>
      <c r="D51" s="191" t="s">
        <v>257</v>
      </c>
      <c r="E51" s="433"/>
      <c r="F51" s="433"/>
      <c r="G51" s="433"/>
      <c r="H51" s="433"/>
      <c r="I51" s="433"/>
      <c r="J51" s="433"/>
      <c r="K51" s="436"/>
      <c r="L51" s="439"/>
      <c r="M51" s="430"/>
      <c r="Q51" s="190"/>
      <c r="R51" s="190"/>
      <c r="S51" s="190"/>
    </row>
    <row r="52" spans="1:21" ht="33.65" customHeight="1" x14ac:dyDescent="0.6">
      <c r="A52" s="421"/>
      <c r="B52" s="442"/>
      <c r="C52" s="191" t="s">
        <v>375</v>
      </c>
      <c r="D52" s="191" t="s">
        <v>257</v>
      </c>
      <c r="E52" s="433"/>
      <c r="F52" s="433"/>
      <c r="G52" s="433"/>
      <c r="H52" s="433"/>
      <c r="I52" s="433"/>
      <c r="J52" s="433"/>
      <c r="K52" s="436"/>
      <c r="L52" s="439"/>
      <c r="M52" s="430"/>
      <c r="Q52" s="190"/>
      <c r="R52" s="190"/>
      <c r="S52" s="190"/>
    </row>
    <row r="53" spans="1:21" ht="43" customHeight="1" thickBot="1" x14ac:dyDescent="0.65">
      <c r="A53" s="422"/>
      <c r="B53" s="443"/>
      <c r="C53" s="193" t="s">
        <v>376</v>
      </c>
      <c r="D53" s="191" t="s">
        <v>257</v>
      </c>
      <c r="E53" s="434"/>
      <c r="F53" s="434"/>
      <c r="G53" s="434"/>
      <c r="H53" s="434"/>
      <c r="I53" s="434"/>
      <c r="J53" s="434"/>
      <c r="K53" s="437"/>
      <c r="L53" s="440"/>
      <c r="M53" s="431"/>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IF(GR10_ALT_1!E54='Drop downs'!$B$6,GR10_ALT_1!B54&amp;": "&amp;GR10_ALT_1!K54&amp;"","")</f>
        <v/>
      </c>
      <c r="T54" s="175" t="str">
        <f>IF(L54&gt;0,B54&amp;":"&amp;L54&amp;"
","")</f>
        <v/>
      </c>
      <c r="U54" s="175" t="str">
        <f>IF(M54&gt;0,B54&amp;":"&amp;M54&amp;"
","")</f>
        <v/>
      </c>
    </row>
    <row r="55" spans="1:21" ht="59.5" customHeight="1" x14ac:dyDescent="0.6">
      <c r="A55" s="421"/>
      <c r="B55" s="442"/>
      <c r="C55" s="202" t="s">
        <v>379</v>
      </c>
      <c r="D55" s="191" t="s">
        <v>257</v>
      </c>
      <c r="E55" s="433"/>
      <c r="F55" s="433"/>
      <c r="G55" s="433"/>
      <c r="H55" s="433"/>
      <c r="I55" s="433"/>
      <c r="J55" s="433"/>
      <c r="K55" s="436"/>
      <c r="L55" s="439"/>
      <c r="M55" s="430"/>
      <c r="Q55" s="190"/>
      <c r="R55" s="190"/>
      <c r="S55" s="190"/>
    </row>
    <row r="56" spans="1:21" ht="90" customHeight="1" thickBot="1" x14ac:dyDescent="0.65">
      <c r="A56" s="422"/>
      <c r="B56" s="442"/>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534" t="s">
        <v>161</v>
      </c>
      <c r="K57" s="435" t="s">
        <v>615</v>
      </c>
      <c r="L57" s="438"/>
      <c r="M57" s="429"/>
      <c r="Q57" s="190" t="str">
        <f>IF(OR(J57='Drop downs'!$G$7,J57='Drop downs'!$G$5), B57&amp;": "&amp;K57&amp;CHAR(10),"")</f>
        <v/>
      </c>
      <c r="R57" s="190" t="str">
        <f>IF(J57='Drop downs'!$G$2,B57&amp;": "&amp;K57&amp;""," ")</f>
        <v xml:space="preserve"> </v>
      </c>
      <c r="S57" s="190" t="str">
        <f>IF(GR10_ALT_1!E57='Drop downs'!$B$6,GR10_ALT_1!B57&amp;": "&amp;GR10_ALT_1!K57&amp;"","")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535"/>
      <c r="K58" s="436"/>
      <c r="L58" s="439"/>
      <c r="M58" s="430"/>
      <c r="Q58" s="190"/>
      <c r="R58" s="190"/>
      <c r="S58" s="190"/>
    </row>
    <row r="59" spans="1:21" x14ac:dyDescent="0.6">
      <c r="A59" s="421"/>
      <c r="B59" s="442"/>
      <c r="C59" s="191" t="s">
        <v>384</v>
      </c>
      <c r="D59" s="191" t="s">
        <v>257</v>
      </c>
      <c r="E59" s="433"/>
      <c r="F59" s="433"/>
      <c r="G59" s="433"/>
      <c r="H59" s="433"/>
      <c r="I59" s="433"/>
      <c r="J59" s="535"/>
      <c r="K59" s="436"/>
      <c r="L59" s="439"/>
      <c r="M59" s="430"/>
      <c r="Q59" s="190"/>
      <c r="R59" s="190"/>
      <c r="S59" s="190"/>
    </row>
    <row r="60" spans="1:21" ht="52" x14ac:dyDescent="0.6">
      <c r="A60" s="421"/>
      <c r="B60" s="442"/>
      <c r="C60" s="191" t="s">
        <v>385</v>
      </c>
      <c r="D60" s="191" t="s">
        <v>257</v>
      </c>
      <c r="E60" s="433"/>
      <c r="F60" s="433"/>
      <c r="G60" s="433"/>
      <c r="H60" s="433"/>
      <c r="I60" s="433"/>
      <c r="J60" s="535"/>
      <c r="K60" s="436"/>
      <c r="L60" s="439"/>
      <c r="M60" s="430"/>
      <c r="Q60" s="190"/>
      <c r="R60" s="190"/>
      <c r="S60" s="190"/>
    </row>
    <row r="61" spans="1:21" x14ac:dyDescent="0.6">
      <c r="A61" s="421"/>
      <c r="B61" s="442"/>
      <c r="C61" s="191" t="s">
        <v>386</v>
      </c>
      <c r="D61" s="191" t="s">
        <v>257</v>
      </c>
      <c r="E61" s="433"/>
      <c r="F61" s="433"/>
      <c r="G61" s="433"/>
      <c r="H61" s="433"/>
      <c r="I61" s="433"/>
      <c r="J61" s="535"/>
      <c r="K61" s="436"/>
      <c r="L61" s="439"/>
      <c r="M61" s="430"/>
      <c r="Q61" s="190"/>
      <c r="R61" s="190"/>
      <c r="S61" s="190"/>
    </row>
    <row r="62" spans="1:21" x14ac:dyDescent="0.6">
      <c r="A62" s="421"/>
      <c r="B62" s="442"/>
      <c r="C62" s="191" t="s">
        <v>387</v>
      </c>
      <c r="D62" s="191" t="s">
        <v>257</v>
      </c>
      <c r="E62" s="433"/>
      <c r="F62" s="433"/>
      <c r="G62" s="433"/>
      <c r="H62" s="433"/>
      <c r="I62" s="433"/>
      <c r="J62" s="535"/>
      <c r="K62" s="436"/>
      <c r="L62" s="439"/>
      <c r="M62" s="430"/>
      <c r="Q62" s="190"/>
      <c r="R62" s="190"/>
      <c r="S62" s="190"/>
    </row>
    <row r="63" spans="1:21" ht="78" x14ac:dyDescent="0.6">
      <c r="A63" s="421"/>
      <c r="B63" s="442"/>
      <c r="C63" s="191" t="s">
        <v>388</v>
      </c>
      <c r="D63" s="191" t="s">
        <v>257</v>
      </c>
      <c r="E63" s="433"/>
      <c r="F63" s="433"/>
      <c r="G63" s="433"/>
      <c r="H63" s="433"/>
      <c r="I63" s="433"/>
      <c r="J63" s="535"/>
      <c r="K63" s="436"/>
      <c r="L63" s="439"/>
      <c r="M63" s="430"/>
      <c r="Q63" s="190"/>
      <c r="R63" s="190"/>
      <c r="S63" s="190"/>
    </row>
    <row r="64" spans="1:21" ht="26.5" thickBot="1" x14ac:dyDescent="0.65">
      <c r="A64" s="446"/>
      <c r="B64" s="443"/>
      <c r="C64" s="217" t="s">
        <v>389</v>
      </c>
      <c r="D64" s="217" t="s">
        <v>257</v>
      </c>
      <c r="E64" s="447"/>
      <c r="F64" s="447"/>
      <c r="G64" s="447"/>
      <c r="H64" s="447"/>
      <c r="I64" s="447"/>
      <c r="J64" s="536"/>
      <c r="K64" s="452"/>
      <c r="L64" s="453"/>
      <c r="M64" s="448"/>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573</v>
      </c>
      <c r="L65" s="438"/>
      <c r="M65" s="429"/>
      <c r="Q65" s="190" t="str">
        <f>IF(OR(J65='Drop downs'!$G$7,J65='Drop downs'!$G$5), B65&amp;": "&amp;K65&amp;CHAR(10),"")</f>
        <v/>
      </c>
      <c r="R65" s="190" t="str">
        <f>IF(J65='Drop downs'!$G$2,B65&amp;": "&amp;K65&amp;""," ")</f>
        <v xml:space="preserve"> </v>
      </c>
      <c r="S65" s="190" t="str">
        <f>IF(GR10_ALT_1!E65='Drop downs'!$B$6,GR10_ALT_1!B65&amp;": "&amp;GR10_ALT_1!K65&amp;"","")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78"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34"/>
      <c r="F71" s="434"/>
      <c r="G71" s="434"/>
      <c r="H71" s="434"/>
      <c r="I71" s="434"/>
      <c r="J71" s="434"/>
      <c r="K71" s="437"/>
      <c r="L71" s="440"/>
      <c r="M71" s="431"/>
      <c r="Q71" s="190"/>
      <c r="R71" s="190"/>
      <c r="S71" s="190"/>
    </row>
    <row r="72" spans="1:21" ht="60" customHeight="1" x14ac:dyDescent="0.6">
      <c r="A72" s="420" t="s">
        <v>398</v>
      </c>
      <c r="B72" s="441" t="s">
        <v>129</v>
      </c>
      <c r="C72" s="197" t="s">
        <v>399</v>
      </c>
      <c r="D72" s="189" t="s">
        <v>253</v>
      </c>
      <c r="E72" s="432" t="s">
        <v>421</v>
      </c>
      <c r="F72" s="432" t="s">
        <v>444</v>
      </c>
      <c r="G72" s="432" t="s">
        <v>427</v>
      </c>
      <c r="H72" s="432" t="s">
        <v>424</v>
      </c>
      <c r="I72" s="432" t="s">
        <v>425</v>
      </c>
      <c r="J72" s="432" t="s">
        <v>166</v>
      </c>
      <c r="K72" s="435" t="s">
        <v>616</v>
      </c>
      <c r="L72" s="438"/>
      <c r="M72" s="429"/>
      <c r="Q72" s="190" t="str">
        <f>IF(OR(J72='Drop downs'!$G$7,J72='Drop downs'!$G$5), B72&amp;": "&amp;K72&amp;CHAR(10),"")</f>
        <v/>
      </c>
      <c r="R72" s="190" t="str">
        <f>IF(J72='Drop downs'!$G$2,B72&amp;": "&amp;K72&amp;""," ")</f>
        <v xml:space="preserve"> </v>
      </c>
      <c r="S72" s="190" t="str">
        <f>IF(GR10_ALT_1!E72='Drop downs'!$B$6,GR10_ALT_1!B72&amp;": "&amp;GR10_ALT_1!K72&amp;"","")</f>
        <v/>
      </c>
      <c r="T72" s="175" t="str">
        <f>IF(L72&gt;0,B72&amp;":"&amp;L72&amp;"
","")</f>
        <v/>
      </c>
      <c r="U72" s="175" t="str">
        <f>IF(M72&gt;0,B72&amp;":"&amp;M72&amp;"
","")</f>
        <v/>
      </c>
    </row>
    <row r="73" spans="1:21" ht="60" customHeight="1" x14ac:dyDescent="0.6">
      <c r="A73" s="421"/>
      <c r="B73" s="442"/>
      <c r="C73" s="198" t="s">
        <v>400</v>
      </c>
      <c r="D73" s="191" t="s">
        <v>253</v>
      </c>
      <c r="E73" s="433"/>
      <c r="F73" s="433"/>
      <c r="G73" s="433"/>
      <c r="H73" s="433"/>
      <c r="I73" s="433"/>
      <c r="J73" s="433"/>
      <c r="K73" s="436"/>
      <c r="L73" s="439"/>
      <c r="M73" s="430"/>
      <c r="Q73" s="190"/>
      <c r="R73" s="190"/>
      <c r="S73" s="190"/>
    </row>
    <row r="74" spans="1:21" ht="60" customHeight="1" x14ac:dyDescent="0.6">
      <c r="A74" s="421"/>
      <c r="B74" s="442"/>
      <c r="C74" s="198" t="s">
        <v>401</v>
      </c>
      <c r="D74" s="191" t="s">
        <v>257</v>
      </c>
      <c r="E74" s="433"/>
      <c r="F74" s="433"/>
      <c r="G74" s="433"/>
      <c r="H74" s="433"/>
      <c r="I74" s="433"/>
      <c r="J74" s="433"/>
      <c r="K74" s="436"/>
      <c r="L74" s="439"/>
      <c r="M74" s="430"/>
      <c r="Q74" s="190"/>
      <c r="R74" s="190"/>
      <c r="S74" s="190"/>
    </row>
    <row r="75" spans="1:21" ht="60" customHeight="1" x14ac:dyDescent="0.6">
      <c r="A75" s="421"/>
      <c r="B75" s="442"/>
      <c r="C75" s="198" t="s">
        <v>402</v>
      </c>
      <c r="D75" s="191" t="s">
        <v>257</v>
      </c>
      <c r="E75" s="433"/>
      <c r="F75" s="433"/>
      <c r="G75" s="433"/>
      <c r="H75" s="433"/>
      <c r="I75" s="433"/>
      <c r="J75" s="433"/>
      <c r="K75" s="436"/>
      <c r="L75" s="439"/>
      <c r="M75" s="430"/>
      <c r="Q75" s="190"/>
      <c r="R75" s="190"/>
      <c r="S75" s="190"/>
    </row>
    <row r="76" spans="1:21" ht="79.400000000000006" customHeight="1" thickBot="1" x14ac:dyDescent="0.65">
      <c r="A76" s="446"/>
      <c r="B76" s="443"/>
      <c r="C76" s="207" t="s">
        <v>403</v>
      </c>
      <c r="D76" s="191" t="s">
        <v>257</v>
      </c>
      <c r="E76" s="447"/>
      <c r="F76" s="447"/>
      <c r="G76" s="447"/>
      <c r="H76" s="447"/>
      <c r="I76" s="447"/>
      <c r="J76" s="447"/>
      <c r="K76" s="452"/>
      <c r="L76" s="453"/>
      <c r="M76" s="448"/>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451" t="s">
        <v>573</v>
      </c>
      <c r="L77" s="454"/>
      <c r="M77" s="455"/>
      <c r="Q77" s="190" t="str">
        <f>IF(OR(J77='Drop downs'!$G$7,J77='Drop downs'!$G$5), B77&amp;": "&amp;K77&amp;CHAR(10),"")</f>
        <v/>
      </c>
      <c r="R77" s="190" t="str">
        <f>IF(J77='Drop downs'!$G$2,B77&amp;": "&amp;K77&amp;""," ")</f>
        <v xml:space="preserve"> </v>
      </c>
      <c r="S77" s="190" t="str">
        <f>IF(GR10_ALT_1!E77='Drop downs'!$B$6,GR10_ALT_1!B77&amp;": "&amp;GR10_ALT_1!K77&amp;"","")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9"/>
      <c r="M78" s="430"/>
      <c r="Q78" s="190"/>
      <c r="R78" s="190"/>
      <c r="S78" s="190"/>
    </row>
    <row r="79" spans="1:21" x14ac:dyDescent="0.6">
      <c r="A79" s="463"/>
      <c r="B79" s="442"/>
      <c r="C79" s="198" t="s">
        <v>407</v>
      </c>
      <c r="D79" s="195" t="s">
        <v>257</v>
      </c>
      <c r="E79" s="433"/>
      <c r="F79" s="433"/>
      <c r="G79" s="433"/>
      <c r="H79" s="433"/>
      <c r="I79" s="433"/>
      <c r="J79" s="433"/>
      <c r="K79" s="436"/>
      <c r="L79" s="439"/>
      <c r="M79" s="430"/>
      <c r="Q79" s="190"/>
      <c r="R79" s="190"/>
      <c r="S79" s="190"/>
    </row>
    <row r="80" spans="1:21" x14ac:dyDescent="0.6">
      <c r="A80" s="463"/>
      <c r="B80" s="442"/>
      <c r="C80" s="205" t="s">
        <v>408</v>
      </c>
      <c r="D80" s="195" t="s">
        <v>257</v>
      </c>
      <c r="E80" s="433"/>
      <c r="F80" s="433"/>
      <c r="G80" s="433"/>
      <c r="H80" s="433"/>
      <c r="I80" s="433"/>
      <c r="J80" s="433"/>
      <c r="K80" s="436"/>
      <c r="L80" s="439"/>
      <c r="M80" s="430"/>
      <c r="Q80" s="190"/>
      <c r="R80" s="190"/>
      <c r="S80" s="190"/>
    </row>
    <row r="81" spans="1:21" ht="78" x14ac:dyDescent="0.6">
      <c r="A81" s="463"/>
      <c r="B81" s="442"/>
      <c r="C81" s="205" t="s">
        <v>409</v>
      </c>
      <c r="D81" s="195" t="s">
        <v>257</v>
      </c>
      <c r="E81" s="433"/>
      <c r="F81" s="433"/>
      <c r="G81" s="433"/>
      <c r="H81" s="433"/>
      <c r="I81" s="433"/>
      <c r="J81" s="433"/>
      <c r="K81" s="436"/>
      <c r="L81" s="439"/>
      <c r="M81" s="430"/>
      <c r="Q81" s="190"/>
      <c r="R81" s="190"/>
      <c r="S81" s="190"/>
    </row>
    <row r="82" spans="1:21" ht="78" x14ac:dyDescent="0.6">
      <c r="A82" s="463"/>
      <c r="B82" s="442"/>
      <c r="C82" s="205" t="s">
        <v>410</v>
      </c>
      <c r="D82" s="195" t="s">
        <v>257</v>
      </c>
      <c r="E82" s="433"/>
      <c r="F82" s="433"/>
      <c r="G82" s="433"/>
      <c r="H82" s="433"/>
      <c r="I82" s="433"/>
      <c r="J82" s="433"/>
      <c r="K82" s="436"/>
      <c r="L82" s="439"/>
      <c r="M82" s="430"/>
      <c r="Q82" s="190"/>
      <c r="R82" s="190"/>
      <c r="S82" s="190"/>
    </row>
    <row r="83" spans="1:21" ht="52.5" thickBot="1" x14ac:dyDescent="0.65">
      <c r="A83" s="464"/>
      <c r="B83" s="443"/>
      <c r="C83" s="215" t="s">
        <v>411</v>
      </c>
      <c r="D83" s="195" t="s">
        <v>257</v>
      </c>
      <c r="E83" s="447"/>
      <c r="F83" s="447"/>
      <c r="G83" s="447"/>
      <c r="H83" s="447"/>
      <c r="I83" s="447"/>
      <c r="J83" s="447"/>
      <c r="K83" s="452"/>
      <c r="L83" s="453"/>
      <c r="M83" s="448"/>
      <c r="Q83" s="190"/>
      <c r="R83" s="190"/>
      <c r="S83" s="190"/>
    </row>
    <row r="84" spans="1:21" ht="52" x14ac:dyDescent="0.6">
      <c r="A84" s="462" t="s">
        <v>412</v>
      </c>
      <c r="B84" s="441" t="s">
        <v>131</v>
      </c>
      <c r="C84" s="216" t="s">
        <v>413</v>
      </c>
      <c r="D84" s="213" t="s">
        <v>257</v>
      </c>
      <c r="E84" s="450" t="s">
        <v>103</v>
      </c>
      <c r="F84" s="450" t="s">
        <v>103</v>
      </c>
      <c r="G84" s="450" t="s">
        <v>103</v>
      </c>
      <c r="H84" s="450" t="s">
        <v>103</v>
      </c>
      <c r="I84" s="450" t="s">
        <v>103</v>
      </c>
      <c r="J84" s="450" t="s">
        <v>161</v>
      </c>
      <c r="K84" s="451" t="s">
        <v>573</v>
      </c>
      <c r="L84" s="454"/>
      <c r="M84" s="455"/>
      <c r="Q84" s="190" t="str">
        <f>IF(OR(J84='Drop downs'!$G$7,J84='Drop downs'!$G$5), B84&amp;": "&amp;K84&amp;CHAR(10),"")</f>
        <v/>
      </c>
      <c r="R84" s="190" t="str">
        <f>IF(J84='Drop downs'!$G$2,B84&amp;": "&amp;K84&amp;""," ")</f>
        <v xml:space="preserve"> </v>
      </c>
      <c r="S84" s="190" t="str">
        <f>IF(GR10_ALT_1!E84='Drop downs'!$B$6,GR10_ALT_1!B84&amp;": "&amp;GR10_ALT_1!K84&amp;"","")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9"/>
      <c r="M85" s="430"/>
      <c r="Q85" s="190"/>
      <c r="R85" s="190"/>
      <c r="S85" s="190"/>
    </row>
    <row r="86" spans="1:21" ht="50.25" customHeight="1" x14ac:dyDescent="0.6">
      <c r="A86" s="463"/>
      <c r="B86" s="442"/>
      <c r="C86" s="205" t="s">
        <v>415</v>
      </c>
      <c r="D86" s="195" t="s">
        <v>257</v>
      </c>
      <c r="E86" s="433"/>
      <c r="F86" s="433"/>
      <c r="G86" s="433"/>
      <c r="H86" s="433"/>
      <c r="I86" s="433"/>
      <c r="J86" s="433"/>
      <c r="K86" s="436"/>
      <c r="L86" s="439"/>
      <c r="M86" s="430"/>
      <c r="Q86" s="190"/>
      <c r="R86" s="190"/>
      <c r="S86" s="190"/>
    </row>
    <row r="87" spans="1:21" ht="26.5" thickBot="1" x14ac:dyDescent="0.65">
      <c r="A87" s="464"/>
      <c r="B87" s="443"/>
      <c r="C87" s="207" t="s">
        <v>416</v>
      </c>
      <c r="D87" s="195"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KPLewAFVqzciAGnbXVcHsLETgeRX9Vo5Q4VabBfaiAFxPQFXGb87mhaiisR1Ho/3kL1CxmqrB99aWyDIzgx0WA==" saltValue="mhQY1uVw5IWsXMwFM5Y9Ag==" spinCount="100000" sheet="1" objects="1" scenarios="1"/>
  <autoFilter ref="A7:L87" xr:uid="{D2C47CAF-421C-4D58-AA7A-22430CCF83D7}"/>
  <mergeCells count="170">
    <mergeCell ref="A94:M94"/>
    <mergeCell ref="A95:M95"/>
    <mergeCell ref="A96:M96"/>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A77:A83"/>
    <mergeCell ref="B77:B83"/>
    <mergeCell ref="E77:E83"/>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E49:E53"/>
    <mergeCell ref="F49:F53"/>
    <mergeCell ref="G49:G53"/>
    <mergeCell ref="H47:H48"/>
    <mergeCell ref="I47:I48"/>
    <mergeCell ref="J47:J48"/>
    <mergeCell ref="K47:K48"/>
    <mergeCell ref="L47:L48"/>
    <mergeCell ref="I54:I56"/>
    <mergeCell ref="J54:J56"/>
    <mergeCell ref="K54:K56"/>
    <mergeCell ref="L54:L56"/>
    <mergeCell ref="I49:I53"/>
    <mergeCell ref="J49:J53"/>
    <mergeCell ref="K49:K53"/>
    <mergeCell ref="L49:L53"/>
    <mergeCell ref="L57:L64"/>
    <mergeCell ref="H57:H64"/>
    <mergeCell ref="L77:L83"/>
    <mergeCell ref="I72:I76"/>
    <mergeCell ref="J72:J76"/>
    <mergeCell ref="K72:K76"/>
    <mergeCell ref="L72:L76"/>
    <mergeCell ref="I77:I83"/>
    <mergeCell ref="J77:J83"/>
    <mergeCell ref="K77:K83"/>
    <mergeCell ref="H65:H71"/>
    <mergeCell ref="I65:I71"/>
    <mergeCell ref="J65:J71"/>
    <mergeCell ref="K65:K71"/>
    <mergeCell ref="I57:I64"/>
    <mergeCell ref="J57:J64"/>
    <mergeCell ref="K57:K64"/>
    <mergeCell ref="F77:F83"/>
    <mergeCell ref="G77:G83"/>
    <mergeCell ref="A72:A76"/>
    <mergeCell ref="B72:B76"/>
    <mergeCell ref="E72:E76"/>
    <mergeCell ref="F72:F76"/>
    <mergeCell ref="G72:G76"/>
    <mergeCell ref="H72:H76"/>
    <mergeCell ref="C3:F3"/>
    <mergeCell ref="H77:H83"/>
    <mergeCell ref="A57:A64"/>
    <mergeCell ref="B57:B64"/>
    <mergeCell ref="E57:E64"/>
    <mergeCell ref="F57:F64"/>
    <mergeCell ref="G57:G64"/>
    <mergeCell ref="H54:H56"/>
    <mergeCell ref="H49:H53"/>
    <mergeCell ref="A54:A56"/>
    <mergeCell ref="B54:B56"/>
    <mergeCell ref="E54:E56"/>
    <mergeCell ref="F54:F56"/>
    <mergeCell ref="G54:G56"/>
    <mergeCell ref="A49:A53"/>
    <mergeCell ref="B49:B53"/>
    <mergeCell ref="I84:I87"/>
    <mergeCell ref="J84:J87"/>
    <mergeCell ref="K84:K87"/>
    <mergeCell ref="L84:L87"/>
    <mergeCell ref="A84:A87"/>
    <mergeCell ref="B84:B87"/>
    <mergeCell ref="E84:E87"/>
    <mergeCell ref="F84:F87"/>
    <mergeCell ref="G84:G87"/>
    <mergeCell ref="H84:H87"/>
  </mergeCells>
  <conditionalFormatting sqref="C8:D87">
    <cfRule type="expression" dxfId="4320" priority="1">
      <formula>$D8="No"</formula>
    </cfRule>
  </conditionalFormatting>
  <conditionalFormatting sqref="J8">
    <cfRule type="cellIs" dxfId="4319" priority="54" operator="equal">
      <formula>"Significant Negative"</formula>
    </cfRule>
    <cfRule type="cellIs" dxfId="4318" priority="55" operator="equal">
      <formula>"Minor Negative"</formula>
    </cfRule>
    <cfRule type="cellIs" dxfId="4317" priority="56" operator="equal">
      <formula>"Uncertain"</formula>
    </cfRule>
    <cfRule type="cellIs" dxfId="4316" priority="57" operator="equal">
      <formula>"Neutral"</formula>
    </cfRule>
    <cfRule type="cellIs" dxfId="4315" priority="58" operator="equal">
      <formula>"Minor Positive"</formula>
    </cfRule>
    <cfRule type="cellIs" dxfId="4314" priority="59" operator="equal">
      <formula>"Significant Positive"</formula>
    </cfRule>
  </conditionalFormatting>
  <conditionalFormatting sqref="J18">
    <cfRule type="cellIs" dxfId="4313" priority="61" operator="equal">
      <formula>"Significant Negative"</formula>
    </cfRule>
    <cfRule type="cellIs" dxfId="4312" priority="62" operator="equal">
      <formula>"Minor Negative"</formula>
    </cfRule>
    <cfRule type="cellIs" dxfId="4311" priority="63" operator="equal">
      <formula>"Uncertain"</formula>
    </cfRule>
    <cfRule type="cellIs" dxfId="4310" priority="64" operator="equal">
      <formula>"Neutral"</formula>
    </cfRule>
    <cfRule type="cellIs" dxfId="4309" priority="65" operator="equal">
      <formula>"Minor Positive"</formula>
    </cfRule>
    <cfRule type="cellIs" dxfId="4308" priority="66" operator="equal">
      <formula>"Significant Positive"</formula>
    </cfRule>
  </conditionalFormatting>
  <conditionalFormatting sqref="J20">
    <cfRule type="cellIs" dxfId="4307" priority="17" operator="equal">
      <formula>"Significant Negative"</formula>
    </cfRule>
    <cfRule type="cellIs" dxfId="4306" priority="18" operator="equal">
      <formula>"Minor Negative"</formula>
    </cfRule>
    <cfRule type="cellIs" dxfId="4305" priority="19" operator="equal">
      <formula>"Uncertain"</formula>
    </cfRule>
    <cfRule type="cellIs" dxfId="4304" priority="20" operator="equal">
      <formula>"Neutral"</formula>
    </cfRule>
    <cfRule type="cellIs" dxfId="4303" priority="21" operator="equal">
      <formula>"Minor Positive"</formula>
    </cfRule>
    <cfRule type="cellIs" dxfId="4302" priority="22" operator="equal">
      <formula>"Significant Positive"</formula>
    </cfRule>
  </conditionalFormatting>
  <conditionalFormatting sqref="J28">
    <cfRule type="cellIs" dxfId="4301" priority="23" operator="equal">
      <formula>"Significant Negative"</formula>
    </cfRule>
    <cfRule type="cellIs" dxfId="4300" priority="24" operator="equal">
      <formula>"Minor Negative"</formula>
    </cfRule>
    <cfRule type="cellIs" dxfId="4299" priority="25" operator="equal">
      <formula>"Uncertain"</formula>
    </cfRule>
    <cfRule type="cellIs" dxfId="4298" priority="26" operator="equal">
      <formula>"Neutral"</formula>
    </cfRule>
    <cfRule type="cellIs" dxfId="4297" priority="27" operator="equal">
      <formula>"Minor Positive"</formula>
    </cfRule>
    <cfRule type="cellIs" dxfId="4296" priority="28" operator="equal">
      <formula>"Significant Positive"</formula>
    </cfRule>
  </conditionalFormatting>
  <conditionalFormatting sqref="J36">
    <cfRule type="cellIs" dxfId="4295" priority="11" operator="equal">
      <formula>"Significant Negative"</formula>
    </cfRule>
    <cfRule type="cellIs" dxfId="4294" priority="12" operator="equal">
      <formula>"Minor Negative"</formula>
    </cfRule>
    <cfRule type="cellIs" dxfId="4293" priority="13" operator="equal">
      <formula>"Uncertain"</formula>
    </cfRule>
    <cfRule type="cellIs" dxfId="4292" priority="14" operator="equal">
      <formula>"Neutral"</formula>
    </cfRule>
    <cfRule type="cellIs" dxfId="4291" priority="15" operator="equal">
      <formula>"Minor Positive"</formula>
    </cfRule>
    <cfRule type="cellIs" dxfId="4290" priority="16" operator="equal">
      <formula>"Significant Positive"</formula>
    </cfRule>
  </conditionalFormatting>
  <conditionalFormatting sqref="J42">
    <cfRule type="cellIs" dxfId="4289" priority="5" operator="equal">
      <formula>"Significant Negative"</formula>
    </cfRule>
    <cfRule type="cellIs" dxfId="4288" priority="6" operator="equal">
      <formula>"Minor Negative"</formula>
    </cfRule>
    <cfRule type="cellIs" dxfId="4287" priority="7" operator="equal">
      <formula>"Uncertain"</formula>
    </cfRule>
    <cfRule type="cellIs" dxfId="4286" priority="8" operator="equal">
      <formula>"Neutral"</formula>
    </cfRule>
    <cfRule type="cellIs" dxfId="4285" priority="9" operator="equal">
      <formula>"Minor Positive"</formula>
    </cfRule>
    <cfRule type="cellIs" dxfId="4284" priority="10" operator="equal">
      <formula>"Significant Positive"</formula>
    </cfRule>
  </conditionalFormatting>
  <conditionalFormatting sqref="J47">
    <cfRule type="cellIs" dxfId="4283" priority="35" operator="equal">
      <formula>"Significant Negative"</formula>
    </cfRule>
    <cfRule type="cellIs" dxfId="4282" priority="36" operator="equal">
      <formula>"Minor Negative"</formula>
    </cfRule>
    <cfRule type="cellIs" dxfId="4281" priority="37" operator="equal">
      <formula>"Uncertain"</formula>
    </cfRule>
    <cfRule type="cellIs" dxfId="4280" priority="38" operator="equal">
      <formula>"Neutral"</formula>
    </cfRule>
    <cfRule type="cellIs" dxfId="4279" priority="39" operator="equal">
      <formula>"Minor Positive"</formula>
    </cfRule>
    <cfRule type="cellIs" dxfId="4278" priority="40" operator="equal">
      <formula>"Significant Positive"</formula>
    </cfRule>
  </conditionalFormatting>
  <conditionalFormatting sqref="J49">
    <cfRule type="cellIs" dxfId="4277" priority="41" operator="equal">
      <formula>"Significant Negative"</formula>
    </cfRule>
    <cfRule type="cellIs" dxfId="4276" priority="42" operator="equal">
      <formula>"Minor Negative"</formula>
    </cfRule>
    <cfRule type="cellIs" dxfId="4275" priority="43" operator="equal">
      <formula>"Uncertain"</formula>
    </cfRule>
    <cfRule type="cellIs" dxfId="4274" priority="44" operator="equal">
      <formula>"Neutral"</formula>
    </cfRule>
    <cfRule type="cellIs" dxfId="4273" priority="45" operator="equal">
      <formula>"Minor Positive"</formula>
    </cfRule>
    <cfRule type="cellIs" dxfId="4272" priority="46" operator="equal">
      <formula>"Significant Positive"</formula>
    </cfRule>
  </conditionalFormatting>
  <conditionalFormatting sqref="J54">
    <cfRule type="cellIs" dxfId="4271" priority="29" operator="equal">
      <formula>"Significant Negative"</formula>
    </cfRule>
    <cfRule type="cellIs" dxfId="4270" priority="30" operator="equal">
      <formula>"Minor Negative"</formula>
    </cfRule>
    <cfRule type="cellIs" dxfId="4269" priority="31" operator="equal">
      <formula>"Uncertain"</formula>
    </cfRule>
    <cfRule type="cellIs" dxfId="4268" priority="32" operator="equal">
      <formula>"Neutral"</formula>
    </cfRule>
    <cfRule type="cellIs" dxfId="4267" priority="33" operator="equal">
      <formula>"Minor Positive"</formula>
    </cfRule>
    <cfRule type="cellIs" dxfId="4266" priority="34" operator="equal">
      <formula>"Significant Positive"</formula>
    </cfRule>
  </conditionalFormatting>
  <conditionalFormatting sqref="J57 J65 J72 J77 J84">
    <cfRule type="cellIs" dxfId="4265" priority="48" operator="equal">
      <formula>"Significant Negative"</formula>
    </cfRule>
    <cfRule type="cellIs" dxfId="4264" priority="49" operator="equal">
      <formula>"Minor Negative"</formula>
    </cfRule>
    <cfRule type="cellIs" dxfId="4263" priority="50" operator="equal">
      <formula>"Uncertain"</formula>
    </cfRule>
    <cfRule type="cellIs" dxfId="4262" priority="51" operator="equal">
      <formula>"Neutral"</formula>
    </cfRule>
    <cfRule type="cellIs" dxfId="4261" priority="52" operator="equal">
      <formula>"Minor Positive"</formula>
    </cfRule>
    <cfRule type="cellIs" dxfId="4260" priority="5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7FC1DE47-A98B-4F7D-800F-B3A53F3BF5D0}">
          <x14:formula1>
            <xm:f>'Drop downs'!$A$2:$A$3</xm:f>
          </x14:formula1>
          <xm:sqref>D8:D87</xm:sqref>
        </x14:dataValidation>
        <x14:dataValidation type="list" allowBlank="1" showInputMessage="1" showErrorMessage="1" xr:uid="{017BD670-6DF3-431F-8DE5-8E4274EC8BF5}">
          <x14:formula1>
            <xm:f>'Drop downs'!$B$2:$B$4</xm:f>
          </x14:formula1>
          <xm:sqref>E18 E8 E65 E72 E47 E49 E54 E84 E77 E57 E20 E28 E36 E42</xm:sqref>
        </x14:dataValidation>
        <x14:dataValidation type="list" allowBlank="1" showInputMessage="1" showErrorMessage="1" xr:uid="{1585E119-CA0E-444E-871C-FA7DDEE3CC22}">
          <x14:formula1>
            <xm:f>'Drop downs'!$C$2:$C$5</xm:f>
          </x14:formula1>
          <xm:sqref>F18 F8 F65 F72 F47 F49 F54 F84 F77 F57 F20 F28 F36 F42</xm:sqref>
        </x14:dataValidation>
        <x14:dataValidation type="list" allowBlank="1" showInputMessage="1" showErrorMessage="1" xr:uid="{A5FADC6E-0CAC-4613-9162-79556947D92B}">
          <x14:formula1>
            <xm:f>'Drop downs'!$D$2:$D$7</xm:f>
          </x14:formula1>
          <xm:sqref>G18 G8 G65 G72 G47 G49 G54 G84 G77 G57 G20 G28 G36 G42</xm:sqref>
        </x14:dataValidation>
        <x14:dataValidation type="list" allowBlank="1" showInputMessage="1" showErrorMessage="1" xr:uid="{0C51BE47-A451-4C10-B7E3-8E8B154398C8}">
          <x14:formula1>
            <xm:f>'Drop downs'!$E$2:$E$6</xm:f>
          </x14:formula1>
          <xm:sqref>H18 H8 H65 H72 H47 H49 H54 H84 H77 H57 H20 H28 H36 H42</xm:sqref>
        </x14:dataValidation>
        <x14:dataValidation type="list" allowBlank="1" showInputMessage="1" showErrorMessage="1" xr:uid="{5C90C4E8-CC7B-4BA0-8170-804866FB5805}">
          <x14:formula1>
            <xm:f>'Drop downs'!$F$2:$F$6</xm:f>
          </x14:formula1>
          <xm:sqref>I18 I8 I65 I72 I47 I49 I54 I84 I77 I57 I20 I28 I36 I42</xm:sqref>
        </x14:dataValidation>
        <x14:dataValidation type="list" allowBlank="1" showInputMessage="1" showErrorMessage="1" xr:uid="{8CBB25DC-1A2F-46AA-819B-5DEA09FC3321}">
          <x14:formula1>
            <xm:f>'Drop downs'!$G$2:$G$7</xm:f>
          </x14:formula1>
          <xm:sqref>J18 J8 J65 J72 J47 J49 J54 J84 J77 J57 J20 J28 J36 J42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C8CA-6200-4529-B5EE-C99F840BCF7E}">
  <sheetPr codeName="Sheet115">
    <tabColor rgb="FF7030A0"/>
  </sheetPr>
  <dimension ref="A1:U98"/>
  <sheetViews>
    <sheetView showGridLines="0" zoomScaleNormal="100" workbookViewId="0">
      <selection activeCell="K3" sqref="K3"/>
    </sheetView>
  </sheetViews>
  <sheetFormatPr defaultColWidth="8.54296875" defaultRowHeight="26" x14ac:dyDescent="0.6"/>
  <cols>
    <col min="1" max="1" width="48.179687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5.453125" style="175" bestFit="1" customWidth="1"/>
    <col min="10" max="10" width="20.54296875" style="175" customWidth="1"/>
    <col min="11" max="11" width="62.4531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617</v>
      </c>
      <c r="D1" s="412"/>
      <c r="E1" s="412"/>
      <c r="F1" s="413"/>
      <c r="G1" s="176"/>
      <c r="I1" s="177"/>
      <c r="J1" s="177"/>
      <c r="K1" s="177"/>
    </row>
    <row r="2" spans="1:21" x14ac:dyDescent="0.6">
      <c r="A2" s="174" t="s">
        <v>31</v>
      </c>
      <c r="B2" s="178"/>
      <c r="C2" s="412" t="s">
        <v>462</v>
      </c>
      <c r="D2" s="412"/>
      <c r="E2" s="412"/>
      <c r="F2" s="413"/>
      <c r="I2" s="181"/>
      <c r="J2" s="181"/>
      <c r="K2" s="181"/>
    </row>
    <row r="3" spans="1:21" x14ac:dyDescent="0.6">
      <c r="A3" s="182" t="s">
        <v>32</v>
      </c>
      <c r="B3" s="183"/>
      <c r="C3" s="412" t="s">
        <v>618</v>
      </c>
      <c r="D3" s="412"/>
      <c r="E3" s="412"/>
      <c r="F3" s="413"/>
      <c r="I3" s="181"/>
      <c r="J3" s="181"/>
      <c r="K3" s="181"/>
    </row>
    <row r="4" spans="1:21" ht="77.5" customHeight="1" x14ac:dyDescent="0.6">
      <c r="A4" s="182" t="s">
        <v>33</v>
      </c>
      <c r="B4" s="184"/>
      <c r="C4" s="414" t="s">
        <v>619</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573</v>
      </c>
      <c r="L8" s="438"/>
      <c r="M8" s="429"/>
      <c r="Q8" s="190" t="str">
        <f>IF(OR(J8='Drop downs'!$G$7,J8='Drop downs'!$G$5), B8&amp;": "&amp;K8&amp;CHAR(10),"")</f>
        <v/>
      </c>
      <c r="R8" s="190" t="str">
        <f>IF(J8='Drop downs'!$G$2,B8&amp;": "&amp;K8&amp;""," ")</f>
        <v xml:space="preserve"> </v>
      </c>
      <c r="S8" s="190" t="str">
        <f>IF(GR10_ALT_2!E8='Drop downs'!$B$6,GR10_ALT_2!B8&amp;": "&amp;GR10_ALT_2!K8&amp;"","")</f>
        <v/>
      </c>
      <c r="T8" s="175" t="str">
        <f>IF(L8&gt;0,B8&amp;":"&amp;L8&amp;"
","")</f>
        <v/>
      </c>
      <c r="U8" s="175" t="str">
        <f>IF(M8&gt;0,B8&amp;":"&amp;M8&amp;"
","")</f>
        <v/>
      </c>
    </row>
    <row r="9" spans="1:21" ht="51" customHeight="1" x14ac:dyDescent="0.6">
      <c r="A9" s="421"/>
      <c r="B9" s="424"/>
      <c r="C9" s="191" t="s">
        <v>325</v>
      </c>
      <c r="D9" s="191" t="s">
        <v>257</v>
      </c>
      <c r="E9" s="427"/>
      <c r="F9" s="427"/>
      <c r="G9" s="427"/>
      <c r="H9" s="427"/>
      <c r="I9" s="427"/>
      <c r="J9" s="433"/>
      <c r="K9" s="436"/>
      <c r="L9" s="439"/>
      <c r="M9" s="430"/>
      <c r="Q9" s="190"/>
      <c r="R9" s="190"/>
      <c r="S9" s="190"/>
    </row>
    <row r="10" spans="1:21" x14ac:dyDescent="0.6">
      <c r="A10" s="421"/>
      <c r="B10" s="424"/>
      <c r="C10" s="191" t="s">
        <v>326</v>
      </c>
      <c r="D10" s="191" t="s">
        <v>257</v>
      </c>
      <c r="E10" s="427"/>
      <c r="F10" s="427"/>
      <c r="G10" s="427"/>
      <c r="H10" s="427"/>
      <c r="I10" s="427"/>
      <c r="J10" s="433"/>
      <c r="K10" s="436"/>
      <c r="L10" s="439"/>
      <c r="M10" s="430"/>
      <c r="Q10" s="190"/>
      <c r="R10" s="190"/>
      <c r="S10" s="190"/>
    </row>
    <row r="11" spans="1:21" ht="52" x14ac:dyDescent="0.6">
      <c r="A11" s="421"/>
      <c r="B11" s="424"/>
      <c r="C11" s="191" t="s">
        <v>327</v>
      </c>
      <c r="D11" s="191" t="s">
        <v>257</v>
      </c>
      <c r="E11" s="427"/>
      <c r="F11" s="427"/>
      <c r="G11" s="427"/>
      <c r="H11" s="427"/>
      <c r="I11" s="427"/>
      <c r="J11" s="433"/>
      <c r="K11" s="436"/>
      <c r="L11" s="439"/>
      <c r="M11" s="430"/>
      <c r="Q11" s="190"/>
      <c r="R11" s="190"/>
      <c r="S11" s="190"/>
    </row>
    <row r="12" spans="1:21" ht="52" x14ac:dyDescent="0.6">
      <c r="A12" s="421"/>
      <c r="B12" s="424"/>
      <c r="C12" s="191" t="s">
        <v>328</v>
      </c>
      <c r="D12" s="191" t="s">
        <v>257</v>
      </c>
      <c r="E12" s="427"/>
      <c r="F12" s="427"/>
      <c r="G12" s="427"/>
      <c r="H12" s="427"/>
      <c r="I12" s="427"/>
      <c r="J12" s="433"/>
      <c r="K12" s="436"/>
      <c r="L12" s="439"/>
      <c r="M12" s="430"/>
      <c r="Q12" s="190"/>
      <c r="R12" s="190"/>
      <c r="S12" s="190"/>
    </row>
    <row r="13" spans="1:21" x14ac:dyDescent="0.6">
      <c r="A13" s="421"/>
      <c r="B13" s="424"/>
      <c r="C13" s="191" t="s">
        <v>329</v>
      </c>
      <c r="D13" s="191" t="s">
        <v>257</v>
      </c>
      <c r="E13" s="427"/>
      <c r="F13" s="427"/>
      <c r="G13" s="427"/>
      <c r="H13" s="427"/>
      <c r="I13" s="427"/>
      <c r="J13" s="433"/>
      <c r="K13" s="436"/>
      <c r="L13" s="439"/>
      <c r="M13" s="430"/>
      <c r="Q13" s="190"/>
      <c r="R13" s="190"/>
      <c r="S13" s="190"/>
    </row>
    <row r="14" spans="1:21" ht="78" x14ac:dyDescent="0.6">
      <c r="A14" s="421"/>
      <c r="B14" s="424"/>
      <c r="C14" s="191" t="s">
        <v>330</v>
      </c>
      <c r="D14" s="191" t="s">
        <v>257</v>
      </c>
      <c r="E14" s="427"/>
      <c r="F14" s="427"/>
      <c r="G14" s="427"/>
      <c r="H14" s="427"/>
      <c r="I14" s="427"/>
      <c r="J14" s="433"/>
      <c r="K14" s="436"/>
      <c r="L14" s="439"/>
      <c r="M14" s="430"/>
      <c r="Q14" s="190"/>
      <c r="R14" s="190"/>
      <c r="S14" s="190"/>
    </row>
    <row r="15" spans="1:21" ht="52" x14ac:dyDescent="0.6">
      <c r="A15" s="421"/>
      <c r="B15" s="424"/>
      <c r="C15" s="191" t="s">
        <v>331</v>
      </c>
      <c r="D15" s="191" t="s">
        <v>257</v>
      </c>
      <c r="E15" s="427"/>
      <c r="F15" s="427"/>
      <c r="G15" s="427"/>
      <c r="H15" s="427"/>
      <c r="I15" s="427"/>
      <c r="J15" s="433"/>
      <c r="K15" s="436"/>
      <c r="L15" s="439"/>
      <c r="M15" s="430"/>
      <c r="Q15" s="190"/>
      <c r="R15" s="190"/>
      <c r="S15" s="190"/>
    </row>
    <row r="16" spans="1:21" ht="87.75" customHeight="1" x14ac:dyDescent="0.6">
      <c r="A16" s="421"/>
      <c r="B16" s="424"/>
      <c r="C16" s="191" t="s">
        <v>332</v>
      </c>
      <c r="D16" s="191" t="s">
        <v>257</v>
      </c>
      <c r="E16" s="427"/>
      <c r="F16" s="427"/>
      <c r="G16" s="427"/>
      <c r="H16" s="427"/>
      <c r="I16" s="427"/>
      <c r="J16" s="433"/>
      <c r="K16" s="436"/>
      <c r="L16" s="439"/>
      <c r="M16" s="430"/>
      <c r="Q16" s="190"/>
      <c r="R16" s="190"/>
      <c r="S16" s="190"/>
    </row>
    <row r="17" spans="1:21" ht="52.5" thickBot="1" x14ac:dyDescent="0.65">
      <c r="A17" s="422"/>
      <c r="B17" s="425"/>
      <c r="C17" s="193" t="s">
        <v>333</v>
      </c>
      <c r="D17" s="191" t="s">
        <v>257</v>
      </c>
      <c r="E17" s="428"/>
      <c r="F17" s="428"/>
      <c r="G17" s="428"/>
      <c r="H17" s="428"/>
      <c r="I17" s="428"/>
      <c r="J17" s="434"/>
      <c r="K17" s="437"/>
      <c r="L17" s="440"/>
      <c r="M17" s="431"/>
      <c r="Q17" s="190"/>
      <c r="R17" s="190"/>
      <c r="S17" s="190"/>
    </row>
    <row r="18" spans="1:21" ht="74.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IF(GR10_ALT_2!E18='Drop downs'!$B$6,GR10_ALT_2!B18&amp;": "&amp;GR10_ALT_2!K18&amp;"","")</f>
        <v/>
      </c>
      <c r="T18" s="175" t="str">
        <f>IF(L18&gt;0,B18&amp;":"&amp;L18&amp;"
","")</f>
        <v/>
      </c>
      <c r="U18" s="175" t="str">
        <f>IF(M18&gt;0,B18&amp;":"&amp;M18&amp;"
","")</f>
        <v/>
      </c>
    </row>
    <row r="19" spans="1:21" ht="8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65.65" customHeight="1" thickBot="1" x14ac:dyDescent="0.65">
      <c r="A20" s="420" t="s">
        <v>337</v>
      </c>
      <c r="B20" s="441" t="s">
        <v>120</v>
      </c>
      <c r="C20" s="194" t="s">
        <v>338</v>
      </c>
      <c r="D20" s="189" t="s">
        <v>257</v>
      </c>
      <c r="E20" s="432" t="s">
        <v>103</v>
      </c>
      <c r="F20" s="432" t="s">
        <v>103</v>
      </c>
      <c r="G20" s="432" t="s">
        <v>103</v>
      </c>
      <c r="H20" s="432" t="s">
        <v>103</v>
      </c>
      <c r="I20" s="432" t="s">
        <v>103</v>
      </c>
      <c r="J20" s="432" t="s">
        <v>164</v>
      </c>
      <c r="K20" s="435" t="s">
        <v>620</v>
      </c>
      <c r="L20" s="524" t="s">
        <v>621</v>
      </c>
      <c r="M20" s="527"/>
      <c r="Q20" s="190" t="str">
        <f>IF(OR(J20='Drop downs'!$G$7,J20='Drop downs'!$G$5), B20&amp;": "&amp;K20&amp;CHAR(10),"")</f>
        <v xml:space="preserve">IIA3: 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v>
      </c>
      <c r="R20" s="190" t="str">
        <f>IF(J20='Drop downs'!$G$2,B20&amp;": "&amp;K20&amp;""," ")</f>
        <v xml:space="preserve"> </v>
      </c>
      <c r="S20" s="190" t="str">
        <f>IF(GR10_ALT_2!E20='Drop downs'!$B$6,GR10_ALT_2!B20&amp;": "&amp;GR10_ALT_2!K20&amp;"","")</f>
        <v/>
      </c>
      <c r="T20" s="175" t="str">
        <f>IF(L20&gt;0,B20&amp;":"&amp;L20&amp;"
","")</f>
        <v xml:space="preserve">IIA3:Mitigation: the policy needs to incorporate a consideration of accessibility into the more permissive policy.
</v>
      </c>
      <c r="U20" s="175" t="str">
        <f>IF(M20&gt;0,B20&amp;":"&amp;M20&amp;"
","")</f>
        <v/>
      </c>
    </row>
    <row r="21" spans="1:21" ht="54" customHeight="1" thickBot="1" x14ac:dyDescent="0.65">
      <c r="A21" s="421"/>
      <c r="B21" s="442"/>
      <c r="C21" s="195" t="s">
        <v>339</v>
      </c>
      <c r="D21" s="189" t="s">
        <v>257</v>
      </c>
      <c r="E21" s="433"/>
      <c r="F21" s="433"/>
      <c r="G21" s="433"/>
      <c r="H21" s="433"/>
      <c r="I21" s="433"/>
      <c r="J21" s="433"/>
      <c r="K21" s="436"/>
      <c r="L21" s="525"/>
      <c r="M21" s="528"/>
      <c r="Q21" s="190"/>
      <c r="R21" s="190"/>
      <c r="S21" s="190"/>
    </row>
    <row r="22" spans="1:21" ht="58" customHeight="1" thickBot="1" x14ac:dyDescent="0.65">
      <c r="A22" s="421"/>
      <c r="B22" s="442"/>
      <c r="C22" s="195" t="s">
        <v>340</v>
      </c>
      <c r="D22" s="189" t="s">
        <v>257</v>
      </c>
      <c r="E22" s="433"/>
      <c r="F22" s="433"/>
      <c r="G22" s="433"/>
      <c r="H22" s="433"/>
      <c r="I22" s="433"/>
      <c r="J22" s="433"/>
      <c r="K22" s="436"/>
      <c r="L22" s="525"/>
      <c r="M22" s="528"/>
      <c r="Q22" s="190"/>
      <c r="R22" s="190"/>
      <c r="S22" s="190"/>
    </row>
    <row r="23" spans="1:21" ht="58.5" customHeight="1" thickBot="1" x14ac:dyDescent="0.65">
      <c r="A23" s="421"/>
      <c r="B23" s="442"/>
      <c r="C23" s="195" t="s">
        <v>341</v>
      </c>
      <c r="D23" s="189" t="s">
        <v>257</v>
      </c>
      <c r="E23" s="433"/>
      <c r="F23" s="433"/>
      <c r="G23" s="433"/>
      <c r="H23" s="433"/>
      <c r="I23" s="433"/>
      <c r="J23" s="433"/>
      <c r="K23" s="436"/>
      <c r="L23" s="525"/>
      <c r="M23" s="528"/>
      <c r="Q23" s="190"/>
      <c r="R23" s="190"/>
      <c r="S23" s="190"/>
    </row>
    <row r="24" spans="1:21" ht="58.5" customHeight="1" thickBot="1" x14ac:dyDescent="0.65">
      <c r="A24" s="421"/>
      <c r="B24" s="442"/>
      <c r="C24" s="195" t="s">
        <v>342</v>
      </c>
      <c r="D24" s="189" t="s">
        <v>257</v>
      </c>
      <c r="E24" s="433"/>
      <c r="F24" s="433"/>
      <c r="G24" s="433"/>
      <c r="H24" s="433"/>
      <c r="I24" s="433"/>
      <c r="J24" s="433"/>
      <c r="K24" s="436"/>
      <c r="L24" s="525"/>
      <c r="M24" s="528"/>
      <c r="Q24" s="190"/>
      <c r="R24" s="190"/>
      <c r="S24" s="190"/>
    </row>
    <row r="25" spans="1:21" ht="110.5" customHeight="1" thickBot="1" x14ac:dyDescent="0.65">
      <c r="A25" s="421"/>
      <c r="B25" s="442"/>
      <c r="C25" s="195" t="s">
        <v>343</v>
      </c>
      <c r="D25" s="189" t="s">
        <v>257</v>
      </c>
      <c r="E25" s="433"/>
      <c r="F25" s="433"/>
      <c r="G25" s="433"/>
      <c r="H25" s="433"/>
      <c r="I25" s="433"/>
      <c r="J25" s="433"/>
      <c r="K25" s="436"/>
      <c r="L25" s="525"/>
      <c r="M25" s="528"/>
      <c r="Q25" s="190"/>
      <c r="R25" s="190"/>
      <c r="S25" s="190"/>
    </row>
    <row r="26" spans="1:21" ht="61" customHeight="1" x14ac:dyDescent="0.6">
      <c r="A26" s="421"/>
      <c r="B26" s="442"/>
      <c r="C26" s="195" t="s">
        <v>344</v>
      </c>
      <c r="D26" s="189" t="s">
        <v>257</v>
      </c>
      <c r="E26" s="433"/>
      <c r="F26" s="433"/>
      <c r="G26" s="433"/>
      <c r="H26" s="433"/>
      <c r="I26" s="433"/>
      <c r="J26" s="433"/>
      <c r="K26" s="436"/>
      <c r="L26" s="525"/>
      <c r="M26" s="528"/>
      <c r="Q26" s="190"/>
      <c r="R26" s="190"/>
      <c r="S26" s="190"/>
    </row>
    <row r="27" spans="1:21" ht="93.65" customHeight="1" thickBot="1" x14ac:dyDescent="0.65">
      <c r="A27" s="422"/>
      <c r="B27" s="443"/>
      <c r="C27" s="196" t="s">
        <v>345</v>
      </c>
      <c r="D27" s="193" t="s">
        <v>253</v>
      </c>
      <c r="E27" s="434"/>
      <c r="F27" s="434"/>
      <c r="G27" s="434"/>
      <c r="H27" s="434"/>
      <c r="I27" s="434"/>
      <c r="J27" s="434"/>
      <c r="K27" s="437"/>
      <c r="L27" s="526"/>
      <c r="M27" s="529"/>
      <c r="Q27" s="190"/>
      <c r="R27" s="190"/>
      <c r="S27" s="190"/>
    </row>
    <row r="28" spans="1:21" ht="81" customHeight="1" x14ac:dyDescent="0.6">
      <c r="A28" s="420" t="s">
        <v>346</v>
      </c>
      <c r="B28" s="441" t="s">
        <v>121</v>
      </c>
      <c r="C28" s="197" t="s">
        <v>347</v>
      </c>
      <c r="D28" s="194" t="s">
        <v>253</v>
      </c>
      <c r="E28" s="432" t="s">
        <v>421</v>
      </c>
      <c r="F28" s="432" t="s">
        <v>444</v>
      </c>
      <c r="G28" s="432" t="s">
        <v>427</v>
      </c>
      <c r="H28" s="432" t="s">
        <v>424</v>
      </c>
      <c r="I28" s="432" t="s">
        <v>425</v>
      </c>
      <c r="J28" s="432" t="s">
        <v>159</v>
      </c>
      <c r="K28" s="435" t="s">
        <v>606</v>
      </c>
      <c r="L28" s="438"/>
      <c r="M28" s="429"/>
      <c r="Q28" s="190" t="str">
        <f>IF(OR(J28='Drop downs'!$G$7,J28='Drop downs'!$G$5), B28&amp;": "&amp;K28&amp;CHAR(10),"")</f>
        <v/>
      </c>
      <c r="R28" s="190" t="str">
        <f>IF(J28='Drop downs'!$G$2,B28&amp;": "&amp;K28&amp;""," ")</f>
        <v xml:space="preserve"> </v>
      </c>
      <c r="S28" s="190" t="str">
        <f>IF(GR10_ALT_2!E28='Drop downs'!$B$6,GR10_ALT_2!B28&amp;": "&amp;GR10_ALT_2!K28&amp;"","")</f>
        <v/>
      </c>
      <c r="T28" s="175" t="str">
        <f>IF(L28&gt;0,B28&amp;":"&amp;L28&amp;"
","")</f>
        <v/>
      </c>
      <c r="U28" s="175" t="str">
        <f>IF(M28&gt;0,B28&amp;":"&amp;M28&amp;"
","")</f>
        <v/>
      </c>
    </row>
    <row r="29" spans="1:21" ht="79" customHeight="1" x14ac:dyDescent="0.6">
      <c r="A29" s="421"/>
      <c r="B29" s="442"/>
      <c r="C29" s="198" t="s">
        <v>348</v>
      </c>
      <c r="D29" s="195" t="s">
        <v>257</v>
      </c>
      <c r="E29" s="433"/>
      <c r="F29" s="433"/>
      <c r="G29" s="433"/>
      <c r="H29" s="433"/>
      <c r="I29" s="433"/>
      <c r="J29" s="433"/>
      <c r="K29" s="436"/>
      <c r="L29" s="439"/>
      <c r="M29" s="430"/>
      <c r="Q29" s="190"/>
      <c r="R29" s="190"/>
      <c r="S29" s="190"/>
    </row>
    <row r="30" spans="1:21" ht="75" customHeight="1" x14ac:dyDescent="0.6">
      <c r="A30" s="421"/>
      <c r="B30" s="442"/>
      <c r="C30" s="198" t="s">
        <v>349</v>
      </c>
      <c r="D30" s="195" t="s">
        <v>257</v>
      </c>
      <c r="E30" s="433"/>
      <c r="F30" s="433"/>
      <c r="G30" s="433"/>
      <c r="H30" s="433"/>
      <c r="I30" s="433"/>
      <c r="J30" s="433"/>
      <c r="K30" s="436"/>
      <c r="L30" s="439"/>
      <c r="M30" s="430"/>
      <c r="Q30" s="190"/>
      <c r="R30" s="190"/>
      <c r="S30" s="190"/>
    </row>
    <row r="31" spans="1:21" ht="75" customHeight="1" x14ac:dyDescent="0.6">
      <c r="A31" s="421"/>
      <c r="B31" s="442"/>
      <c r="C31" s="198" t="s">
        <v>350</v>
      </c>
      <c r="D31" s="195" t="s">
        <v>257</v>
      </c>
      <c r="E31" s="433"/>
      <c r="F31" s="433"/>
      <c r="G31" s="433"/>
      <c r="H31" s="433"/>
      <c r="I31" s="433"/>
      <c r="J31" s="433"/>
      <c r="K31" s="436"/>
      <c r="L31" s="439"/>
      <c r="M31" s="430"/>
      <c r="Q31" s="190"/>
      <c r="R31" s="190"/>
      <c r="S31" s="190"/>
    </row>
    <row r="32" spans="1:21" ht="75" customHeight="1" x14ac:dyDescent="0.6">
      <c r="A32" s="421"/>
      <c r="B32" s="442"/>
      <c r="C32" s="198" t="s">
        <v>351</v>
      </c>
      <c r="D32" s="195" t="s">
        <v>257</v>
      </c>
      <c r="E32" s="433"/>
      <c r="F32" s="433"/>
      <c r="G32" s="433"/>
      <c r="H32" s="433"/>
      <c r="I32" s="433"/>
      <c r="J32" s="433"/>
      <c r="K32" s="436"/>
      <c r="L32" s="439"/>
      <c r="M32" s="430"/>
      <c r="Q32" s="190"/>
      <c r="R32" s="190"/>
      <c r="S32" s="190"/>
    </row>
    <row r="33" spans="1:21" ht="48.65" customHeight="1" x14ac:dyDescent="0.6">
      <c r="A33" s="421"/>
      <c r="B33" s="442"/>
      <c r="C33" s="198" t="s">
        <v>352</v>
      </c>
      <c r="D33" s="195" t="s">
        <v>253</v>
      </c>
      <c r="E33" s="433"/>
      <c r="F33" s="433"/>
      <c r="G33" s="433"/>
      <c r="H33" s="433"/>
      <c r="I33" s="433"/>
      <c r="J33" s="433"/>
      <c r="K33" s="436"/>
      <c r="L33" s="439"/>
      <c r="M33" s="430"/>
      <c r="Q33" s="190"/>
      <c r="R33" s="190"/>
      <c r="S33" s="190"/>
    </row>
    <row r="34" spans="1:21" ht="65.150000000000006" customHeight="1" x14ac:dyDescent="0.6">
      <c r="A34" s="421"/>
      <c r="B34" s="442"/>
      <c r="C34" s="198" t="s">
        <v>353</v>
      </c>
      <c r="D34" s="195" t="s">
        <v>257</v>
      </c>
      <c r="E34" s="433"/>
      <c r="F34" s="433"/>
      <c r="G34" s="433"/>
      <c r="H34" s="433"/>
      <c r="I34" s="433"/>
      <c r="J34" s="433"/>
      <c r="K34" s="436"/>
      <c r="L34" s="439"/>
      <c r="M34" s="430"/>
      <c r="Q34" s="190"/>
      <c r="R34" s="190"/>
      <c r="S34" s="190"/>
    </row>
    <row r="35" spans="1:21" ht="51.75" customHeight="1" thickBot="1" x14ac:dyDescent="0.65">
      <c r="A35" s="446"/>
      <c r="B35" s="443"/>
      <c r="C35" s="211" t="s">
        <v>354</v>
      </c>
      <c r="D35" s="212" t="s">
        <v>257</v>
      </c>
      <c r="E35" s="447"/>
      <c r="F35" s="447"/>
      <c r="G35" s="447"/>
      <c r="H35" s="447"/>
      <c r="I35" s="447"/>
      <c r="J35" s="447"/>
      <c r="K35" s="452"/>
      <c r="L35" s="453"/>
      <c r="M35" s="448"/>
      <c r="Q35" s="190"/>
      <c r="R35" s="190"/>
      <c r="S35" s="190"/>
    </row>
    <row r="36" spans="1:21" ht="57.65" customHeight="1" x14ac:dyDescent="0.6">
      <c r="A36" s="449" t="s">
        <v>355</v>
      </c>
      <c r="B36" s="441" t="s">
        <v>122</v>
      </c>
      <c r="C36" s="213" t="s">
        <v>356</v>
      </c>
      <c r="D36" s="213" t="s">
        <v>253</v>
      </c>
      <c r="E36" s="450" t="s">
        <v>103</v>
      </c>
      <c r="F36" s="450" t="s">
        <v>103</v>
      </c>
      <c r="G36" s="450" t="s">
        <v>103</v>
      </c>
      <c r="H36" s="450" t="s">
        <v>103</v>
      </c>
      <c r="I36" s="450" t="s">
        <v>103</v>
      </c>
      <c r="J36" s="450" t="s">
        <v>164</v>
      </c>
      <c r="K36" s="451" t="s">
        <v>622</v>
      </c>
      <c r="L36" s="530" t="s">
        <v>623</v>
      </c>
      <c r="M36" s="533"/>
      <c r="Q36" s="190" t="str">
        <f>IF(OR(J36='Drop downs'!$G$7,J36='Drop downs'!$G$5), B36&amp;": "&amp;K36&amp;CHAR(10),"")</f>
        <v xml:space="preserve">IIA5: 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v>
      </c>
      <c r="R36" s="190" t="str">
        <f>IF(J36='Drop downs'!$G$2,B36&amp;": "&amp;K36&amp;""," ")</f>
        <v xml:space="preserve"> </v>
      </c>
      <c r="S36" s="190" t="str">
        <f>IF(GR10_ALT_2!E36='Drop downs'!$B$6,GR10_ALT_2!B36&amp;": "&amp;GR10_ALT_2!K36&amp;"","")</f>
        <v/>
      </c>
      <c r="T36" s="175" t="str">
        <f>IF(L36&gt;0,B36&amp;":"&amp;L36&amp;"
","")</f>
        <v xml:space="preserve">IIA5:Mitigation: the policy needs to incorporate a consideration of local housing need into the more permissive policy.
</v>
      </c>
      <c r="U36" s="175" t="str">
        <f>IF(M36&gt;0,B36&amp;":"&amp;M36&amp;"
","")</f>
        <v/>
      </c>
    </row>
    <row r="37" spans="1:21" ht="61" customHeight="1" x14ac:dyDescent="0.6">
      <c r="A37" s="421"/>
      <c r="B37" s="442"/>
      <c r="C37" s="195" t="s">
        <v>357</v>
      </c>
      <c r="D37" s="195" t="s">
        <v>257</v>
      </c>
      <c r="E37" s="433"/>
      <c r="F37" s="433"/>
      <c r="G37" s="433"/>
      <c r="H37" s="433"/>
      <c r="I37" s="433"/>
      <c r="J37" s="433"/>
      <c r="K37" s="436"/>
      <c r="L37" s="525"/>
      <c r="M37" s="528"/>
      <c r="Q37" s="190"/>
      <c r="R37" s="190"/>
      <c r="S37" s="190"/>
    </row>
    <row r="38" spans="1:21" ht="56.15" customHeight="1" x14ac:dyDescent="0.6">
      <c r="A38" s="421"/>
      <c r="B38" s="442"/>
      <c r="C38" s="195" t="s">
        <v>358</v>
      </c>
      <c r="D38" s="195" t="s">
        <v>257</v>
      </c>
      <c r="E38" s="433"/>
      <c r="F38" s="433"/>
      <c r="G38" s="433"/>
      <c r="H38" s="433"/>
      <c r="I38" s="433"/>
      <c r="J38" s="433"/>
      <c r="K38" s="436"/>
      <c r="L38" s="525"/>
      <c r="M38" s="528"/>
      <c r="Q38" s="190"/>
      <c r="R38" s="190"/>
      <c r="S38" s="190"/>
    </row>
    <row r="39" spans="1:21" ht="80.5" customHeight="1" x14ac:dyDescent="0.6">
      <c r="A39" s="421"/>
      <c r="B39" s="442"/>
      <c r="C39" s="195" t="s">
        <v>359</v>
      </c>
      <c r="D39" s="195" t="s">
        <v>257</v>
      </c>
      <c r="E39" s="433"/>
      <c r="F39" s="433"/>
      <c r="G39" s="433"/>
      <c r="H39" s="433"/>
      <c r="I39" s="433"/>
      <c r="J39" s="433"/>
      <c r="K39" s="436"/>
      <c r="L39" s="525"/>
      <c r="M39" s="528"/>
      <c r="Q39" s="190"/>
      <c r="R39" s="190"/>
      <c r="S39" s="190"/>
    </row>
    <row r="40" spans="1:21" ht="104" x14ac:dyDescent="0.6">
      <c r="A40" s="421"/>
      <c r="B40" s="442"/>
      <c r="C40" s="195" t="s">
        <v>360</v>
      </c>
      <c r="D40" s="195" t="s">
        <v>253</v>
      </c>
      <c r="E40" s="433"/>
      <c r="F40" s="433"/>
      <c r="G40" s="433"/>
      <c r="H40" s="433"/>
      <c r="I40" s="433"/>
      <c r="J40" s="433"/>
      <c r="K40" s="436"/>
      <c r="L40" s="525"/>
      <c r="M40" s="528"/>
      <c r="Q40" s="190"/>
      <c r="R40" s="190"/>
      <c r="S40" s="190"/>
    </row>
    <row r="41" spans="1:21" ht="80.2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80.150000000000006" customHeight="1" x14ac:dyDescent="0.6">
      <c r="A42" s="449" t="s">
        <v>362</v>
      </c>
      <c r="B42" s="441" t="s">
        <v>123</v>
      </c>
      <c r="C42" s="213" t="s">
        <v>363</v>
      </c>
      <c r="D42" s="213" t="s">
        <v>257</v>
      </c>
      <c r="E42" s="450" t="s">
        <v>103</v>
      </c>
      <c r="F42" s="450" t="s">
        <v>103</v>
      </c>
      <c r="G42" s="450" t="s">
        <v>103</v>
      </c>
      <c r="H42" s="450" t="s">
        <v>103</v>
      </c>
      <c r="I42" s="450" t="s">
        <v>103</v>
      </c>
      <c r="J42" s="450" t="s">
        <v>164</v>
      </c>
      <c r="K42" s="451" t="s">
        <v>624</v>
      </c>
      <c r="L42" s="530" t="s">
        <v>625</v>
      </c>
      <c r="M42" s="533"/>
      <c r="Q42" s="190" t="str">
        <f>IF(OR(J42='Drop downs'!$G$7,J42='Drop downs'!$G$5), B42&amp;": "&amp;K42&amp;CHAR(10),"")</f>
        <v xml:space="preserve">IIA6: 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
</v>
      </c>
      <c r="R42" s="190" t="str">
        <f>IF(J42='Drop downs'!$G$2,B42&amp;": "&amp;K42&amp;""," ")</f>
        <v xml:space="preserve"> </v>
      </c>
      <c r="S42" s="190" t="str">
        <f>IF(GR10_ALT_2!E42='Drop downs'!$B$6,GR10_ALT_2!B42&amp;": "&amp;GR10_ALT_2!K42&amp;"","")</f>
        <v/>
      </c>
      <c r="T42" s="175" t="str">
        <f>IF(L42&gt;0,B42&amp;":"&amp;L42&amp;"
","")</f>
        <v xml:space="preserve">IIA6:Mitigation: the policy needs to incorporate a consideration of accessibility and sustainable transport into the more permissive policy.
</v>
      </c>
      <c r="U42" s="175" t="str">
        <f>IF(M42&gt;0,B42&amp;":"&amp;M42&amp;"
","")</f>
        <v/>
      </c>
    </row>
    <row r="43" spans="1:21" ht="72.650000000000006" customHeight="1" x14ac:dyDescent="0.6">
      <c r="A43" s="421"/>
      <c r="B43" s="442"/>
      <c r="C43" s="195" t="s">
        <v>364</v>
      </c>
      <c r="D43" s="195" t="s">
        <v>257</v>
      </c>
      <c r="E43" s="433"/>
      <c r="F43" s="433"/>
      <c r="G43" s="433"/>
      <c r="H43" s="433"/>
      <c r="I43" s="433"/>
      <c r="J43" s="433"/>
      <c r="K43" s="436"/>
      <c r="L43" s="525"/>
      <c r="M43" s="528"/>
      <c r="Q43" s="190"/>
      <c r="R43" s="190"/>
      <c r="S43" s="190"/>
    </row>
    <row r="44" spans="1:21" ht="66.650000000000006" customHeight="1" x14ac:dyDescent="0.6">
      <c r="A44" s="421"/>
      <c r="B44" s="442"/>
      <c r="C44" s="195" t="s">
        <v>365</v>
      </c>
      <c r="D44" s="195" t="s">
        <v>253</v>
      </c>
      <c r="E44" s="433"/>
      <c r="F44" s="433"/>
      <c r="G44" s="433"/>
      <c r="H44" s="433"/>
      <c r="I44" s="433"/>
      <c r="J44" s="433"/>
      <c r="K44" s="436"/>
      <c r="L44" s="525"/>
      <c r="M44" s="528"/>
      <c r="Q44" s="190"/>
      <c r="R44" s="190"/>
      <c r="S44" s="190"/>
    </row>
    <row r="45" spans="1:21" ht="70" customHeight="1" x14ac:dyDescent="0.6">
      <c r="A45" s="421"/>
      <c r="B45" s="442"/>
      <c r="C45" s="195" t="s">
        <v>366</v>
      </c>
      <c r="D45" s="195" t="s">
        <v>257</v>
      </c>
      <c r="E45" s="433"/>
      <c r="F45" s="433"/>
      <c r="G45" s="433"/>
      <c r="H45" s="433"/>
      <c r="I45" s="433"/>
      <c r="J45" s="433"/>
      <c r="K45" s="436"/>
      <c r="L45" s="525"/>
      <c r="M45" s="528"/>
      <c r="Q45" s="190"/>
      <c r="R45" s="190"/>
      <c r="S45" s="190"/>
    </row>
    <row r="46" spans="1:21" ht="85.5" customHeight="1" thickBot="1" x14ac:dyDescent="0.65">
      <c r="A46" s="446"/>
      <c r="B46" s="443"/>
      <c r="C46" s="212" t="s">
        <v>367</v>
      </c>
      <c r="D46" s="212" t="s">
        <v>253</v>
      </c>
      <c r="E46" s="447"/>
      <c r="F46" s="447"/>
      <c r="G46" s="447"/>
      <c r="H46" s="447"/>
      <c r="I46" s="447"/>
      <c r="J46" s="447"/>
      <c r="K46" s="452"/>
      <c r="L46" s="531"/>
      <c r="M46" s="532"/>
      <c r="Q46" s="190"/>
      <c r="R46" s="190"/>
      <c r="S46" s="190"/>
    </row>
    <row r="47" spans="1:21" ht="140.15"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454"/>
      <c r="M47" s="455"/>
      <c r="Q47" s="190" t="str">
        <f>IF(OR(J47='Drop downs'!$G$7,J47='Drop downs'!$G$5), B47&amp;": "&amp;K47&amp;CHAR(10),"")</f>
        <v/>
      </c>
      <c r="R47" s="190" t="str">
        <f>IF(J47='Drop downs'!$G$2,B47&amp;": "&amp;K47&amp;""," ")</f>
        <v xml:space="preserve"> </v>
      </c>
      <c r="S47" s="190" t="str">
        <f>IF(GR10_ALT_2!E47='Drop downs'!$B$6,GR10_ALT_2!B47&amp;": "&amp;GR10_ALT_2!K47&amp;"","")</f>
        <v/>
      </c>
      <c r="T47" s="175" t="str">
        <f>IF(L47&gt;0,B47&amp;":"&amp;L47&amp;"
","")</f>
        <v/>
      </c>
      <c r="U47" s="175" t="str">
        <f>IF(M47&gt;0,B47&amp;":"&amp;M47&amp;"
","")</f>
        <v/>
      </c>
    </row>
    <row r="48" spans="1:21" ht="82"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IF(GR10_ALT_2!E48='Drop downs'!$B$6,GR10_ALT_2!B48&amp;": "&amp;GR10_ALT_2!K48&amp;"","")</f>
        <v xml:space="preserve">: </v>
      </c>
    </row>
    <row r="49" spans="1:21" ht="80.5" customHeight="1" x14ac:dyDescent="0.6">
      <c r="A49" s="420" t="s">
        <v>371</v>
      </c>
      <c r="B49" s="441" t="s">
        <v>125</v>
      </c>
      <c r="C49" s="189" t="s">
        <v>372</v>
      </c>
      <c r="D49" s="189" t="s">
        <v>257</v>
      </c>
      <c r="E49" s="432" t="s">
        <v>103</v>
      </c>
      <c r="F49" s="432" t="s">
        <v>103</v>
      </c>
      <c r="G49" s="432" t="s">
        <v>103</v>
      </c>
      <c r="H49" s="432" t="s">
        <v>103</v>
      </c>
      <c r="I49" s="432" t="s">
        <v>103</v>
      </c>
      <c r="J49" s="432" t="s">
        <v>161</v>
      </c>
      <c r="K49" s="435" t="s">
        <v>573</v>
      </c>
      <c r="L49" s="438"/>
      <c r="M49" s="429"/>
      <c r="Q49" s="190" t="str">
        <f>IF(OR(J49='Drop downs'!$G$7,J49='Drop downs'!$G$5), B49&amp;": "&amp;K49&amp;CHAR(10),"")</f>
        <v/>
      </c>
      <c r="R49" s="190" t="str">
        <f>IF(J49='Drop downs'!$G$2,B49&amp;": "&amp;K49&amp;""," ")</f>
        <v xml:space="preserve"> </v>
      </c>
      <c r="S49" s="190" t="str">
        <f>IF(GR10_ALT_2!E49='Drop downs'!$B$6,GR10_ALT_2!B49&amp;": "&amp;GR10_ALT_2!K49&amp;"","")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9"/>
      <c r="M50" s="430"/>
      <c r="Q50" s="190"/>
      <c r="R50" s="190"/>
      <c r="S50" s="190"/>
    </row>
    <row r="51" spans="1:21" ht="31.5" customHeight="1" x14ac:dyDescent="0.6">
      <c r="A51" s="421"/>
      <c r="B51" s="442"/>
      <c r="C51" s="200" t="s">
        <v>374</v>
      </c>
      <c r="D51" s="191" t="s">
        <v>257</v>
      </c>
      <c r="E51" s="433"/>
      <c r="F51" s="433"/>
      <c r="G51" s="433"/>
      <c r="H51" s="433"/>
      <c r="I51" s="433"/>
      <c r="J51" s="433"/>
      <c r="K51" s="436"/>
      <c r="L51" s="439"/>
      <c r="M51" s="430"/>
      <c r="Q51" s="190"/>
      <c r="R51" s="190"/>
      <c r="S51" s="190"/>
    </row>
    <row r="52" spans="1:21" ht="30" customHeight="1" x14ac:dyDescent="0.6">
      <c r="A52" s="421"/>
      <c r="B52" s="442"/>
      <c r="C52" s="191" t="s">
        <v>375</v>
      </c>
      <c r="D52" s="191" t="s">
        <v>257</v>
      </c>
      <c r="E52" s="433"/>
      <c r="F52" s="433"/>
      <c r="G52" s="433"/>
      <c r="H52" s="433"/>
      <c r="I52" s="433"/>
      <c r="J52" s="433"/>
      <c r="K52" s="436"/>
      <c r="L52" s="439"/>
      <c r="M52" s="430"/>
      <c r="Q52" s="190"/>
      <c r="R52" s="190"/>
      <c r="S52" s="190"/>
    </row>
    <row r="53" spans="1:21" ht="29.15" customHeight="1" thickBot="1" x14ac:dyDescent="0.65">
      <c r="A53" s="422"/>
      <c r="B53" s="443"/>
      <c r="C53" s="193" t="s">
        <v>376</v>
      </c>
      <c r="D53" s="191" t="s">
        <v>257</v>
      </c>
      <c r="E53" s="434"/>
      <c r="F53" s="434"/>
      <c r="G53" s="434"/>
      <c r="H53" s="434"/>
      <c r="I53" s="434"/>
      <c r="J53" s="434"/>
      <c r="K53" s="437"/>
      <c r="L53" s="440"/>
      <c r="M53" s="431"/>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IF(GR10_ALT_2!E54='Drop downs'!$B$6,GR10_ALT_2!B54&amp;": "&amp;GR10_ALT_2!K54&amp;"","")</f>
        <v/>
      </c>
      <c r="T54" s="175" t="str">
        <f>IF(L54&gt;0,B54&amp;":"&amp;L54&amp;"
","")</f>
        <v/>
      </c>
      <c r="U54" s="175" t="str">
        <f>IF(M54&gt;0,B54&amp;":"&amp;M54&amp;"
","")</f>
        <v/>
      </c>
    </row>
    <row r="55" spans="1:21" ht="58" customHeight="1" x14ac:dyDescent="0.6">
      <c r="A55" s="421"/>
      <c r="B55" s="442"/>
      <c r="C55" s="202" t="s">
        <v>379</v>
      </c>
      <c r="D55" s="191" t="s">
        <v>257</v>
      </c>
      <c r="E55" s="433"/>
      <c r="F55" s="433"/>
      <c r="G55" s="433"/>
      <c r="H55" s="433"/>
      <c r="I55" s="433"/>
      <c r="J55" s="433"/>
      <c r="K55" s="436"/>
      <c r="L55" s="439"/>
      <c r="M55" s="430"/>
      <c r="Q55" s="190"/>
      <c r="R55" s="190"/>
      <c r="S55" s="190"/>
    </row>
    <row r="56" spans="1:21" ht="87.65" customHeight="1" thickBot="1" x14ac:dyDescent="0.65">
      <c r="A56" s="422"/>
      <c r="B56" s="442"/>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421</v>
      </c>
      <c r="F57" s="432" t="s">
        <v>444</v>
      </c>
      <c r="G57" s="432" t="s">
        <v>510</v>
      </c>
      <c r="H57" s="432" t="s">
        <v>424</v>
      </c>
      <c r="I57" s="432" t="s">
        <v>439</v>
      </c>
      <c r="J57" s="432" t="s">
        <v>159</v>
      </c>
      <c r="K57" s="435" t="s">
        <v>609</v>
      </c>
      <c r="L57" s="438"/>
      <c r="M57" s="429"/>
      <c r="Q57" s="190" t="str">
        <f>IF(OR(J57='Drop downs'!$G$7,J57='Drop downs'!$G$5), B57&amp;": "&amp;K57&amp;CHAR(10),"")</f>
        <v/>
      </c>
      <c r="R57" s="190" t="str">
        <f>IF(J57='Drop downs'!$G$2,B57&amp;": "&amp;K57&amp;""," ")</f>
        <v xml:space="preserve"> </v>
      </c>
      <c r="S57" s="190" t="str">
        <f>IF(GR10_ALT_2!E57='Drop downs'!$B$6,GR10_ALT_2!B57&amp;": "&amp;GR10_ALT_2!K57&amp;"","")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ht="52" x14ac:dyDescent="0.6">
      <c r="A59" s="421"/>
      <c r="B59" s="442"/>
      <c r="C59" s="191" t="s">
        <v>384</v>
      </c>
      <c r="D59" s="191" t="s">
        <v>257</v>
      </c>
      <c r="E59" s="433"/>
      <c r="F59" s="433"/>
      <c r="G59" s="433"/>
      <c r="H59" s="433"/>
      <c r="I59" s="433"/>
      <c r="J59" s="433"/>
      <c r="K59" s="436"/>
      <c r="L59" s="439"/>
      <c r="M59" s="430"/>
      <c r="Q59" s="190"/>
      <c r="R59" s="190"/>
      <c r="S59" s="190"/>
    </row>
    <row r="60" spans="1:21" ht="56.15" customHeight="1"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253</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85.5" customHeight="1" x14ac:dyDescent="0.6">
      <c r="A63" s="421"/>
      <c r="B63" s="442"/>
      <c r="C63" s="191" t="s">
        <v>388</v>
      </c>
      <c r="D63" s="191" t="s">
        <v>253</v>
      </c>
      <c r="E63" s="433"/>
      <c r="F63" s="433"/>
      <c r="G63" s="433"/>
      <c r="H63" s="433"/>
      <c r="I63" s="433"/>
      <c r="J63" s="433"/>
      <c r="K63" s="436"/>
      <c r="L63" s="439"/>
      <c r="M63" s="430"/>
      <c r="Q63" s="190"/>
      <c r="R63" s="190"/>
      <c r="S63" s="190"/>
    </row>
    <row r="64" spans="1:21" ht="34" customHeight="1" thickBot="1" x14ac:dyDescent="0.65">
      <c r="A64" s="446"/>
      <c r="B64" s="443"/>
      <c r="C64" s="217" t="s">
        <v>389</v>
      </c>
      <c r="D64" s="217" t="s">
        <v>257</v>
      </c>
      <c r="E64" s="447"/>
      <c r="F64" s="447"/>
      <c r="G64" s="447"/>
      <c r="H64" s="447"/>
      <c r="I64" s="447"/>
      <c r="J64" s="447"/>
      <c r="K64" s="452"/>
      <c r="L64" s="453"/>
      <c r="M64" s="448"/>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573</v>
      </c>
      <c r="L65" s="438"/>
      <c r="M65" s="429"/>
      <c r="Q65" s="190" t="str">
        <f>IF(OR(J65='Drop downs'!$G$7,J65='Drop downs'!$G$5), B65&amp;": "&amp;K65&amp;CHAR(10),"")</f>
        <v/>
      </c>
      <c r="R65" s="190" t="str">
        <f>IF(J65='Drop downs'!$G$2,B65&amp;": "&amp;K65&amp;""," ")</f>
        <v xml:space="preserve"> </v>
      </c>
      <c r="S65" s="190" t="str">
        <f>IF(GR10_ALT_2!E65='Drop downs'!$B$6,GR10_ALT_2!B65&amp;": "&amp;GR10_ALT_2!K65&amp;"","")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34"/>
      <c r="F71" s="434"/>
      <c r="G71" s="434"/>
      <c r="H71" s="434"/>
      <c r="I71" s="434"/>
      <c r="J71" s="434"/>
      <c r="K71" s="437"/>
      <c r="L71" s="440"/>
      <c r="M71" s="431"/>
      <c r="Q71" s="190"/>
      <c r="R71" s="190"/>
      <c r="S71" s="190"/>
    </row>
    <row r="72" spans="1:21" ht="90" customHeight="1" x14ac:dyDescent="0.6">
      <c r="A72" s="420" t="s">
        <v>398</v>
      </c>
      <c r="B72" s="441" t="s">
        <v>129</v>
      </c>
      <c r="C72" s="197" t="s">
        <v>399</v>
      </c>
      <c r="D72" s="189" t="s">
        <v>253</v>
      </c>
      <c r="E72" s="432" t="s">
        <v>421</v>
      </c>
      <c r="F72" s="432" t="s">
        <v>422</v>
      </c>
      <c r="G72" s="432" t="s">
        <v>427</v>
      </c>
      <c r="H72" s="432" t="s">
        <v>424</v>
      </c>
      <c r="I72" s="432" t="s">
        <v>425</v>
      </c>
      <c r="J72" s="432" t="s">
        <v>168</v>
      </c>
      <c r="K72" s="435" t="s">
        <v>626</v>
      </c>
      <c r="L72" s="524" t="s">
        <v>627</v>
      </c>
      <c r="M72" s="527"/>
      <c r="Q72" s="190" t="str">
        <f>IF(OR(J72='Drop downs'!$G$7,J72='Drop downs'!$G$5), B72&amp;": "&amp;K72&amp;CHAR(10),"")</f>
        <v xml:space="preserve">IIA12: 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
</v>
      </c>
      <c r="R72" s="190" t="str">
        <f>IF(J72='Drop downs'!$G$2,B72&amp;": "&amp;K72&amp;""," ")</f>
        <v xml:space="preserve"> </v>
      </c>
      <c r="S72" s="190" t="str">
        <f>IF(GR10_ALT_2!E72='Drop downs'!$B$6,GR10_ALT_2!B72&amp;": "&amp;GR10_ALT_2!K72&amp;"","")</f>
        <v/>
      </c>
      <c r="T72" s="175" t="str">
        <f>IF(L72&gt;0,B72&amp;":"&amp;L72&amp;"
","")</f>
        <v xml:space="preserve">IIA12:Mitigation: a more restrictive policy to ensure that development is focused in areas that does not impact on the character of the area.
</v>
      </c>
      <c r="U72" s="175" t="str">
        <f>IF(M72&gt;0,B72&amp;":"&amp;M72&amp;"
","")</f>
        <v/>
      </c>
    </row>
    <row r="73" spans="1:21" ht="90" customHeight="1" x14ac:dyDescent="0.6">
      <c r="A73" s="421"/>
      <c r="B73" s="442"/>
      <c r="C73" s="198" t="s">
        <v>400</v>
      </c>
      <c r="D73" s="191" t="s">
        <v>253</v>
      </c>
      <c r="E73" s="433"/>
      <c r="F73" s="433"/>
      <c r="G73" s="433"/>
      <c r="H73" s="433"/>
      <c r="I73" s="433"/>
      <c r="J73" s="433"/>
      <c r="K73" s="436"/>
      <c r="L73" s="525"/>
      <c r="M73" s="528"/>
      <c r="Q73" s="190"/>
      <c r="R73" s="190"/>
      <c r="S73" s="190"/>
    </row>
    <row r="74" spans="1:21" ht="90" customHeight="1" x14ac:dyDescent="0.6">
      <c r="A74" s="421"/>
      <c r="B74" s="442"/>
      <c r="C74" s="198" t="s">
        <v>401</v>
      </c>
      <c r="D74" s="191" t="s">
        <v>257</v>
      </c>
      <c r="E74" s="433"/>
      <c r="F74" s="433"/>
      <c r="G74" s="433"/>
      <c r="H74" s="433"/>
      <c r="I74" s="433"/>
      <c r="J74" s="433"/>
      <c r="K74" s="436"/>
      <c r="L74" s="525"/>
      <c r="M74" s="528"/>
      <c r="Q74" s="190"/>
      <c r="R74" s="190"/>
      <c r="S74" s="190"/>
    </row>
    <row r="75" spans="1:21" ht="90" customHeight="1" x14ac:dyDescent="0.6">
      <c r="A75" s="421"/>
      <c r="B75" s="442"/>
      <c r="C75" s="198" t="s">
        <v>402</v>
      </c>
      <c r="D75" s="191" t="s">
        <v>257</v>
      </c>
      <c r="E75" s="433"/>
      <c r="F75" s="433"/>
      <c r="G75" s="433"/>
      <c r="H75" s="433"/>
      <c r="I75" s="433"/>
      <c r="J75" s="433"/>
      <c r="K75" s="436"/>
      <c r="L75" s="525"/>
      <c r="M75" s="528"/>
      <c r="Q75" s="190"/>
      <c r="R75" s="190"/>
      <c r="S75" s="190"/>
    </row>
    <row r="76" spans="1:21" ht="111.75" customHeight="1" thickBot="1" x14ac:dyDescent="0.65">
      <c r="A76" s="446"/>
      <c r="B76" s="443"/>
      <c r="C76" s="207" t="s">
        <v>403</v>
      </c>
      <c r="D76" s="191" t="s">
        <v>257</v>
      </c>
      <c r="E76" s="447"/>
      <c r="F76" s="447"/>
      <c r="G76" s="447"/>
      <c r="H76" s="447"/>
      <c r="I76" s="447"/>
      <c r="J76" s="447"/>
      <c r="K76" s="452"/>
      <c r="L76" s="531"/>
      <c r="M76" s="532"/>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451" t="s">
        <v>573</v>
      </c>
      <c r="L77" s="454"/>
      <c r="M77" s="455"/>
      <c r="Q77" s="190" t="str">
        <f>IF(OR(J77='Drop downs'!$G$7,J77='Drop downs'!$G$5), B77&amp;": "&amp;K77&amp;CHAR(10),"")</f>
        <v/>
      </c>
      <c r="R77" s="190" t="str">
        <f>IF(J77='Drop downs'!$G$2,B77&amp;": "&amp;K77&amp;""," ")</f>
        <v xml:space="preserve"> </v>
      </c>
      <c r="S77" s="190" t="str">
        <f>IF(GR10_ALT_2!E77='Drop downs'!$B$6,GR10_ALT_2!B77&amp;": "&amp;GR10_ALT_2!K77&amp;"","")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9"/>
      <c r="M78" s="430"/>
      <c r="Q78" s="190"/>
      <c r="R78" s="190"/>
      <c r="S78" s="190"/>
    </row>
    <row r="79" spans="1:21" x14ac:dyDescent="0.6">
      <c r="A79" s="463"/>
      <c r="B79" s="442"/>
      <c r="C79" s="198" t="s">
        <v>407</v>
      </c>
      <c r="D79" s="195" t="s">
        <v>257</v>
      </c>
      <c r="E79" s="433"/>
      <c r="F79" s="433"/>
      <c r="G79" s="433"/>
      <c r="H79" s="433"/>
      <c r="I79" s="433"/>
      <c r="J79" s="433"/>
      <c r="K79" s="436"/>
      <c r="L79" s="439"/>
      <c r="M79" s="430"/>
      <c r="Q79" s="190"/>
      <c r="R79" s="190"/>
      <c r="S79" s="190"/>
    </row>
    <row r="80" spans="1:21" x14ac:dyDescent="0.6">
      <c r="A80" s="463"/>
      <c r="B80" s="442"/>
      <c r="C80" s="205" t="s">
        <v>408</v>
      </c>
      <c r="D80" s="195" t="s">
        <v>257</v>
      </c>
      <c r="E80" s="433"/>
      <c r="F80" s="433"/>
      <c r="G80" s="433"/>
      <c r="H80" s="433"/>
      <c r="I80" s="433"/>
      <c r="J80" s="433"/>
      <c r="K80" s="436"/>
      <c r="L80" s="439"/>
      <c r="M80" s="430"/>
      <c r="Q80" s="190"/>
      <c r="R80" s="190"/>
      <c r="S80" s="190"/>
    </row>
    <row r="81" spans="1:21" ht="78" x14ac:dyDescent="0.6">
      <c r="A81" s="463"/>
      <c r="B81" s="442"/>
      <c r="C81" s="205" t="s">
        <v>409</v>
      </c>
      <c r="D81" s="195" t="s">
        <v>257</v>
      </c>
      <c r="E81" s="433"/>
      <c r="F81" s="433"/>
      <c r="G81" s="433"/>
      <c r="H81" s="433"/>
      <c r="I81" s="433"/>
      <c r="J81" s="433"/>
      <c r="K81" s="436"/>
      <c r="L81" s="439"/>
      <c r="M81" s="430"/>
      <c r="Q81" s="190"/>
      <c r="R81" s="190"/>
      <c r="S81" s="190"/>
    </row>
    <row r="82" spans="1:21" ht="78" x14ac:dyDescent="0.6">
      <c r="A82" s="463"/>
      <c r="B82" s="442"/>
      <c r="C82" s="205" t="s">
        <v>410</v>
      </c>
      <c r="D82" s="195" t="s">
        <v>257</v>
      </c>
      <c r="E82" s="433"/>
      <c r="F82" s="433"/>
      <c r="G82" s="433"/>
      <c r="H82" s="433"/>
      <c r="I82" s="433"/>
      <c r="J82" s="433"/>
      <c r="K82" s="436"/>
      <c r="L82" s="439"/>
      <c r="M82" s="430"/>
      <c r="Q82" s="190"/>
      <c r="R82" s="190"/>
      <c r="S82" s="190"/>
    </row>
    <row r="83" spans="1:21" ht="58.5" customHeight="1" thickBot="1" x14ac:dyDescent="0.65">
      <c r="A83" s="464"/>
      <c r="B83" s="443"/>
      <c r="C83" s="215" t="s">
        <v>411</v>
      </c>
      <c r="D83" s="195" t="s">
        <v>257</v>
      </c>
      <c r="E83" s="447"/>
      <c r="F83" s="447"/>
      <c r="G83" s="447"/>
      <c r="H83" s="447"/>
      <c r="I83" s="447"/>
      <c r="J83" s="447"/>
      <c r="K83" s="452"/>
      <c r="L83" s="453"/>
      <c r="M83" s="448"/>
      <c r="Q83" s="190"/>
      <c r="R83" s="190"/>
      <c r="S83" s="190"/>
    </row>
    <row r="84" spans="1:21" ht="50.15" customHeight="1" x14ac:dyDescent="0.6">
      <c r="A84" s="462" t="s">
        <v>412</v>
      </c>
      <c r="B84" s="441" t="s">
        <v>131</v>
      </c>
      <c r="C84" s="216" t="s">
        <v>413</v>
      </c>
      <c r="D84" s="213" t="s">
        <v>253</v>
      </c>
      <c r="E84" s="450" t="s">
        <v>421</v>
      </c>
      <c r="F84" s="450" t="s">
        <v>444</v>
      </c>
      <c r="G84" s="450" t="s">
        <v>510</v>
      </c>
      <c r="H84" s="450" t="s">
        <v>424</v>
      </c>
      <c r="I84" s="450" t="s">
        <v>439</v>
      </c>
      <c r="J84" s="450" t="s">
        <v>159</v>
      </c>
      <c r="K84" s="451" t="s">
        <v>628</v>
      </c>
      <c r="L84" s="454"/>
      <c r="M84" s="455"/>
      <c r="Q84" s="190" t="str">
        <f>IF(OR(J84='Drop downs'!$G$7,J84='Drop downs'!$G$5), B84&amp;": "&amp;K84&amp;CHAR(10),"")</f>
        <v/>
      </c>
      <c r="R84" s="190" t="str">
        <f>IF(J84='Drop downs'!$G$2,B84&amp;": "&amp;K84&amp;""," ")</f>
        <v xml:space="preserve"> </v>
      </c>
      <c r="S84" s="190" t="str">
        <f>IF(GR10_ALT_2!E84='Drop downs'!$B$6,GR10_ALT_2!B84&amp;": "&amp;GR10_ALT_2!K84&amp;"","")</f>
        <v/>
      </c>
      <c r="T84" s="175" t="str">
        <f>IF(L84&gt;0,B84&amp;":"&amp;L84&amp;"
","")</f>
        <v/>
      </c>
      <c r="U84" s="175" t="str">
        <f>IF(M84&gt;0,B84&amp;":"&amp;M84&amp;"
","")</f>
        <v/>
      </c>
    </row>
    <row r="85" spans="1:21" ht="68.25" customHeight="1" x14ac:dyDescent="0.6">
      <c r="A85" s="463"/>
      <c r="B85" s="442"/>
      <c r="C85" s="205" t="s">
        <v>414</v>
      </c>
      <c r="D85" s="195" t="s">
        <v>257</v>
      </c>
      <c r="E85" s="433"/>
      <c r="F85" s="433"/>
      <c r="G85" s="433"/>
      <c r="H85" s="433"/>
      <c r="I85" s="433"/>
      <c r="J85" s="433"/>
      <c r="K85" s="436"/>
      <c r="L85" s="439"/>
      <c r="M85" s="430"/>
      <c r="Q85" s="190"/>
      <c r="R85" s="190"/>
      <c r="S85" s="190"/>
    </row>
    <row r="86" spans="1:21" ht="60.75" customHeight="1" x14ac:dyDescent="0.6">
      <c r="A86" s="463"/>
      <c r="B86" s="442"/>
      <c r="C86" s="205" t="s">
        <v>415</v>
      </c>
      <c r="D86" s="195" t="s">
        <v>257</v>
      </c>
      <c r="E86" s="433"/>
      <c r="F86" s="433"/>
      <c r="G86" s="433"/>
      <c r="H86" s="433"/>
      <c r="I86" s="433"/>
      <c r="J86" s="433"/>
      <c r="K86" s="436"/>
      <c r="L86" s="439"/>
      <c r="M86" s="430"/>
      <c r="Q86" s="190"/>
      <c r="R86" s="190"/>
      <c r="S86" s="190"/>
    </row>
    <row r="87" spans="1:21" ht="50.15" customHeight="1" thickBot="1" x14ac:dyDescent="0.65">
      <c r="A87" s="464"/>
      <c r="B87" s="443"/>
      <c r="C87" s="207" t="s">
        <v>416</v>
      </c>
      <c r="D87" s="195"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4" customHeight="1" x14ac:dyDescent="0.6">
      <c r="A90" s="471" t="str">
        <f>Q8&amp;Q18&amp;Q20&amp;Q28&amp;Q36&amp;Q42&amp;Q47&amp;Q48&amp;Q49&amp;Q54&amp;Q57&amp;Q65&amp;Q72&amp;Q77&amp;Q84&amp;Q87</f>
        <v xml:space="preserve">IIA3: 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IIA5: 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IIA6: 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
IIA12: 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ht="26.15" customHeight="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19.5" customHeight="1" thickBot="1" x14ac:dyDescent="0.65">
      <c r="A96" s="468" t="str">
        <f>T8&amp;T18&amp;T20&amp;T28&amp;T36&amp;T42&amp;T47&amp;T49&amp;T54&amp;T57&amp;T65&amp;T72&amp;T77&amp;T84</f>
        <v xml:space="preserve">IIA3:Mitigation: the policy needs to incorporate a consideration of accessibility into the more permissive policy.
IIA5:Mitigation: the policy needs to incorporate a consideration of local housing need into the more permissive policy.
IIA6:Mitigation: the policy needs to incorporate a consideration of accessibility and sustainable transport into the more permissive policy.
IIA12:Mitigation: a more restrictive policy to ensure that development is focused in areas that does not impact on the character of the area.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AFqnnxxzEL0OJExHYF1LSBed7p5BRrBeg+OgDJt5KJmcoBf8i5QPBzGSQs/ggSVb8/UNaeXXL5N18x+M26JwPw==" saltValue="RIk82fbkjx9PtHNva3DbeA==" spinCount="100000" sheet="1" objects="1" scenarios="1"/>
  <autoFilter ref="A7:L87" xr:uid="{D2C47CAF-421C-4D58-AA7A-22430CCF83D7}"/>
  <mergeCells count="170">
    <mergeCell ref="A94:M94"/>
    <mergeCell ref="A95:M95"/>
    <mergeCell ref="A96:M96"/>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A77:A83"/>
    <mergeCell ref="B77:B83"/>
    <mergeCell ref="E77:E83"/>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E49:E53"/>
    <mergeCell ref="F49:F53"/>
    <mergeCell ref="G49:G53"/>
    <mergeCell ref="H47:H48"/>
    <mergeCell ref="I47:I48"/>
    <mergeCell ref="J47:J48"/>
    <mergeCell ref="K47:K48"/>
    <mergeCell ref="L47:L48"/>
    <mergeCell ref="I54:I56"/>
    <mergeCell ref="J54:J56"/>
    <mergeCell ref="K54:K56"/>
    <mergeCell ref="L54:L56"/>
    <mergeCell ref="I49:I53"/>
    <mergeCell ref="J49:J53"/>
    <mergeCell ref="K49:K53"/>
    <mergeCell ref="L49:L53"/>
    <mergeCell ref="L57:L64"/>
    <mergeCell ref="H57:H64"/>
    <mergeCell ref="L77:L83"/>
    <mergeCell ref="I72:I76"/>
    <mergeCell ref="J72:J76"/>
    <mergeCell ref="K72:K76"/>
    <mergeCell ref="L72:L76"/>
    <mergeCell ref="I77:I83"/>
    <mergeCell ref="J77:J83"/>
    <mergeCell ref="K77:K83"/>
    <mergeCell ref="H65:H71"/>
    <mergeCell ref="I65:I71"/>
    <mergeCell ref="J65:J71"/>
    <mergeCell ref="K65:K71"/>
    <mergeCell ref="I57:I64"/>
    <mergeCell ref="J57:J64"/>
    <mergeCell ref="K57:K64"/>
    <mergeCell ref="F77:F83"/>
    <mergeCell ref="G77:G83"/>
    <mergeCell ref="A72:A76"/>
    <mergeCell ref="B72:B76"/>
    <mergeCell ref="E72:E76"/>
    <mergeCell ref="F72:F76"/>
    <mergeCell ref="G72:G76"/>
    <mergeCell ref="H72:H76"/>
    <mergeCell ref="C3:F3"/>
    <mergeCell ref="H77:H83"/>
    <mergeCell ref="A57:A64"/>
    <mergeCell ref="B57:B64"/>
    <mergeCell ref="E57:E64"/>
    <mergeCell ref="F57:F64"/>
    <mergeCell ref="G57:G64"/>
    <mergeCell ref="H54:H56"/>
    <mergeCell ref="H49:H53"/>
    <mergeCell ref="A54:A56"/>
    <mergeCell ref="B54:B56"/>
    <mergeCell ref="E54:E56"/>
    <mergeCell ref="F54:F56"/>
    <mergeCell ref="G54:G56"/>
    <mergeCell ref="A49:A53"/>
    <mergeCell ref="B49:B53"/>
    <mergeCell ref="I84:I87"/>
    <mergeCell ref="J84:J87"/>
    <mergeCell ref="K84:K87"/>
    <mergeCell ref="L84:L87"/>
    <mergeCell ref="A84:A87"/>
    <mergeCell ref="B84:B87"/>
    <mergeCell ref="E84:E87"/>
    <mergeCell ref="F84:F87"/>
    <mergeCell ref="G84:G87"/>
    <mergeCell ref="H84:H87"/>
  </mergeCells>
  <conditionalFormatting sqref="C8:D87">
    <cfRule type="expression" dxfId="4259" priority="1">
      <formula>$D8="No"</formula>
    </cfRule>
  </conditionalFormatting>
  <conditionalFormatting sqref="J8">
    <cfRule type="cellIs" dxfId="4258" priority="2" operator="equal">
      <formula>"Significant Negative"</formula>
    </cfRule>
    <cfRule type="cellIs" dxfId="4257" priority="3" operator="equal">
      <formula>"Minor Negative"</formula>
    </cfRule>
    <cfRule type="cellIs" dxfId="4256" priority="4" operator="equal">
      <formula>"Uncertain"</formula>
    </cfRule>
    <cfRule type="cellIs" dxfId="4255" priority="5" operator="equal">
      <formula>"Neutral"</formula>
    </cfRule>
    <cfRule type="cellIs" dxfId="4254" priority="6" operator="equal">
      <formula>"Minor Positive"</formula>
    </cfRule>
    <cfRule type="cellIs" dxfId="4253" priority="7" operator="equal">
      <formula>"Significant Positive"</formula>
    </cfRule>
  </conditionalFormatting>
  <conditionalFormatting sqref="J18 J28 J57 J65 J72 J77 J84">
    <cfRule type="cellIs" dxfId="4252" priority="45" operator="equal">
      <formula>"Significant Negative"</formula>
    </cfRule>
    <cfRule type="cellIs" dxfId="4251" priority="46" operator="equal">
      <formula>"Minor Negative"</formula>
    </cfRule>
    <cfRule type="cellIs" dxfId="4250" priority="47" operator="equal">
      <formula>"Uncertain"</formula>
    </cfRule>
    <cfRule type="cellIs" dxfId="4249" priority="48" operator="equal">
      <formula>"Neutral"</formula>
    </cfRule>
    <cfRule type="cellIs" dxfId="4248" priority="49" operator="equal">
      <formula>"Minor Positive"</formula>
    </cfRule>
    <cfRule type="cellIs" dxfId="4247" priority="50" operator="equal">
      <formula>"Significant Positive"</formula>
    </cfRule>
  </conditionalFormatting>
  <conditionalFormatting sqref="J20">
    <cfRule type="cellIs" dxfId="4246" priority="39" operator="equal">
      <formula>"Significant Negative"</formula>
    </cfRule>
    <cfRule type="cellIs" dxfId="4245" priority="40" operator="equal">
      <formula>"Minor Negative"</formula>
    </cfRule>
    <cfRule type="cellIs" dxfId="4244" priority="41" operator="equal">
      <formula>"Uncertain"</formula>
    </cfRule>
    <cfRule type="cellIs" dxfId="4243" priority="42" operator="equal">
      <formula>"Neutral"</formula>
    </cfRule>
    <cfRule type="cellIs" dxfId="4242" priority="43" operator="equal">
      <formula>"Minor Positive"</formula>
    </cfRule>
    <cfRule type="cellIs" dxfId="4241" priority="44" operator="equal">
      <formula>"Significant Positive"</formula>
    </cfRule>
  </conditionalFormatting>
  <conditionalFormatting sqref="J36">
    <cfRule type="cellIs" dxfId="4240" priority="33" operator="equal">
      <formula>"Significant Negative"</formula>
    </cfRule>
    <cfRule type="cellIs" dxfId="4239" priority="34" operator="equal">
      <formula>"Minor Negative"</formula>
    </cfRule>
    <cfRule type="cellIs" dxfId="4238" priority="35" operator="equal">
      <formula>"Uncertain"</formula>
    </cfRule>
    <cfRule type="cellIs" dxfId="4237" priority="36" operator="equal">
      <formula>"Neutral"</formula>
    </cfRule>
    <cfRule type="cellIs" dxfId="4236" priority="37" operator="equal">
      <formula>"Minor Positive"</formula>
    </cfRule>
    <cfRule type="cellIs" dxfId="4235" priority="38" operator="equal">
      <formula>"Significant Positive"</formula>
    </cfRule>
  </conditionalFormatting>
  <conditionalFormatting sqref="J42">
    <cfRule type="cellIs" dxfId="4234" priority="27" operator="equal">
      <formula>"Significant Negative"</formula>
    </cfRule>
    <cfRule type="cellIs" dxfId="4233" priority="28" operator="equal">
      <formula>"Minor Negative"</formula>
    </cfRule>
    <cfRule type="cellIs" dxfId="4232" priority="29" operator="equal">
      <formula>"Uncertain"</formula>
    </cfRule>
    <cfRule type="cellIs" dxfId="4231" priority="30" operator="equal">
      <formula>"Neutral"</formula>
    </cfRule>
    <cfRule type="cellIs" dxfId="4230" priority="31" operator="equal">
      <formula>"Minor Positive"</formula>
    </cfRule>
    <cfRule type="cellIs" dxfId="4229" priority="32" operator="equal">
      <formula>"Significant Positive"</formula>
    </cfRule>
  </conditionalFormatting>
  <conditionalFormatting sqref="J47">
    <cfRule type="cellIs" dxfId="4228" priority="14" operator="equal">
      <formula>"Significant Negative"</formula>
    </cfRule>
    <cfRule type="cellIs" dxfId="4227" priority="15" operator="equal">
      <formula>"Minor Negative"</formula>
    </cfRule>
    <cfRule type="cellIs" dxfId="4226" priority="16" operator="equal">
      <formula>"Uncertain"</formula>
    </cfRule>
    <cfRule type="cellIs" dxfId="4225" priority="17" operator="equal">
      <formula>"Neutral"</formula>
    </cfRule>
    <cfRule type="cellIs" dxfId="4224" priority="18" operator="equal">
      <formula>"Minor Positive"</formula>
    </cfRule>
    <cfRule type="cellIs" dxfId="4223" priority="19" operator="equal">
      <formula>"Significant Positive"</formula>
    </cfRule>
  </conditionalFormatting>
  <conditionalFormatting sqref="J49">
    <cfRule type="cellIs" dxfId="4222" priority="20" operator="equal">
      <formula>"Significant Negative"</formula>
    </cfRule>
    <cfRule type="cellIs" dxfId="4221" priority="21" operator="equal">
      <formula>"Minor Negative"</formula>
    </cfRule>
    <cfRule type="cellIs" dxfId="4220" priority="22" operator="equal">
      <formula>"Uncertain"</formula>
    </cfRule>
    <cfRule type="cellIs" dxfId="4219" priority="23" operator="equal">
      <formula>"Neutral"</formula>
    </cfRule>
    <cfRule type="cellIs" dxfId="4218" priority="24" operator="equal">
      <formula>"Minor Positive"</formula>
    </cfRule>
    <cfRule type="cellIs" dxfId="4217" priority="25" operator="equal">
      <formula>"Significant Positive"</formula>
    </cfRule>
  </conditionalFormatting>
  <conditionalFormatting sqref="J54">
    <cfRule type="cellIs" dxfId="4216" priority="8" operator="equal">
      <formula>"Significant Negative"</formula>
    </cfRule>
    <cfRule type="cellIs" dxfId="4215" priority="9" operator="equal">
      <formula>"Minor Negative"</formula>
    </cfRule>
    <cfRule type="cellIs" dxfId="4214" priority="10" operator="equal">
      <formula>"Uncertain"</formula>
    </cfRule>
    <cfRule type="cellIs" dxfId="4213" priority="11" operator="equal">
      <formula>"Neutral"</formula>
    </cfRule>
    <cfRule type="cellIs" dxfId="4212" priority="12" operator="equal">
      <formula>"Minor Positive"</formula>
    </cfRule>
    <cfRule type="cellIs" dxfId="4211" priority="1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4B3DB81C-C7EC-476D-B12B-36EE84E3F3A4}">
          <x14:formula1>
            <xm:f>'Drop downs'!$G$2:$G$7</xm:f>
          </x14:formula1>
          <xm:sqref>J54 J18 J20 J28 J36 J42 J84 J77 J57 J65 J72 J47 J49 J8</xm:sqref>
        </x14:dataValidation>
        <x14:dataValidation type="list" allowBlank="1" showInputMessage="1" showErrorMessage="1" xr:uid="{DD6D2F94-FE72-48A0-814B-84A756947D10}">
          <x14:formula1>
            <xm:f>'Drop downs'!$F$2:$F$6</xm:f>
          </x14:formula1>
          <xm:sqref>I54 I18 I20 I28 I36 I42 I84 I77 I57 I65 I8 I47 I49 I72</xm:sqref>
        </x14:dataValidation>
        <x14:dataValidation type="list" allowBlank="1" showInputMessage="1" showErrorMessage="1" xr:uid="{D23BB9E3-C620-4959-840A-E7975EA93A68}">
          <x14:formula1>
            <xm:f>'Drop downs'!$E$2:$E$6</xm:f>
          </x14:formula1>
          <xm:sqref>H54 H18 H20 H28 H36 H42 H84 H77 H57 H65 H8 H47 H49 H72</xm:sqref>
        </x14:dataValidation>
        <x14:dataValidation type="list" allowBlank="1" showInputMessage="1" showErrorMessage="1" xr:uid="{EA0AEA97-71D6-4B1C-AD8C-1EB9985A428E}">
          <x14:formula1>
            <xm:f>'Drop downs'!$D$2:$D$7</xm:f>
          </x14:formula1>
          <xm:sqref>G54 G18 G20 G28 G36 G42 G84 G77 G57 G65 G8 G47 G49 G72</xm:sqref>
        </x14:dataValidation>
        <x14:dataValidation type="list" allowBlank="1" showInputMessage="1" showErrorMessage="1" xr:uid="{F709D4C7-506D-4529-ACFD-B844822D8FF9}">
          <x14:formula1>
            <xm:f>'Drop downs'!$C$2:$C$5</xm:f>
          </x14:formula1>
          <xm:sqref>F54 F18 F20 F28 F36 F42 F84 F77 F57 F65 F8 F47 F49 F72</xm:sqref>
        </x14:dataValidation>
        <x14:dataValidation type="list" allowBlank="1" showInputMessage="1" showErrorMessage="1" xr:uid="{5ED8DBD1-E6F2-4C58-8EDE-EB7DC828C33D}">
          <x14:formula1>
            <xm:f>'Drop downs'!$B$2:$B$4</xm:f>
          </x14:formula1>
          <xm:sqref>E54 E18 E20 E28 E36 E42 E84 E77 E57 E65 E8 E47 E49 E72</xm:sqref>
        </x14:dataValidation>
        <x14:dataValidation type="list" allowBlank="1" showInputMessage="1" showErrorMessage="1" xr:uid="{41810AE5-3B7F-4572-A518-2F29243729D1}">
          <x14:formula1>
            <xm:f>'Drop downs'!$A$2:$A$3</xm:f>
          </x14:formula1>
          <xm:sqref>D8:D87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0ACA-F6B5-4C3E-AF30-636AE2360DAC}">
  <sheetPr codeName="Sheet100">
    <tabColor theme="4" tint="0.79998168889431442"/>
  </sheetPr>
  <dimension ref="A1:U98"/>
  <sheetViews>
    <sheetView showGridLines="0" zoomScaleNormal="100" workbookViewId="0">
      <selection activeCell="K8" sqref="K8:K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3" width="41.453125" customWidth="1"/>
    <col min="14" max="15" width="8.54296875" customWidth="1"/>
    <col min="16" max="16" width="8.54296875" hidden="1" customWidth="1"/>
    <col min="17" max="17" width="20.54296875" hidden="1" customWidth="1"/>
    <col min="18" max="18" width="12.54296875" hidden="1" customWidth="1"/>
    <col min="19" max="19" width="21" hidden="1" customWidth="1"/>
    <col min="20" max="20" width="12.54296875" hidden="1" customWidth="1"/>
    <col min="21" max="22" width="0" hidden="1" customWidth="1"/>
  </cols>
  <sheetData>
    <row r="1" spans="1:21" x14ac:dyDescent="0.35">
      <c r="A1" s="74" t="s">
        <v>30</v>
      </c>
      <c r="C1" s="323" t="s">
        <v>629</v>
      </c>
      <c r="D1" s="323"/>
      <c r="E1" s="323"/>
      <c r="F1" s="324"/>
      <c r="G1" s="16"/>
      <c r="I1" s="7"/>
      <c r="J1" s="7"/>
      <c r="K1" s="7"/>
    </row>
    <row r="2" spans="1:21" x14ac:dyDescent="0.35">
      <c r="A2" s="74" t="s">
        <v>31</v>
      </c>
      <c r="B2" s="9"/>
      <c r="C2" s="323" t="s">
        <v>462</v>
      </c>
      <c r="D2" s="323"/>
      <c r="E2" s="323"/>
      <c r="F2" s="324"/>
      <c r="I2" s="8"/>
      <c r="J2" s="8"/>
      <c r="K2" s="8"/>
    </row>
    <row r="3" spans="1:21" ht="43.5" customHeight="1" x14ac:dyDescent="0.35">
      <c r="A3" s="75" t="s">
        <v>32</v>
      </c>
      <c r="B3" s="4"/>
      <c r="C3" s="323" t="s">
        <v>630</v>
      </c>
      <c r="D3" s="323"/>
      <c r="E3" s="323"/>
      <c r="F3" s="324"/>
      <c r="I3" s="8"/>
      <c r="J3" s="8"/>
      <c r="K3" s="8"/>
    </row>
    <row r="4" spans="1:21" ht="17.25" customHeight="1" x14ac:dyDescent="0.35">
      <c r="A4" s="75" t="s">
        <v>33</v>
      </c>
      <c r="B4" s="17"/>
      <c r="C4" s="289" t="s">
        <v>447</v>
      </c>
      <c r="D4" s="289"/>
      <c r="E4" s="289"/>
      <c r="F4" s="290"/>
      <c r="I4" s="8"/>
      <c r="J4" s="8"/>
      <c r="K4" s="8"/>
    </row>
    <row r="5" spans="1:21" ht="15" thickBot="1" x14ac:dyDescent="0.4"/>
    <row r="6" spans="1:21" ht="15" thickBot="1" x14ac:dyDescent="0.4">
      <c r="A6" s="285" t="s">
        <v>34</v>
      </c>
      <c r="B6" s="285"/>
      <c r="C6" s="285"/>
      <c r="D6" s="76"/>
      <c r="E6" s="406" t="s">
        <v>35</v>
      </c>
      <c r="F6" s="407"/>
      <c r="G6" s="407"/>
      <c r="H6" s="407"/>
      <c r="I6" s="407"/>
      <c r="J6" s="407"/>
      <c r="K6" s="407"/>
      <c r="L6" s="407"/>
      <c r="M6" s="408"/>
      <c r="Q6" s="18"/>
      <c r="R6" s="18"/>
      <c r="S6" s="18"/>
      <c r="T6" s="18"/>
    </row>
    <row r="7" spans="1:21" ht="44" thickBot="1" x14ac:dyDescent="0.4">
      <c r="A7" s="78" t="s">
        <v>320</v>
      </c>
      <c r="B7" s="78" t="s">
        <v>37</v>
      </c>
      <c r="C7" s="78" t="s">
        <v>321</v>
      </c>
      <c r="D7" s="78" t="s">
        <v>322</v>
      </c>
      <c r="E7" s="103" t="s">
        <v>40</v>
      </c>
      <c r="F7" s="103" t="s">
        <v>41</v>
      </c>
      <c r="G7" s="103" t="s">
        <v>42</v>
      </c>
      <c r="H7" s="103" t="s">
        <v>43</v>
      </c>
      <c r="I7" s="103" t="s">
        <v>44</v>
      </c>
      <c r="J7" s="103" t="s">
        <v>45</v>
      </c>
      <c r="K7" s="103" t="s">
        <v>46</v>
      </c>
      <c r="L7" s="103" t="s">
        <v>48</v>
      </c>
      <c r="M7" s="155" t="s">
        <v>465</v>
      </c>
      <c r="Q7" s="2" t="str">
        <f>A89</f>
        <v>Significant Negative and Uncertain Effects</v>
      </c>
      <c r="R7" s="2" t="str">
        <f>A91</f>
        <v>Significant Positive Effects</v>
      </c>
      <c r="S7" s="2" t="str">
        <f>A93</f>
        <v>Potential Cumulative Effects Identified</v>
      </c>
      <c r="T7" t="s">
        <v>48</v>
      </c>
      <c r="U7" t="s">
        <v>323</v>
      </c>
    </row>
    <row r="8" spans="1:21" ht="29" x14ac:dyDescent="0.35">
      <c r="A8" s="376" t="s">
        <v>254</v>
      </c>
      <c r="B8" s="387" t="s">
        <v>118</v>
      </c>
      <c r="C8" s="86" t="s">
        <v>324</v>
      </c>
      <c r="D8" s="86" t="s">
        <v>257</v>
      </c>
      <c r="E8" s="385" t="s">
        <v>103</v>
      </c>
      <c r="F8" s="385" t="s">
        <v>103</v>
      </c>
      <c r="G8" s="385" t="s">
        <v>103</v>
      </c>
      <c r="H8" s="385" t="s">
        <v>103</v>
      </c>
      <c r="I8" s="385" t="s">
        <v>103</v>
      </c>
      <c r="J8" s="370" t="s">
        <v>161</v>
      </c>
      <c r="K8" s="379" t="s">
        <v>438</v>
      </c>
      <c r="L8" s="374"/>
      <c r="M8" s="390"/>
      <c r="Q8" s="12" t="str">
        <f>IF(OR(J8='Drop downs'!$G$7,J8='Drop downs'!$G$5), B8&amp;": "&amp;K8&amp;CHAR(10),"")</f>
        <v/>
      </c>
      <c r="R8" s="12" t="str">
        <f>IF(J8='Drop downs'!$G$2,B8&amp;": "&amp;K8&amp;""," ")</f>
        <v xml:space="preserve"> </v>
      </c>
      <c r="S8" s="12" t="str">
        <f>IF(GR11_Planning_Obligations!E8='Drop downs'!$B$6,GR11_Planning_Obligations!B8&amp;": "&amp;GR11_Planning_Obligations!K8&amp;"","")</f>
        <v/>
      </c>
      <c r="T8" t="str">
        <f>IF(L8&gt;0,B8&amp;":"&amp;L8&amp;"
","")</f>
        <v/>
      </c>
      <c r="U8" t="str">
        <f>IF(M8&gt;0,B8&amp;":"&amp;M8&amp;"
","")</f>
        <v/>
      </c>
    </row>
    <row r="9" spans="1:21" x14ac:dyDescent="0.35">
      <c r="A9" s="377"/>
      <c r="B9" s="388"/>
      <c r="C9" s="24" t="s">
        <v>325</v>
      </c>
      <c r="D9" s="24" t="s">
        <v>257</v>
      </c>
      <c r="E9" s="386"/>
      <c r="F9" s="386"/>
      <c r="G9" s="386"/>
      <c r="H9" s="386"/>
      <c r="I9" s="386"/>
      <c r="J9" s="358"/>
      <c r="K9" s="296"/>
      <c r="L9" s="293"/>
      <c r="M9" s="391"/>
      <c r="Q9" s="12"/>
      <c r="R9" s="12"/>
      <c r="S9" s="12"/>
    </row>
    <row r="10" spans="1:21" x14ac:dyDescent="0.35">
      <c r="A10" s="377"/>
      <c r="B10" s="388"/>
      <c r="C10" s="24" t="s">
        <v>326</v>
      </c>
      <c r="D10" s="24" t="s">
        <v>257</v>
      </c>
      <c r="E10" s="386"/>
      <c r="F10" s="386"/>
      <c r="G10" s="386"/>
      <c r="H10" s="386"/>
      <c r="I10" s="386"/>
      <c r="J10" s="358"/>
      <c r="K10" s="296"/>
      <c r="L10" s="293"/>
      <c r="M10" s="391"/>
      <c r="Q10" s="12"/>
      <c r="R10" s="12"/>
      <c r="S10" s="12"/>
    </row>
    <row r="11" spans="1:21" x14ac:dyDescent="0.35">
      <c r="A11" s="377"/>
      <c r="B11" s="388"/>
      <c r="C11" s="24" t="s">
        <v>327</v>
      </c>
      <c r="D11" s="24" t="s">
        <v>257</v>
      </c>
      <c r="E11" s="386"/>
      <c r="F11" s="386"/>
      <c r="G11" s="386"/>
      <c r="H11" s="386"/>
      <c r="I11" s="386"/>
      <c r="J11" s="358"/>
      <c r="K11" s="296"/>
      <c r="L11" s="293"/>
      <c r="M11" s="391"/>
      <c r="Q11" s="12"/>
      <c r="R11" s="12"/>
      <c r="S11" s="12"/>
    </row>
    <row r="12" spans="1:21" x14ac:dyDescent="0.35">
      <c r="A12" s="377"/>
      <c r="B12" s="388"/>
      <c r="C12" s="24" t="s">
        <v>328</v>
      </c>
      <c r="D12" s="24" t="s">
        <v>257</v>
      </c>
      <c r="E12" s="386"/>
      <c r="F12" s="386"/>
      <c r="G12" s="386"/>
      <c r="H12" s="386"/>
      <c r="I12" s="386"/>
      <c r="J12" s="358"/>
      <c r="K12" s="296"/>
      <c r="L12" s="293"/>
      <c r="M12" s="391"/>
      <c r="Q12" s="12"/>
      <c r="R12" s="12"/>
      <c r="S12" s="12"/>
    </row>
    <row r="13" spans="1:21" x14ac:dyDescent="0.35">
      <c r="A13" s="377"/>
      <c r="B13" s="388"/>
      <c r="C13" s="24" t="s">
        <v>329</v>
      </c>
      <c r="D13" s="24" t="s">
        <v>257</v>
      </c>
      <c r="E13" s="386"/>
      <c r="F13" s="386"/>
      <c r="G13" s="386"/>
      <c r="H13" s="386"/>
      <c r="I13" s="386"/>
      <c r="J13" s="358"/>
      <c r="K13" s="296"/>
      <c r="L13" s="293"/>
      <c r="M13" s="391"/>
      <c r="Q13" s="12"/>
      <c r="R13" s="12"/>
      <c r="S13" s="12"/>
    </row>
    <row r="14" spans="1:21" x14ac:dyDescent="0.35">
      <c r="A14" s="377"/>
      <c r="B14" s="388"/>
      <c r="C14" s="24" t="s">
        <v>330</v>
      </c>
      <c r="D14" s="24" t="s">
        <v>257</v>
      </c>
      <c r="E14" s="386"/>
      <c r="F14" s="386"/>
      <c r="G14" s="386"/>
      <c r="H14" s="386"/>
      <c r="I14" s="386"/>
      <c r="J14" s="358"/>
      <c r="K14" s="296"/>
      <c r="L14" s="293"/>
      <c r="M14" s="391"/>
      <c r="Q14" s="12"/>
      <c r="R14" s="12"/>
      <c r="S14" s="12"/>
    </row>
    <row r="15" spans="1:21" x14ac:dyDescent="0.35">
      <c r="A15" s="377"/>
      <c r="B15" s="388"/>
      <c r="C15" s="24" t="s">
        <v>331</v>
      </c>
      <c r="D15" s="24" t="s">
        <v>257</v>
      </c>
      <c r="E15" s="386"/>
      <c r="F15" s="386"/>
      <c r="G15" s="386"/>
      <c r="H15" s="386"/>
      <c r="I15" s="386"/>
      <c r="J15" s="358"/>
      <c r="K15" s="296"/>
      <c r="L15" s="293"/>
      <c r="M15" s="391"/>
      <c r="Q15" s="12"/>
      <c r="R15" s="12"/>
      <c r="S15" s="12"/>
    </row>
    <row r="16" spans="1:21" ht="29" x14ac:dyDescent="0.35">
      <c r="A16" s="377"/>
      <c r="B16" s="388"/>
      <c r="C16" s="24" t="s">
        <v>332</v>
      </c>
      <c r="D16" s="24" t="s">
        <v>257</v>
      </c>
      <c r="E16" s="386"/>
      <c r="F16" s="386"/>
      <c r="G16" s="386"/>
      <c r="H16" s="386"/>
      <c r="I16" s="386"/>
      <c r="J16" s="358"/>
      <c r="K16" s="296"/>
      <c r="L16" s="293"/>
      <c r="M16" s="391"/>
      <c r="Q16" s="12"/>
      <c r="R16" s="12"/>
      <c r="S16" s="12"/>
    </row>
    <row r="17" spans="1:21" ht="15" thickBot="1" x14ac:dyDescent="0.4">
      <c r="A17" s="378"/>
      <c r="B17" s="327"/>
      <c r="C17" s="19" t="s">
        <v>333</v>
      </c>
      <c r="D17" s="24" t="s">
        <v>257</v>
      </c>
      <c r="E17" s="318"/>
      <c r="F17" s="318"/>
      <c r="G17" s="318"/>
      <c r="H17" s="318"/>
      <c r="I17" s="318"/>
      <c r="J17" s="330"/>
      <c r="K17" s="380"/>
      <c r="L17" s="375"/>
      <c r="M17" s="392"/>
      <c r="Q17" s="12"/>
      <c r="R17" s="12"/>
      <c r="S17" s="12"/>
    </row>
    <row r="18" spans="1:21" ht="39" customHeight="1" x14ac:dyDescent="0.35">
      <c r="A18" s="383" t="s">
        <v>334</v>
      </c>
      <c r="B18" s="367" t="s">
        <v>119</v>
      </c>
      <c r="C18" s="86" t="s">
        <v>335</v>
      </c>
      <c r="D18" s="86" t="s">
        <v>257</v>
      </c>
      <c r="E18" s="370" t="s">
        <v>421</v>
      </c>
      <c r="F18" s="370" t="s">
        <v>444</v>
      </c>
      <c r="G18" s="370" t="s">
        <v>510</v>
      </c>
      <c r="H18" s="370" t="s">
        <v>631</v>
      </c>
      <c r="I18" s="370" t="s">
        <v>439</v>
      </c>
      <c r="J18" s="370" t="s">
        <v>159</v>
      </c>
      <c r="K18" s="379" t="s">
        <v>632</v>
      </c>
      <c r="L18" s="374"/>
      <c r="M18" s="390"/>
      <c r="Q18" s="12" t="str">
        <f>IF(OR(J18='Drop downs'!$G$7,J18='Drop downs'!$G$5), B18&amp;": "&amp;K18&amp;CHAR(10),"")</f>
        <v/>
      </c>
      <c r="R18" s="12" t="str">
        <f>IF(J18='Drop downs'!$G$2,B18&amp;": "&amp;K18&amp;""," ")</f>
        <v xml:space="preserve"> </v>
      </c>
      <c r="S18" s="12" t="str">
        <f>IF(GR11_Planning_Obligations!E18='Drop downs'!$B$6,GR11_Planning_Obligations!B18&amp;": "&amp;GR11_Planning_Obligations!K18&amp;"","")</f>
        <v/>
      </c>
      <c r="T18" t="str">
        <f>IF(L18&gt;0,B18&amp;":"&amp;L18&amp;"
","")</f>
        <v/>
      </c>
      <c r="U18" t="str">
        <f>IF(M18&gt;0,B18&amp;":"&amp;M18&amp;"
","")</f>
        <v/>
      </c>
    </row>
    <row r="19" spans="1:21" ht="50.25" customHeight="1" thickBot="1" x14ac:dyDescent="0.4">
      <c r="A19" s="384"/>
      <c r="B19" s="369"/>
      <c r="C19" s="19" t="s">
        <v>336</v>
      </c>
      <c r="D19" s="19" t="s">
        <v>253</v>
      </c>
      <c r="E19" s="330"/>
      <c r="F19" s="330"/>
      <c r="G19" s="330"/>
      <c r="H19" s="330"/>
      <c r="I19" s="330"/>
      <c r="J19" s="330"/>
      <c r="K19" s="380"/>
      <c r="L19" s="375"/>
      <c r="M19" s="392"/>
      <c r="Q19" s="12"/>
      <c r="R19" s="12"/>
      <c r="S19" s="12"/>
    </row>
    <row r="20" spans="1:21" ht="72.5" x14ac:dyDescent="0.35">
      <c r="A20" s="376" t="s">
        <v>337</v>
      </c>
      <c r="B20" s="367" t="s">
        <v>120</v>
      </c>
      <c r="C20" s="79" t="s">
        <v>338</v>
      </c>
      <c r="D20" s="86" t="s">
        <v>257</v>
      </c>
      <c r="E20" s="370" t="s">
        <v>421</v>
      </c>
      <c r="F20" s="370" t="s">
        <v>444</v>
      </c>
      <c r="G20" s="370" t="s">
        <v>427</v>
      </c>
      <c r="H20" s="370" t="s">
        <v>424</v>
      </c>
      <c r="I20" s="370" t="s">
        <v>425</v>
      </c>
      <c r="J20" s="370" t="s">
        <v>159</v>
      </c>
      <c r="K20" s="379" t="s">
        <v>633</v>
      </c>
      <c r="L20" s="374"/>
      <c r="M20" s="390"/>
      <c r="Q20" s="12" t="str">
        <f>IF(OR(J20='Drop downs'!$G$7,J20='Drop downs'!$G$5), B20&amp;": "&amp;K20&amp;CHAR(10),"")</f>
        <v/>
      </c>
      <c r="R20" s="12" t="str">
        <f>IF(J20='Drop downs'!$G$2,B20&amp;": "&amp;K20&amp;""," ")</f>
        <v xml:space="preserve"> </v>
      </c>
      <c r="S20" s="12" t="str">
        <f>IF(GR11_Planning_Obligations!E20='Drop downs'!$B$6,GR11_Planning_Obligations!B20&amp;": "&amp;GR11_Planning_Obligations!K20&amp;"","")</f>
        <v/>
      </c>
      <c r="T20" t="str">
        <f>IF(L20&gt;0,B20&amp;":"&amp;L20&amp;"
","")</f>
        <v/>
      </c>
      <c r="U20" t="str">
        <f>IF(M20&gt;0,B20&amp;":"&amp;M20&amp;"
","")</f>
        <v/>
      </c>
    </row>
    <row r="21" spans="1:21" ht="14.5" customHeight="1" x14ac:dyDescent="0.35">
      <c r="A21" s="377"/>
      <c r="B21" s="368"/>
      <c r="C21" s="3" t="s">
        <v>339</v>
      </c>
      <c r="D21" s="24" t="s">
        <v>253</v>
      </c>
      <c r="E21" s="358"/>
      <c r="F21" s="358"/>
      <c r="G21" s="358"/>
      <c r="H21" s="358"/>
      <c r="I21" s="358"/>
      <c r="J21" s="358"/>
      <c r="K21" s="296"/>
      <c r="L21" s="293"/>
      <c r="M21" s="391"/>
      <c r="Q21" s="12"/>
      <c r="R21" s="12"/>
      <c r="S21" s="12"/>
    </row>
    <row r="22" spans="1:21" ht="14.5" customHeight="1" x14ac:dyDescent="0.35">
      <c r="A22" s="377"/>
      <c r="B22" s="368"/>
      <c r="C22" s="3" t="s">
        <v>340</v>
      </c>
      <c r="D22" s="24" t="s">
        <v>257</v>
      </c>
      <c r="E22" s="358"/>
      <c r="F22" s="358"/>
      <c r="G22" s="358"/>
      <c r="H22" s="358"/>
      <c r="I22" s="358"/>
      <c r="J22" s="358"/>
      <c r="K22" s="296"/>
      <c r="L22" s="293"/>
      <c r="M22" s="391"/>
      <c r="Q22" s="12"/>
      <c r="R22" s="12"/>
      <c r="S22" s="12"/>
    </row>
    <row r="23" spans="1:21" x14ac:dyDescent="0.35">
      <c r="A23" s="377"/>
      <c r="B23" s="368"/>
      <c r="C23" s="3" t="s">
        <v>341</v>
      </c>
      <c r="D23" s="24" t="s">
        <v>257</v>
      </c>
      <c r="E23" s="358"/>
      <c r="F23" s="358"/>
      <c r="G23" s="358"/>
      <c r="H23" s="358"/>
      <c r="I23" s="358"/>
      <c r="J23" s="358"/>
      <c r="K23" s="296"/>
      <c r="L23" s="293"/>
      <c r="M23" s="391"/>
      <c r="Q23" s="12"/>
      <c r="R23" s="12"/>
      <c r="S23" s="12"/>
    </row>
    <row r="24" spans="1:21" ht="14.5" customHeight="1" x14ac:dyDescent="0.35">
      <c r="A24" s="377"/>
      <c r="B24" s="368"/>
      <c r="C24" s="3" t="s">
        <v>342</v>
      </c>
      <c r="D24" s="24" t="s">
        <v>257</v>
      </c>
      <c r="E24" s="358"/>
      <c r="F24" s="358"/>
      <c r="G24" s="358"/>
      <c r="H24" s="358"/>
      <c r="I24" s="358"/>
      <c r="J24" s="358"/>
      <c r="K24" s="296"/>
      <c r="L24" s="293"/>
      <c r="M24" s="391"/>
      <c r="Q24" s="12"/>
      <c r="R24" s="12"/>
      <c r="S24" s="12"/>
    </row>
    <row r="25" spans="1:21" ht="29" x14ac:dyDescent="0.35">
      <c r="A25" s="377"/>
      <c r="B25" s="368"/>
      <c r="C25" s="3" t="s">
        <v>343</v>
      </c>
      <c r="D25" s="24" t="s">
        <v>257</v>
      </c>
      <c r="E25" s="358"/>
      <c r="F25" s="358"/>
      <c r="G25" s="358"/>
      <c r="H25" s="358"/>
      <c r="I25" s="358"/>
      <c r="J25" s="358"/>
      <c r="K25" s="296"/>
      <c r="L25" s="293"/>
      <c r="M25" s="391"/>
      <c r="Q25" s="12"/>
      <c r="R25" s="12"/>
      <c r="S25" s="12"/>
    </row>
    <row r="26" spans="1:21" ht="14.5" customHeight="1" x14ac:dyDescent="0.35">
      <c r="A26" s="377"/>
      <c r="B26" s="368"/>
      <c r="C26" s="3" t="s">
        <v>344</v>
      </c>
      <c r="D26" s="24" t="s">
        <v>257</v>
      </c>
      <c r="E26" s="358"/>
      <c r="F26" s="358"/>
      <c r="G26" s="358"/>
      <c r="H26" s="358"/>
      <c r="I26" s="358"/>
      <c r="J26" s="358"/>
      <c r="K26" s="296"/>
      <c r="L26" s="293"/>
      <c r="M26" s="391"/>
      <c r="Q26" s="12"/>
      <c r="R26" s="12"/>
      <c r="S26" s="12"/>
    </row>
    <row r="27" spans="1:21" ht="29.5" thickBot="1" x14ac:dyDescent="0.4">
      <c r="A27" s="378"/>
      <c r="B27" s="369"/>
      <c r="C27" s="15" t="s">
        <v>345</v>
      </c>
      <c r="D27" s="24" t="s">
        <v>257</v>
      </c>
      <c r="E27" s="330"/>
      <c r="F27" s="330"/>
      <c r="G27" s="330"/>
      <c r="H27" s="330"/>
      <c r="I27" s="330"/>
      <c r="J27" s="330"/>
      <c r="K27" s="361"/>
      <c r="L27" s="375"/>
      <c r="M27" s="392"/>
      <c r="Q27" s="12"/>
      <c r="R27" s="12"/>
      <c r="S27" s="12"/>
    </row>
    <row r="28" spans="1:21" ht="29" x14ac:dyDescent="0.35">
      <c r="A28" s="376" t="s">
        <v>346</v>
      </c>
      <c r="B28" s="367" t="s">
        <v>121</v>
      </c>
      <c r="C28" s="85" t="s">
        <v>347</v>
      </c>
      <c r="D28" s="79" t="s">
        <v>257</v>
      </c>
      <c r="E28" s="370" t="s">
        <v>421</v>
      </c>
      <c r="F28" s="370" t="s">
        <v>444</v>
      </c>
      <c r="G28" s="370" t="s">
        <v>427</v>
      </c>
      <c r="H28" s="370" t="s">
        <v>631</v>
      </c>
      <c r="I28" s="370" t="s">
        <v>425</v>
      </c>
      <c r="J28" s="370" t="s">
        <v>159</v>
      </c>
      <c r="K28" s="379" t="s">
        <v>634</v>
      </c>
      <c r="L28" s="374"/>
      <c r="M28" s="390"/>
      <c r="Q28" s="12" t="str">
        <f>IF(OR(J28='Drop downs'!$G$7,J28='Drop downs'!$G$5), B28&amp;": "&amp;K28&amp;CHAR(10),"")</f>
        <v/>
      </c>
      <c r="R28" s="12" t="str">
        <f>IF(J28='Drop downs'!$G$2,B28&amp;": "&amp;K28&amp;""," ")</f>
        <v xml:space="preserve"> </v>
      </c>
      <c r="S28" s="12" t="str">
        <f>IF(GR11_Planning_Obligations!E28='Drop downs'!$B$6,GR11_Planning_Obligations!B28&amp;": "&amp;GR11_Planning_Obligations!K28&amp;"","")</f>
        <v/>
      </c>
      <c r="T28" t="str">
        <f>IF(L28&gt;0,B28&amp;":"&amp;L28&amp;"
","")</f>
        <v/>
      </c>
      <c r="U28" t="str">
        <f>IF(M28&gt;0,B28&amp;":"&amp;M28&amp;"
","")</f>
        <v/>
      </c>
    </row>
    <row r="29" spans="1:21" ht="29" x14ac:dyDescent="0.35">
      <c r="A29" s="377"/>
      <c r="B29" s="368"/>
      <c r="C29" s="83" t="s">
        <v>348</v>
      </c>
      <c r="D29" s="3" t="s">
        <v>253</v>
      </c>
      <c r="E29" s="358"/>
      <c r="F29" s="358"/>
      <c r="G29" s="358"/>
      <c r="H29" s="358"/>
      <c r="I29" s="358"/>
      <c r="J29" s="358"/>
      <c r="K29" s="296"/>
      <c r="L29" s="293"/>
      <c r="M29" s="391"/>
      <c r="Q29" s="12"/>
      <c r="R29" s="12"/>
      <c r="S29" s="12"/>
    </row>
    <row r="30" spans="1:21" x14ac:dyDescent="0.35">
      <c r="A30" s="377"/>
      <c r="B30" s="368"/>
      <c r="C30" s="83" t="s">
        <v>349</v>
      </c>
      <c r="D30" s="3" t="s">
        <v>257</v>
      </c>
      <c r="E30" s="358"/>
      <c r="F30" s="358"/>
      <c r="G30" s="358"/>
      <c r="H30" s="358"/>
      <c r="I30" s="358"/>
      <c r="J30" s="358"/>
      <c r="K30" s="296"/>
      <c r="L30" s="293"/>
      <c r="M30" s="391"/>
      <c r="Q30" s="12"/>
      <c r="R30" s="12"/>
      <c r="S30" s="12"/>
    </row>
    <row r="31" spans="1:21" ht="30" customHeight="1" x14ac:dyDescent="0.35">
      <c r="A31" s="377"/>
      <c r="B31" s="368"/>
      <c r="C31" s="83" t="s">
        <v>350</v>
      </c>
      <c r="D31" s="3" t="s">
        <v>253</v>
      </c>
      <c r="E31" s="358"/>
      <c r="F31" s="358"/>
      <c r="G31" s="358"/>
      <c r="H31" s="358"/>
      <c r="I31" s="358"/>
      <c r="J31" s="358"/>
      <c r="K31" s="296"/>
      <c r="L31" s="293"/>
      <c r="M31" s="391"/>
      <c r="Q31" s="12"/>
      <c r="R31" s="12"/>
      <c r="S31" s="12"/>
    </row>
    <row r="32" spans="1:21" x14ac:dyDescent="0.35">
      <c r="A32" s="377"/>
      <c r="B32" s="368"/>
      <c r="C32" s="83" t="s">
        <v>351</v>
      </c>
      <c r="D32" s="3" t="s">
        <v>257</v>
      </c>
      <c r="E32" s="358"/>
      <c r="F32" s="358"/>
      <c r="G32" s="358"/>
      <c r="H32" s="358"/>
      <c r="I32" s="358"/>
      <c r="J32" s="358"/>
      <c r="K32" s="296"/>
      <c r="L32" s="293"/>
      <c r="M32" s="391"/>
      <c r="Q32" s="12"/>
      <c r="R32" s="12"/>
      <c r="S32" s="12"/>
    </row>
    <row r="33" spans="1:21" x14ac:dyDescent="0.35">
      <c r="A33" s="377"/>
      <c r="B33" s="368"/>
      <c r="C33" s="83" t="s">
        <v>352</v>
      </c>
      <c r="D33" s="3" t="s">
        <v>257</v>
      </c>
      <c r="E33" s="358"/>
      <c r="F33" s="358"/>
      <c r="G33" s="358"/>
      <c r="H33" s="358"/>
      <c r="I33" s="358"/>
      <c r="J33" s="358"/>
      <c r="K33" s="296"/>
      <c r="L33" s="293"/>
      <c r="M33" s="391"/>
      <c r="Q33" s="12"/>
      <c r="R33" s="12"/>
      <c r="S33" s="12"/>
    </row>
    <row r="34" spans="1:21" x14ac:dyDescent="0.35">
      <c r="A34" s="377"/>
      <c r="B34" s="368"/>
      <c r="C34" s="83" t="s">
        <v>353</v>
      </c>
      <c r="D34" s="3" t="s">
        <v>257</v>
      </c>
      <c r="E34" s="358"/>
      <c r="F34" s="358"/>
      <c r="G34" s="358"/>
      <c r="H34" s="358"/>
      <c r="I34" s="358"/>
      <c r="J34" s="358"/>
      <c r="K34" s="296"/>
      <c r="L34" s="293"/>
      <c r="M34" s="391"/>
      <c r="Q34" s="12"/>
      <c r="R34" s="12"/>
      <c r="S34" s="12"/>
    </row>
    <row r="35" spans="1:21" ht="15" thickBot="1" x14ac:dyDescent="0.4">
      <c r="A35" s="382"/>
      <c r="B35" s="369"/>
      <c r="C35" s="93" t="s">
        <v>354</v>
      </c>
      <c r="D35" s="3" t="s">
        <v>257</v>
      </c>
      <c r="E35" s="359"/>
      <c r="F35" s="359"/>
      <c r="G35" s="359"/>
      <c r="H35" s="359"/>
      <c r="I35" s="359"/>
      <c r="J35" s="359"/>
      <c r="K35" s="361"/>
      <c r="L35" s="363"/>
      <c r="M35" s="393"/>
      <c r="Q35" s="12"/>
      <c r="R35" s="12"/>
      <c r="S35" s="12"/>
    </row>
    <row r="36" spans="1:21" x14ac:dyDescent="0.35">
      <c r="A36" s="381" t="s">
        <v>355</v>
      </c>
      <c r="B36" s="367" t="s">
        <v>122</v>
      </c>
      <c r="C36" s="82" t="s">
        <v>356</v>
      </c>
      <c r="D36" s="82" t="s">
        <v>257</v>
      </c>
      <c r="E36" s="332" t="s">
        <v>421</v>
      </c>
      <c r="F36" s="332" t="s">
        <v>422</v>
      </c>
      <c r="G36" s="332" t="s">
        <v>427</v>
      </c>
      <c r="H36" s="332" t="s">
        <v>631</v>
      </c>
      <c r="I36" s="332" t="s">
        <v>425</v>
      </c>
      <c r="J36" s="332" t="s">
        <v>159</v>
      </c>
      <c r="K36" s="360" t="s">
        <v>635</v>
      </c>
      <c r="L36" s="362"/>
      <c r="M36" s="394"/>
      <c r="Q36" s="12" t="str">
        <f>IF(OR(J36='Drop downs'!$G$7,J36='Drop downs'!$G$5), B36&amp;": "&amp;K36&amp;CHAR(10),"")</f>
        <v/>
      </c>
      <c r="R36" s="12" t="str">
        <f>IF(J36='Drop downs'!$G$2,B36&amp;": "&amp;K36&amp;""," ")</f>
        <v xml:space="preserve"> </v>
      </c>
      <c r="S36" s="12" t="str">
        <f>IF(GR11_Planning_Obligations!E36='Drop downs'!$B$6,GR11_Planning_Obligations!B36&amp;": "&amp;GR11_Planning_Obligations!K36&amp;"","")</f>
        <v/>
      </c>
      <c r="T36" t="str">
        <f>IF(L36&gt;0,B36&amp;":"&amp;L36&amp;"
","")</f>
        <v/>
      </c>
      <c r="U36" t="str">
        <f>IF(M36&gt;0,B36&amp;":"&amp;M36&amp;"
","")</f>
        <v/>
      </c>
    </row>
    <row r="37" spans="1:21" ht="29" x14ac:dyDescent="0.35">
      <c r="A37" s="377"/>
      <c r="B37" s="368"/>
      <c r="C37" s="3" t="s">
        <v>357</v>
      </c>
      <c r="D37" s="3" t="s">
        <v>257</v>
      </c>
      <c r="E37" s="358"/>
      <c r="F37" s="358"/>
      <c r="G37" s="358"/>
      <c r="H37" s="358"/>
      <c r="I37" s="358"/>
      <c r="J37" s="358"/>
      <c r="K37" s="296"/>
      <c r="L37" s="293"/>
      <c r="M37" s="391"/>
      <c r="Q37" s="12"/>
      <c r="R37" s="12"/>
      <c r="S37" s="12"/>
    </row>
    <row r="38" spans="1:21" x14ac:dyDescent="0.35">
      <c r="A38" s="377"/>
      <c r="B38" s="368"/>
      <c r="C38" s="3" t="s">
        <v>358</v>
      </c>
      <c r="D38" s="3" t="s">
        <v>253</v>
      </c>
      <c r="E38" s="358"/>
      <c r="F38" s="358"/>
      <c r="G38" s="358"/>
      <c r="H38" s="358"/>
      <c r="I38" s="358"/>
      <c r="J38" s="358"/>
      <c r="K38" s="296"/>
      <c r="L38" s="293"/>
      <c r="M38" s="391"/>
      <c r="Q38" s="12"/>
      <c r="R38" s="12"/>
      <c r="S38" s="12"/>
    </row>
    <row r="39" spans="1:21" ht="29" x14ac:dyDescent="0.35">
      <c r="A39" s="377"/>
      <c r="B39" s="368"/>
      <c r="C39" s="3" t="s">
        <v>359</v>
      </c>
      <c r="D39" s="3" t="s">
        <v>257</v>
      </c>
      <c r="E39" s="358"/>
      <c r="F39" s="358"/>
      <c r="G39" s="358"/>
      <c r="H39" s="358"/>
      <c r="I39" s="358"/>
      <c r="J39" s="358"/>
      <c r="K39" s="296"/>
      <c r="L39" s="293"/>
      <c r="M39" s="391"/>
      <c r="Q39" s="12"/>
      <c r="R39" s="12"/>
      <c r="S39" s="12"/>
    </row>
    <row r="40" spans="1:21" ht="43.5" x14ac:dyDescent="0.35">
      <c r="A40" s="377"/>
      <c r="B40" s="368"/>
      <c r="C40" s="3" t="s">
        <v>360</v>
      </c>
      <c r="D40" s="3" t="s">
        <v>257</v>
      </c>
      <c r="E40" s="358"/>
      <c r="F40" s="358"/>
      <c r="G40" s="358"/>
      <c r="H40" s="358"/>
      <c r="I40" s="358"/>
      <c r="J40" s="358"/>
      <c r="K40" s="296"/>
      <c r="L40" s="293"/>
      <c r="M40" s="391"/>
      <c r="Q40" s="12"/>
      <c r="R40" s="12"/>
      <c r="S40" s="12"/>
    </row>
    <row r="41" spans="1:21" ht="29.5" thickBot="1" x14ac:dyDescent="0.4">
      <c r="A41" s="382"/>
      <c r="B41" s="369"/>
      <c r="C41" s="80" t="s">
        <v>361</v>
      </c>
      <c r="D41" s="3" t="s">
        <v>257</v>
      </c>
      <c r="E41" s="359"/>
      <c r="F41" s="359"/>
      <c r="G41" s="359"/>
      <c r="H41" s="359"/>
      <c r="I41" s="359"/>
      <c r="J41" s="359"/>
      <c r="K41" s="361"/>
      <c r="L41" s="363"/>
      <c r="M41" s="393"/>
      <c r="Q41" s="12"/>
      <c r="R41" s="12"/>
      <c r="S41" s="12"/>
    </row>
    <row r="42" spans="1:21" ht="29" x14ac:dyDescent="0.35">
      <c r="A42" s="381" t="s">
        <v>362</v>
      </c>
      <c r="B42" s="367" t="s">
        <v>123</v>
      </c>
      <c r="C42" s="82" t="s">
        <v>363</v>
      </c>
      <c r="D42" s="82" t="s">
        <v>257</v>
      </c>
      <c r="E42" s="332" t="s">
        <v>421</v>
      </c>
      <c r="F42" s="332" t="s">
        <v>444</v>
      </c>
      <c r="G42" s="332" t="s">
        <v>427</v>
      </c>
      <c r="H42" s="332" t="s">
        <v>631</v>
      </c>
      <c r="I42" s="332" t="s">
        <v>425</v>
      </c>
      <c r="J42" s="332" t="s">
        <v>159</v>
      </c>
      <c r="K42" s="360" t="s">
        <v>636</v>
      </c>
      <c r="L42" s="362"/>
      <c r="M42" s="394"/>
      <c r="Q42" s="12" t="str">
        <f>IF(OR(J42='Drop downs'!$G$7,J42='Drop downs'!$G$5), B42&amp;": "&amp;K42&amp;CHAR(10),"")</f>
        <v/>
      </c>
      <c r="R42" s="12" t="str">
        <f>IF(J42='Drop downs'!$G$2,B42&amp;": "&amp;K42&amp;""," ")</f>
        <v xml:space="preserve"> </v>
      </c>
      <c r="S42" s="12" t="str">
        <f>IF(GR11_Planning_Obligations!E42='Drop downs'!$B$6,GR11_Planning_Obligations!B42&amp;": "&amp;GR11_Planning_Obligations!K42&amp;"","")</f>
        <v/>
      </c>
      <c r="T42" t="str">
        <f>IF(L42&gt;0,B42&amp;":"&amp;L42&amp;"
","")</f>
        <v/>
      </c>
      <c r="U42" t="str">
        <f>IF(M42&gt;0,B42&amp;":"&amp;M42&amp;"
","")</f>
        <v/>
      </c>
    </row>
    <row r="43" spans="1:21" ht="30" customHeight="1" x14ac:dyDescent="0.35">
      <c r="A43" s="377"/>
      <c r="B43" s="368"/>
      <c r="C43" s="3" t="s">
        <v>364</v>
      </c>
      <c r="D43" s="3" t="s">
        <v>257</v>
      </c>
      <c r="E43" s="358"/>
      <c r="F43" s="358"/>
      <c r="G43" s="358"/>
      <c r="H43" s="358"/>
      <c r="I43" s="358"/>
      <c r="J43" s="358"/>
      <c r="K43" s="296"/>
      <c r="L43" s="293"/>
      <c r="M43" s="391"/>
      <c r="Q43" s="12"/>
      <c r="R43" s="12"/>
      <c r="S43" s="12"/>
    </row>
    <row r="44" spans="1:21" x14ac:dyDescent="0.35">
      <c r="A44" s="377"/>
      <c r="B44" s="368"/>
      <c r="C44" s="3" t="s">
        <v>365</v>
      </c>
      <c r="D44" s="3" t="s">
        <v>257</v>
      </c>
      <c r="E44" s="358"/>
      <c r="F44" s="358"/>
      <c r="G44" s="358"/>
      <c r="H44" s="358"/>
      <c r="I44" s="358"/>
      <c r="J44" s="358"/>
      <c r="K44" s="296"/>
      <c r="L44" s="293"/>
      <c r="M44" s="391"/>
      <c r="Q44" s="12"/>
      <c r="R44" s="12"/>
      <c r="S44" s="12"/>
    </row>
    <row r="45" spans="1:21" x14ac:dyDescent="0.35">
      <c r="A45" s="377"/>
      <c r="B45" s="368"/>
      <c r="C45" s="3" t="s">
        <v>366</v>
      </c>
      <c r="D45" s="3" t="s">
        <v>257</v>
      </c>
      <c r="E45" s="358"/>
      <c r="F45" s="358"/>
      <c r="G45" s="358"/>
      <c r="H45" s="358"/>
      <c r="I45" s="358"/>
      <c r="J45" s="358"/>
      <c r="K45" s="296"/>
      <c r="L45" s="293"/>
      <c r="M45" s="391"/>
      <c r="Q45" s="12"/>
      <c r="R45" s="12"/>
      <c r="S45" s="12"/>
    </row>
    <row r="46" spans="1:21" ht="29.5" thickBot="1" x14ac:dyDescent="0.4">
      <c r="A46" s="382"/>
      <c r="B46" s="369"/>
      <c r="C46" s="80" t="s">
        <v>367</v>
      </c>
      <c r="D46" s="80" t="s">
        <v>253</v>
      </c>
      <c r="E46" s="359"/>
      <c r="F46" s="359"/>
      <c r="G46" s="359"/>
      <c r="H46" s="359"/>
      <c r="I46" s="359"/>
      <c r="J46" s="359"/>
      <c r="K46" s="361"/>
      <c r="L46" s="363"/>
      <c r="M46" s="393"/>
      <c r="Q46" s="12"/>
      <c r="R46" s="12"/>
      <c r="S46" s="12"/>
    </row>
    <row r="47" spans="1:21"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62"/>
      <c r="M47" s="394"/>
      <c r="Q47" s="12" t="str">
        <f>IF(OR(J47='Drop downs'!$G$7,J47='Drop downs'!$G$5), B47&amp;": "&amp;K47&amp;CHAR(10),"")</f>
        <v/>
      </c>
      <c r="R47" s="12" t="str">
        <f>IF(J47='Drop downs'!$G$2,B47&amp;": "&amp;K47&amp;""," ")</f>
        <v xml:space="preserve"> </v>
      </c>
      <c r="S47" s="12" t="str">
        <f>IF(GR11_Planning_Obligations!E47='Drop downs'!$B$6,GR11_Planning_Obligations!B47&amp;": "&amp;GR11_Planning_Obligations!K47&amp;"","")</f>
        <v/>
      </c>
      <c r="T47" t="str">
        <f>IF(L47&gt;0,B47&amp;":"&amp;L47&amp;"
","")</f>
        <v/>
      </c>
      <c r="U47" t="str">
        <f>IF(M47&gt;0,B47&amp;":"&amp;M47&amp;"
","")</f>
        <v/>
      </c>
    </row>
    <row r="48" spans="1:21" ht="52.5" customHeight="1" thickBot="1" x14ac:dyDescent="0.4">
      <c r="A48" s="378"/>
      <c r="B48" s="369"/>
      <c r="C48" s="15" t="s">
        <v>370</v>
      </c>
      <c r="D48" s="15" t="s">
        <v>257</v>
      </c>
      <c r="E48" s="330"/>
      <c r="F48" s="330"/>
      <c r="G48" s="330"/>
      <c r="H48" s="330"/>
      <c r="I48" s="330"/>
      <c r="J48" s="330"/>
      <c r="K48" s="380"/>
      <c r="L48" s="375"/>
      <c r="M48" s="392"/>
      <c r="Q48" s="12" t="str">
        <f>IF(OR(J48='Drop downs'!$G$7,J48='Drop downs'!$G$5), B48&amp;": "&amp;K48&amp;CHAR(10),"")</f>
        <v/>
      </c>
      <c r="R48" s="12" t="str">
        <f>IF(J48='Drop downs'!$G$2,B48&amp;": "&amp;K48&amp;""," ")</f>
        <v xml:space="preserve"> </v>
      </c>
      <c r="S48" s="12" t="str">
        <f>IF(GR11_Planning_Obligations!E48='Drop downs'!$B$6,GR11_Planning_Obligations!B48&amp;": "&amp;GR11_Planning_Obligations!K48&amp;"","")</f>
        <v xml:space="preserve">: </v>
      </c>
    </row>
    <row r="49" spans="1:21"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4"/>
      <c r="M49" s="390"/>
      <c r="Q49" s="12" t="str">
        <f>IF(OR(J49='Drop downs'!$G$7,J49='Drop downs'!$G$5), B49&amp;": "&amp;K49&amp;CHAR(10),"")</f>
        <v/>
      </c>
      <c r="R49" s="12" t="str">
        <f>IF(J49='Drop downs'!$G$2,B49&amp;": "&amp;K49&amp;""," ")</f>
        <v xml:space="preserve"> </v>
      </c>
      <c r="S49" s="12" t="str">
        <f>IF(GR11_Planning_Obligations!E49='Drop downs'!$B$6,GR11_Planning_Obligations!B49&amp;": "&amp;GR11_Planning_Obligations!K49&amp;"","")</f>
        <v/>
      </c>
      <c r="T49" t="str">
        <f>IF(L49&gt;0,B49&amp;":"&amp;L49&amp;"
","")</f>
        <v/>
      </c>
      <c r="U49" t="str">
        <f>IF(M49&gt;0,B49&amp;":"&amp;M49&amp;"
","")</f>
        <v/>
      </c>
    </row>
    <row r="50" spans="1:21" x14ac:dyDescent="0.35">
      <c r="A50" s="377"/>
      <c r="B50" s="368"/>
      <c r="C50" s="24" t="s">
        <v>373</v>
      </c>
      <c r="D50" s="24" t="s">
        <v>257</v>
      </c>
      <c r="E50" s="358"/>
      <c r="F50" s="358"/>
      <c r="G50" s="358"/>
      <c r="H50" s="358"/>
      <c r="I50" s="358"/>
      <c r="J50" s="358"/>
      <c r="K50" s="296"/>
      <c r="L50" s="293"/>
      <c r="M50" s="391"/>
      <c r="Q50" s="12"/>
      <c r="R50" s="12"/>
      <c r="S50" s="12"/>
    </row>
    <row r="51" spans="1:21" x14ac:dyDescent="0.35">
      <c r="A51" s="377"/>
      <c r="B51" s="368"/>
      <c r="C51" s="97" t="s">
        <v>374</v>
      </c>
      <c r="D51" s="24" t="s">
        <v>257</v>
      </c>
      <c r="E51" s="358"/>
      <c r="F51" s="358"/>
      <c r="G51" s="358"/>
      <c r="H51" s="358"/>
      <c r="I51" s="358"/>
      <c r="J51" s="358"/>
      <c r="K51" s="296"/>
      <c r="L51" s="293"/>
      <c r="M51" s="391"/>
      <c r="Q51" s="12"/>
      <c r="R51" s="12"/>
      <c r="S51" s="12"/>
    </row>
    <row r="52" spans="1:21" x14ac:dyDescent="0.35">
      <c r="A52" s="377"/>
      <c r="B52" s="368"/>
      <c r="C52" s="24" t="s">
        <v>375</v>
      </c>
      <c r="D52" s="24" t="s">
        <v>257</v>
      </c>
      <c r="E52" s="358"/>
      <c r="F52" s="358"/>
      <c r="G52" s="358"/>
      <c r="H52" s="358"/>
      <c r="I52" s="358"/>
      <c r="J52" s="358"/>
      <c r="K52" s="296"/>
      <c r="L52" s="293"/>
      <c r="M52" s="391"/>
      <c r="Q52" s="12"/>
      <c r="R52" s="12"/>
      <c r="S52" s="12"/>
    </row>
    <row r="53" spans="1:21" ht="15" thickBot="1" x14ac:dyDescent="0.4">
      <c r="A53" s="378"/>
      <c r="B53" s="369"/>
      <c r="C53" s="19" t="s">
        <v>376</v>
      </c>
      <c r="D53" s="24" t="s">
        <v>257</v>
      </c>
      <c r="E53" s="330"/>
      <c r="F53" s="330"/>
      <c r="G53" s="330"/>
      <c r="H53" s="330"/>
      <c r="I53" s="330"/>
      <c r="J53" s="330"/>
      <c r="K53" s="380"/>
      <c r="L53" s="375"/>
      <c r="M53" s="392"/>
      <c r="Q53" s="12"/>
      <c r="R53" s="12"/>
      <c r="S53" s="12"/>
    </row>
    <row r="54" spans="1:21"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4"/>
      <c r="M54" s="390"/>
      <c r="Q54" s="12" t="str">
        <f>IF(OR(J54='Drop downs'!$G$7,J54='Drop downs'!$G$5), B54&amp;": "&amp;K54&amp;CHAR(10),"")</f>
        <v/>
      </c>
      <c r="R54" s="12" t="str">
        <f>IF(J54='Drop downs'!$G$2,B54&amp;": "&amp;K54&amp;""," ")</f>
        <v xml:space="preserve"> </v>
      </c>
      <c r="S54" s="12" t="str">
        <f>IF(GR11_Planning_Obligations!E54='Drop downs'!$B$6,GR11_Planning_Obligations!B54&amp;": "&amp;GR11_Planning_Obligations!K54&amp;"","")</f>
        <v/>
      </c>
      <c r="T54" t="str">
        <f>IF(L54&gt;0,B54&amp;":"&amp;L54&amp;"
","")</f>
        <v/>
      </c>
      <c r="U54" t="str">
        <f>IF(M54&gt;0,B54&amp;":"&amp;M54&amp;"
","")</f>
        <v/>
      </c>
    </row>
    <row r="55" spans="1:21" ht="14.5" customHeight="1" x14ac:dyDescent="0.35">
      <c r="A55" s="377"/>
      <c r="B55" s="368"/>
      <c r="C55" s="94" t="s">
        <v>379</v>
      </c>
      <c r="D55" s="24" t="s">
        <v>257</v>
      </c>
      <c r="E55" s="358"/>
      <c r="F55" s="358"/>
      <c r="G55" s="358"/>
      <c r="H55" s="358"/>
      <c r="I55" s="358"/>
      <c r="J55" s="358"/>
      <c r="K55" s="296"/>
      <c r="L55" s="293"/>
      <c r="M55" s="391"/>
      <c r="Q55" s="12"/>
      <c r="R55" s="12"/>
      <c r="S55" s="12"/>
    </row>
    <row r="56" spans="1:21" ht="29.5" thickBot="1" x14ac:dyDescent="0.4">
      <c r="A56" s="378"/>
      <c r="B56" s="369"/>
      <c r="C56" s="98" t="s">
        <v>380</v>
      </c>
      <c r="D56" s="19" t="s">
        <v>257</v>
      </c>
      <c r="E56" s="330"/>
      <c r="F56" s="330"/>
      <c r="G56" s="330"/>
      <c r="H56" s="330"/>
      <c r="I56" s="330"/>
      <c r="J56" s="330"/>
      <c r="K56" s="380"/>
      <c r="L56" s="375"/>
      <c r="M56" s="392"/>
      <c r="Q56" s="12"/>
      <c r="R56" s="12"/>
      <c r="S56" s="12"/>
    </row>
    <row r="57" spans="1:21" ht="15" customHeight="1" thickBot="1" x14ac:dyDescent="0.4">
      <c r="A57" s="376" t="s">
        <v>381</v>
      </c>
      <c r="B57" s="367" t="s">
        <v>127</v>
      </c>
      <c r="C57" s="86" t="s">
        <v>382</v>
      </c>
      <c r="D57" s="86" t="s">
        <v>257</v>
      </c>
      <c r="E57" s="370" t="s">
        <v>421</v>
      </c>
      <c r="F57" s="370" t="s">
        <v>444</v>
      </c>
      <c r="G57" s="370" t="s">
        <v>510</v>
      </c>
      <c r="H57" s="370" t="s">
        <v>631</v>
      </c>
      <c r="I57" s="370" t="s">
        <v>439</v>
      </c>
      <c r="J57" s="370" t="s">
        <v>159</v>
      </c>
      <c r="K57" s="379" t="s">
        <v>637</v>
      </c>
      <c r="L57" s="374"/>
      <c r="M57" s="390"/>
      <c r="Q57" s="12" t="str">
        <f>IF(OR(J57='Drop downs'!$G$7,J57='Drop downs'!$G$5), B57&amp;": "&amp;K57&amp;CHAR(10),"")</f>
        <v/>
      </c>
      <c r="R57" s="12" t="str">
        <f>IF(J57='Drop downs'!$G$2,B57&amp;": "&amp;K57&amp;""," ")</f>
        <v xml:space="preserve"> </v>
      </c>
      <c r="S57" s="12" t="str">
        <f>IF(GR11_Planning_Obligations!E57='Drop downs'!$B$6,GR11_Planning_Obligations!B57&amp;": "&amp;GR11_Planning_Obligations!K57&amp;"","")</f>
        <v/>
      </c>
      <c r="T57" t="str">
        <f>IF(L57&gt;0,B57&amp;":"&amp;L57&amp;"
","")</f>
        <v/>
      </c>
      <c r="U57" t="str">
        <f>IF(M57&gt;0,B57&amp;":"&amp;M57&amp;"
","")</f>
        <v/>
      </c>
    </row>
    <row r="58" spans="1:21" ht="15" thickBot="1" x14ac:dyDescent="0.4">
      <c r="A58" s="377"/>
      <c r="B58" s="368"/>
      <c r="C58" s="24" t="s">
        <v>383</v>
      </c>
      <c r="D58" s="86" t="s">
        <v>257</v>
      </c>
      <c r="E58" s="358"/>
      <c r="F58" s="358"/>
      <c r="G58" s="358"/>
      <c r="H58" s="358"/>
      <c r="I58" s="358"/>
      <c r="J58" s="358"/>
      <c r="K58" s="296"/>
      <c r="L58" s="293"/>
      <c r="M58" s="391"/>
      <c r="Q58" s="12"/>
      <c r="R58" s="12"/>
      <c r="S58" s="12"/>
    </row>
    <row r="59" spans="1:21" ht="15" thickBot="1" x14ac:dyDescent="0.4">
      <c r="A59" s="377"/>
      <c r="B59" s="368"/>
      <c r="C59" s="24" t="s">
        <v>384</v>
      </c>
      <c r="D59" s="86" t="s">
        <v>257</v>
      </c>
      <c r="E59" s="358"/>
      <c r="F59" s="358"/>
      <c r="G59" s="358"/>
      <c r="H59" s="358"/>
      <c r="I59" s="358"/>
      <c r="J59" s="358"/>
      <c r="K59" s="296"/>
      <c r="L59" s="293"/>
      <c r="M59" s="391"/>
      <c r="Q59" s="12"/>
      <c r="R59" s="12"/>
      <c r="S59" s="12"/>
    </row>
    <row r="60" spans="1:21" x14ac:dyDescent="0.35">
      <c r="A60" s="377"/>
      <c r="B60" s="368"/>
      <c r="C60" s="24" t="s">
        <v>385</v>
      </c>
      <c r="D60" s="86" t="s">
        <v>257</v>
      </c>
      <c r="E60" s="358"/>
      <c r="F60" s="358"/>
      <c r="G60" s="358"/>
      <c r="H60" s="358"/>
      <c r="I60" s="358"/>
      <c r="J60" s="358"/>
      <c r="K60" s="296"/>
      <c r="L60" s="293"/>
      <c r="M60" s="391"/>
      <c r="Q60" s="12"/>
      <c r="R60" s="12"/>
      <c r="S60" s="12"/>
    </row>
    <row r="61" spans="1:21" x14ac:dyDescent="0.35">
      <c r="A61" s="377"/>
      <c r="B61" s="368"/>
      <c r="C61" s="24" t="s">
        <v>386</v>
      </c>
      <c r="D61" s="24" t="s">
        <v>253</v>
      </c>
      <c r="E61" s="358"/>
      <c r="F61" s="358"/>
      <c r="G61" s="358"/>
      <c r="H61" s="358"/>
      <c r="I61" s="358"/>
      <c r="J61" s="358"/>
      <c r="K61" s="296"/>
      <c r="L61" s="293"/>
      <c r="M61" s="391"/>
      <c r="Q61" s="12"/>
      <c r="R61" s="12"/>
      <c r="S61" s="12"/>
    </row>
    <row r="62" spans="1:21" x14ac:dyDescent="0.35">
      <c r="A62" s="377"/>
      <c r="B62" s="368"/>
      <c r="C62" s="24" t="s">
        <v>387</v>
      </c>
      <c r="D62" s="24" t="s">
        <v>257</v>
      </c>
      <c r="E62" s="358"/>
      <c r="F62" s="358"/>
      <c r="G62" s="358"/>
      <c r="H62" s="358"/>
      <c r="I62" s="358"/>
      <c r="J62" s="358"/>
      <c r="K62" s="296"/>
      <c r="L62" s="293"/>
      <c r="M62" s="391"/>
      <c r="Q62" s="12"/>
      <c r="R62" s="12"/>
      <c r="S62" s="12"/>
    </row>
    <row r="63" spans="1:21" ht="29" x14ac:dyDescent="0.35">
      <c r="A63" s="377"/>
      <c r="B63" s="368"/>
      <c r="C63" s="24" t="s">
        <v>388</v>
      </c>
      <c r="D63" s="24" t="s">
        <v>257</v>
      </c>
      <c r="E63" s="358"/>
      <c r="F63" s="358"/>
      <c r="G63" s="358"/>
      <c r="H63" s="358"/>
      <c r="I63" s="358"/>
      <c r="J63" s="358"/>
      <c r="K63" s="296"/>
      <c r="L63" s="293"/>
      <c r="M63" s="391"/>
      <c r="Q63" s="12"/>
      <c r="R63" s="12"/>
      <c r="S63" s="12"/>
    </row>
    <row r="64" spans="1:21" ht="15" thickBot="1" x14ac:dyDescent="0.4">
      <c r="A64" s="378"/>
      <c r="B64" s="369"/>
      <c r="C64" s="19" t="s">
        <v>389</v>
      </c>
      <c r="D64" s="19" t="s">
        <v>257</v>
      </c>
      <c r="E64" s="330"/>
      <c r="F64" s="330"/>
      <c r="G64" s="330"/>
      <c r="H64" s="330"/>
      <c r="I64" s="330"/>
      <c r="J64" s="330"/>
      <c r="K64" s="380"/>
      <c r="L64" s="375"/>
      <c r="M64" s="392"/>
      <c r="Q64" s="12"/>
      <c r="R64" s="12"/>
      <c r="S64" s="12"/>
    </row>
    <row r="65" spans="1:21" ht="14.5" customHeight="1"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4"/>
      <c r="M65" s="390"/>
      <c r="Q65" s="12" t="str">
        <f>IF(OR(J65='Drop downs'!$G$7,J65='Drop downs'!$G$5), B65&amp;": "&amp;K65&amp;CHAR(10),"")</f>
        <v/>
      </c>
      <c r="R65" s="12" t="str">
        <f>IF(J65='Drop downs'!$G$2,B65&amp;": "&amp;K65&amp;""," ")</f>
        <v xml:space="preserve"> </v>
      </c>
      <c r="S65" s="12" t="str">
        <f>IF(GR11_Planning_Obligations!E65='Drop downs'!$B$6,GR11_Planning_Obligations!B65&amp;": "&amp;GR11_Planning_Obligations!K65&amp;"","")</f>
        <v/>
      </c>
      <c r="T65" t="str">
        <f>IF(L65&gt;0,B65&amp;":"&amp;L65&amp;"
","")</f>
        <v/>
      </c>
      <c r="U65" t="str">
        <f>IF(M65&gt;0,B65&amp;":"&amp;M65&amp;"
","")</f>
        <v/>
      </c>
    </row>
    <row r="66" spans="1:21" x14ac:dyDescent="0.35">
      <c r="A66" s="377"/>
      <c r="B66" s="368"/>
      <c r="C66" s="83" t="s">
        <v>392</v>
      </c>
      <c r="D66" s="24" t="s">
        <v>257</v>
      </c>
      <c r="E66" s="358"/>
      <c r="F66" s="358"/>
      <c r="G66" s="358"/>
      <c r="H66" s="358"/>
      <c r="I66" s="358"/>
      <c r="J66" s="358"/>
      <c r="K66" s="296"/>
      <c r="L66" s="293"/>
      <c r="M66" s="391"/>
      <c r="Q66" s="12"/>
      <c r="R66" s="12"/>
      <c r="S66" s="12"/>
    </row>
    <row r="67" spans="1:21" ht="29" x14ac:dyDescent="0.35">
      <c r="A67" s="377"/>
      <c r="B67" s="368"/>
      <c r="C67" s="83" t="s">
        <v>393</v>
      </c>
      <c r="D67" s="24" t="s">
        <v>257</v>
      </c>
      <c r="E67" s="358"/>
      <c r="F67" s="358"/>
      <c r="G67" s="358"/>
      <c r="H67" s="358"/>
      <c r="I67" s="358"/>
      <c r="J67" s="358"/>
      <c r="K67" s="296"/>
      <c r="L67" s="293"/>
      <c r="M67" s="391"/>
      <c r="Q67" s="12"/>
      <c r="R67" s="12"/>
      <c r="S67" s="12"/>
    </row>
    <row r="68" spans="1:21" x14ac:dyDescent="0.35">
      <c r="A68" s="377"/>
      <c r="B68" s="368"/>
      <c r="C68" s="83" t="s">
        <v>394</v>
      </c>
      <c r="D68" s="24" t="s">
        <v>257</v>
      </c>
      <c r="E68" s="358"/>
      <c r="F68" s="358"/>
      <c r="G68" s="358"/>
      <c r="H68" s="358"/>
      <c r="I68" s="358"/>
      <c r="J68" s="358"/>
      <c r="K68" s="296"/>
      <c r="L68" s="293"/>
      <c r="M68" s="391"/>
      <c r="Q68" s="12"/>
      <c r="R68" s="12"/>
      <c r="S68" s="12"/>
    </row>
    <row r="69" spans="1:21" x14ac:dyDescent="0.35">
      <c r="A69" s="377"/>
      <c r="B69" s="368"/>
      <c r="C69" s="83" t="s">
        <v>395</v>
      </c>
      <c r="D69" s="24" t="s">
        <v>257</v>
      </c>
      <c r="E69" s="358"/>
      <c r="F69" s="358"/>
      <c r="G69" s="358"/>
      <c r="H69" s="358"/>
      <c r="I69" s="358"/>
      <c r="J69" s="358"/>
      <c r="K69" s="296"/>
      <c r="L69" s="293"/>
      <c r="M69" s="391"/>
      <c r="Q69" s="12"/>
      <c r="R69" s="12"/>
      <c r="S69" s="12"/>
    </row>
    <row r="70" spans="1:21" x14ac:dyDescent="0.35">
      <c r="A70" s="377"/>
      <c r="B70" s="368"/>
      <c r="C70" s="83" t="s">
        <v>396</v>
      </c>
      <c r="D70" s="24" t="s">
        <v>257</v>
      </c>
      <c r="E70" s="358"/>
      <c r="F70" s="358"/>
      <c r="G70" s="358"/>
      <c r="H70" s="358"/>
      <c r="I70" s="358"/>
      <c r="J70" s="358"/>
      <c r="K70" s="296"/>
      <c r="L70" s="293"/>
      <c r="M70" s="391"/>
      <c r="Q70" s="12"/>
      <c r="R70" s="12"/>
      <c r="S70" s="12"/>
    </row>
    <row r="71" spans="1:21" ht="15" thickBot="1" x14ac:dyDescent="0.4">
      <c r="A71" s="378"/>
      <c r="B71" s="369"/>
      <c r="C71" s="100" t="s">
        <v>397</v>
      </c>
      <c r="D71" s="24" t="s">
        <v>257</v>
      </c>
      <c r="E71" s="330"/>
      <c r="F71" s="330"/>
      <c r="G71" s="330"/>
      <c r="H71" s="330"/>
      <c r="I71" s="330"/>
      <c r="J71" s="330"/>
      <c r="K71" s="380"/>
      <c r="L71" s="375"/>
      <c r="M71" s="392"/>
      <c r="Q71" s="12"/>
      <c r="R71" s="12"/>
      <c r="S71" s="12"/>
    </row>
    <row r="72" spans="1:21" ht="14.5" customHeight="1" x14ac:dyDescent="0.35">
      <c r="A72" s="376" t="s">
        <v>398</v>
      </c>
      <c r="B72" s="367" t="s">
        <v>129</v>
      </c>
      <c r="C72" s="85" t="s">
        <v>399</v>
      </c>
      <c r="D72" s="86" t="s">
        <v>257</v>
      </c>
      <c r="E72" s="370" t="s">
        <v>421</v>
      </c>
      <c r="F72" s="370" t="s">
        <v>444</v>
      </c>
      <c r="G72" s="370" t="s">
        <v>427</v>
      </c>
      <c r="H72" s="370" t="s">
        <v>631</v>
      </c>
      <c r="I72" s="370" t="s">
        <v>425</v>
      </c>
      <c r="J72" s="370" t="s">
        <v>159</v>
      </c>
      <c r="K72" s="371" t="s">
        <v>638</v>
      </c>
      <c r="L72" s="374"/>
      <c r="M72" s="390"/>
      <c r="Q72" s="12" t="str">
        <f>IF(OR(J72='Drop downs'!$G$7,J72='Drop downs'!$G$5), B72&amp;": "&amp;K72&amp;CHAR(10),"")</f>
        <v/>
      </c>
      <c r="R72" s="12" t="str">
        <f>IF(J72='Drop downs'!$G$2,B72&amp;": "&amp;K72&amp;""," ")</f>
        <v xml:space="preserve"> </v>
      </c>
      <c r="S72" s="12" t="str">
        <f>IF(GR11_Planning_Obligations!E72='Drop downs'!$B$6,GR11_Planning_Obligations!B72&amp;": "&amp;GR11_Planning_Obligations!K72&amp;"","")</f>
        <v/>
      </c>
      <c r="T72" t="str">
        <f>IF(L72&gt;0,B72&amp;":"&amp;L72&amp;"
","")</f>
        <v/>
      </c>
      <c r="U72" t="str">
        <f>IF(M72&gt;0,B72&amp;":"&amp;M72&amp;"
","")</f>
        <v/>
      </c>
    </row>
    <row r="73" spans="1:21" x14ac:dyDescent="0.35">
      <c r="A73" s="377"/>
      <c r="B73" s="368"/>
      <c r="C73" s="83" t="s">
        <v>400</v>
      </c>
      <c r="D73" s="24" t="s">
        <v>253</v>
      </c>
      <c r="E73" s="358"/>
      <c r="F73" s="358"/>
      <c r="G73" s="358"/>
      <c r="H73" s="358"/>
      <c r="I73" s="358"/>
      <c r="J73" s="358"/>
      <c r="K73" s="372"/>
      <c r="L73" s="293"/>
      <c r="M73" s="391"/>
      <c r="Q73" s="12"/>
      <c r="R73" s="12"/>
      <c r="S73" s="12"/>
    </row>
    <row r="74" spans="1:21" x14ac:dyDescent="0.35">
      <c r="A74" s="377"/>
      <c r="B74" s="368"/>
      <c r="C74" s="83" t="s">
        <v>401</v>
      </c>
      <c r="D74" s="24" t="s">
        <v>257</v>
      </c>
      <c r="E74" s="358"/>
      <c r="F74" s="358"/>
      <c r="G74" s="358"/>
      <c r="H74" s="358"/>
      <c r="I74" s="358"/>
      <c r="J74" s="358"/>
      <c r="K74" s="372"/>
      <c r="L74" s="293"/>
      <c r="M74" s="391"/>
      <c r="Q74" s="12"/>
      <c r="R74" s="12"/>
      <c r="S74" s="12"/>
    </row>
    <row r="75" spans="1:21" x14ac:dyDescent="0.35">
      <c r="A75" s="377"/>
      <c r="B75" s="368"/>
      <c r="C75" s="83" t="s">
        <v>402</v>
      </c>
      <c r="D75" s="24" t="s">
        <v>257</v>
      </c>
      <c r="E75" s="358"/>
      <c r="F75" s="358"/>
      <c r="G75" s="358"/>
      <c r="H75" s="358"/>
      <c r="I75" s="358"/>
      <c r="J75" s="358"/>
      <c r="K75" s="372"/>
      <c r="L75" s="293"/>
      <c r="M75" s="391"/>
      <c r="Q75" s="12"/>
      <c r="R75" s="12"/>
      <c r="S75" s="12"/>
    </row>
    <row r="76" spans="1:21" ht="60.75" customHeight="1" thickBot="1" x14ac:dyDescent="0.4">
      <c r="A76" s="382"/>
      <c r="B76" s="369"/>
      <c r="C76" s="87" t="s">
        <v>403</v>
      </c>
      <c r="D76" s="24" t="s">
        <v>257</v>
      </c>
      <c r="E76" s="359"/>
      <c r="F76" s="359"/>
      <c r="G76" s="359"/>
      <c r="H76" s="359"/>
      <c r="I76" s="359"/>
      <c r="J76" s="359"/>
      <c r="K76" s="373"/>
      <c r="L76" s="363"/>
      <c r="M76" s="393"/>
      <c r="Q76" s="12"/>
      <c r="R76" s="12"/>
      <c r="S76" s="12"/>
    </row>
    <row r="77" spans="1:2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62"/>
      <c r="M77" s="394"/>
      <c r="Q77" s="12" t="str">
        <f>IF(OR(J77='Drop downs'!$G$7,J77='Drop downs'!$G$5), B77&amp;": "&amp;K77&amp;CHAR(10),"")</f>
        <v/>
      </c>
      <c r="R77" s="12" t="str">
        <f>IF(J77='Drop downs'!$G$2,B77&amp;": "&amp;K77&amp;""," ")</f>
        <v xml:space="preserve"> </v>
      </c>
      <c r="S77" s="12" t="str">
        <f>IF(GR11_Planning_Obligations!E77='Drop downs'!$B$6,GR11_Planning_Obligations!B77&amp;": "&amp;GR11_Planning_Obligations!K77&amp;"","")</f>
        <v/>
      </c>
      <c r="T77" t="str">
        <f>IF(L77&gt;0,B77&amp;":"&amp;L77&amp;"
","")</f>
        <v/>
      </c>
      <c r="U77" t="str">
        <f>IF(M77&gt;0,B77&amp;":"&amp;M77&amp;"
","")</f>
        <v/>
      </c>
    </row>
    <row r="78" spans="1:21" x14ac:dyDescent="0.35">
      <c r="A78" s="365"/>
      <c r="B78" s="368"/>
      <c r="C78" s="83" t="s">
        <v>406</v>
      </c>
      <c r="D78" s="3" t="s">
        <v>257</v>
      </c>
      <c r="E78" s="358"/>
      <c r="F78" s="358"/>
      <c r="G78" s="358"/>
      <c r="H78" s="358"/>
      <c r="I78" s="358"/>
      <c r="J78" s="358"/>
      <c r="K78" s="296"/>
      <c r="L78" s="293"/>
      <c r="M78" s="391"/>
      <c r="Q78" s="12"/>
      <c r="R78" s="12"/>
      <c r="S78" s="12"/>
    </row>
    <row r="79" spans="1:21" x14ac:dyDescent="0.35">
      <c r="A79" s="365"/>
      <c r="B79" s="368"/>
      <c r="C79" s="83" t="s">
        <v>407</v>
      </c>
      <c r="D79" s="3" t="s">
        <v>257</v>
      </c>
      <c r="E79" s="358"/>
      <c r="F79" s="358"/>
      <c r="G79" s="358"/>
      <c r="H79" s="358"/>
      <c r="I79" s="358"/>
      <c r="J79" s="358"/>
      <c r="K79" s="296"/>
      <c r="L79" s="293"/>
      <c r="M79" s="391"/>
      <c r="Q79" s="12"/>
      <c r="R79" s="12"/>
      <c r="S79" s="12"/>
    </row>
    <row r="80" spans="1:21" x14ac:dyDescent="0.35">
      <c r="A80" s="365"/>
      <c r="B80" s="368"/>
      <c r="C80" s="84" t="s">
        <v>408</v>
      </c>
      <c r="D80" s="3" t="s">
        <v>257</v>
      </c>
      <c r="E80" s="358"/>
      <c r="F80" s="358"/>
      <c r="G80" s="358"/>
      <c r="H80" s="358"/>
      <c r="I80" s="358"/>
      <c r="J80" s="358"/>
      <c r="K80" s="296"/>
      <c r="L80" s="293"/>
      <c r="M80" s="391"/>
      <c r="Q80" s="12"/>
      <c r="R80" s="12"/>
      <c r="S80" s="12"/>
    </row>
    <row r="81" spans="1:21" ht="29" x14ac:dyDescent="0.35">
      <c r="A81" s="365"/>
      <c r="B81" s="368"/>
      <c r="C81" s="84" t="s">
        <v>409</v>
      </c>
      <c r="D81" s="3" t="s">
        <v>257</v>
      </c>
      <c r="E81" s="358"/>
      <c r="F81" s="358"/>
      <c r="G81" s="358"/>
      <c r="H81" s="358"/>
      <c r="I81" s="358"/>
      <c r="J81" s="358"/>
      <c r="K81" s="296"/>
      <c r="L81" s="293"/>
      <c r="M81" s="391"/>
      <c r="Q81" s="12"/>
      <c r="R81" s="12"/>
      <c r="S81" s="12"/>
    </row>
    <row r="82" spans="1:21" ht="29" x14ac:dyDescent="0.35">
      <c r="A82" s="365"/>
      <c r="B82" s="368"/>
      <c r="C82" s="84" t="s">
        <v>410</v>
      </c>
      <c r="D82" s="3" t="s">
        <v>257</v>
      </c>
      <c r="E82" s="358"/>
      <c r="F82" s="358"/>
      <c r="G82" s="358"/>
      <c r="H82" s="358"/>
      <c r="I82" s="358"/>
      <c r="J82" s="358"/>
      <c r="K82" s="296"/>
      <c r="L82" s="293"/>
      <c r="M82" s="391"/>
      <c r="Q82" s="12"/>
      <c r="R82" s="12"/>
      <c r="S82" s="12"/>
    </row>
    <row r="83" spans="1:21" ht="15" thickBot="1" x14ac:dyDescent="0.4">
      <c r="A83" s="366"/>
      <c r="B83" s="369"/>
      <c r="C83" s="90" t="s">
        <v>411</v>
      </c>
      <c r="D83" s="3" t="s">
        <v>257</v>
      </c>
      <c r="E83" s="359"/>
      <c r="F83" s="359"/>
      <c r="G83" s="359"/>
      <c r="H83" s="359"/>
      <c r="I83" s="359"/>
      <c r="J83" s="359"/>
      <c r="K83" s="361"/>
      <c r="L83" s="363"/>
      <c r="M83" s="393"/>
      <c r="Q83" s="12"/>
      <c r="R83" s="12"/>
      <c r="S83" s="12"/>
    </row>
    <row r="84" spans="1:2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62"/>
      <c r="M84" s="394"/>
      <c r="Q84" s="12" t="str">
        <f>IF(OR(J84='Drop downs'!$G$7,J84='Drop downs'!$G$5), B84&amp;": "&amp;K84&amp;CHAR(10),"")</f>
        <v/>
      </c>
      <c r="R84" s="12" t="str">
        <f>IF(J84='Drop downs'!$G$2,B84&amp;": "&amp;K84&amp;""," ")</f>
        <v xml:space="preserve"> </v>
      </c>
      <c r="S84" s="12" t="str">
        <f>IF(GR11_Planning_Obligations!E84='Drop downs'!$B$6,GR11_Planning_Obligations!B84&amp;": "&amp;GR11_Planning_Obligations!K84&amp;"","")</f>
        <v/>
      </c>
      <c r="T84" t="str">
        <f>IF(L84&gt;0,B84&amp;":"&amp;L84&amp;"
","")</f>
        <v/>
      </c>
      <c r="U84" t="str">
        <f>IF(M84&gt;0,B84&amp;":"&amp;M84&amp;"
","")</f>
        <v/>
      </c>
    </row>
    <row r="85" spans="1:21" x14ac:dyDescent="0.35">
      <c r="A85" s="365"/>
      <c r="B85" s="368"/>
      <c r="C85" s="84" t="s">
        <v>414</v>
      </c>
      <c r="D85" s="3" t="s">
        <v>257</v>
      </c>
      <c r="E85" s="358"/>
      <c r="F85" s="358"/>
      <c r="G85" s="358"/>
      <c r="H85" s="358"/>
      <c r="I85" s="358"/>
      <c r="J85" s="358"/>
      <c r="K85" s="296"/>
      <c r="L85" s="293"/>
      <c r="M85" s="391"/>
      <c r="Q85" s="12"/>
      <c r="R85" s="12"/>
      <c r="S85" s="12"/>
    </row>
    <row r="86" spans="1:21" x14ac:dyDescent="0.35">
      <c r="A86" s="365"/>
      <c r="B86" s="368"/>
      <c r="C86" s="84" t="s">
        <v>415</v>
      </c>
      <c r="D86" s="3" t="s">
        <v>257</v>
      </c>
      <c r="E86" s="358"/>
      <c r="F86" s="358"/>
      <c r="G86" s="358"/>
      <c r="H86" s="358"/>
      <c r="I86" s="358"/>
      <c r="J86" s="358"/>
      <c r="K86" s="296"/>
      <c r="L86" s="293"/>
      <c r="M86" s="391"/>
      <c r="Q86" s="12"/>
      <c r="R86" s="12"/>
      <c r="S86" s="12"/>
    </row>
    <row r="87" spans="1:21" ht="15" thickBot="1" x14ac:dyDescent="0.4">
      <c r="A87" s="366"/>
      <c r="B87" s="369"/>
      <c r="C87" s="87" t="s">
        <v>416</v>
      </c>
      <c r="D87" s="3" t="s">
        <v>257</v>
      </c>
      <c r="E87" s="359"/>
      <c r="F87" s="359"/>
      <c r="G87" s="359"/>
      <c r="H87" s="359"/>
      <c r="I87" s="359"/>
      <c r="J87" s="359"/>
      <c r="K87" s="361"/>
      <c r="L87" s="363"/>
      <c r="M87" s="393"/>
      <c r="Q87" s="12" t="str">
        <f>IF(OR(J87='Drop downs'!$G$7,J87='Drop downs'!$G$5), B87&amp;": "&amp;K87&amp;CHAR(10),"")</f>
        <v/>
      </c>
      <c r="R87" s="12" t="str">
        <f>IF(J87='Drop downs'!$G$2,B87&amp;": "&amp;K87&amp;""," ")</f>
        <v xml:space="preserve"> </v>
      </c>
      <c r="S87" s="12"/>
    </row>
    <row r="88" spans="1:21" ht="15" thickBot="1" x14ac:dyDescent="0.4"/>
    <row r="89" spans="1:21" x14ac:dyDescent="0.35">
      <c r="A89" s="395" t="s">
        <v>59</v>
      </c>
      <c r="B89" s="396"/>
      <c r="C89" s="396"/>
      <c r="D89" s="396"/>
      <c r="E89" s="396"/>
      <c r="F89" s="396"/>
      <c r="G89" s="396"/>
      <c r="H89" s="396"/>
      <c r="I89" s="396"/>
      <c r="J89" s="396"/>
      <c r="K89" s="396"/>
      <c r="L89" s="396"/>
      <c r="M89" s="397"/>
    </row>
    <row r="90" spans="1:21" s="2" customFormat="1" ht="129" customHeight="1" x14ac:dyDescent="0.35">
      <c r="A90" s="398" t="str">
        <f>Q8&amp;Q18&amp;Q20&amp;Q28&amp;Q36&amp;Q42&amp;Q47&amp;Q48&amp;Q49&amp;Q54&amp;Q57&amp;Q65&amp;Q72&amp;Q77&amp;Q84&amp;Q87</f>
        <v/>
      </c>
      <c r="B90" s="399"/>
      <c r="C90" s="399"/>
      <c r="D90" s="399"/>
      <c r="E90" s="399"/>
      <c r="F90" s="399"/>
      <c r="G90" s="399"/>
      <c r="H90" s="399"/>
      <c r="I90" s="399"/>
      <c r="J90" s="399"/>
      <c r="K90" s="399"/>
      <c r="L90" s="399"/>
      <c r="M90" s="400"/>
    </row>
    <row r="91" spans="1:21" x14ac:dyDescent="0.35">
      <c r="A91" s="355" t="s">
        <v>61</v>
      </c>
      <c r="B91" s="356"/>
      <c r="C91" s="356"/>
      <c r="D91" s="356"/>
      <c r="E91" s="356"/>
      <c r="F91" s="356"/>
      <c r="G91" s="356"/>
      <c r="H91" s="356"/>
      <c r="I91" s="356"/>
      <c r="J91" s="356"/>
      <c r="K91" s="356"/>
      <c r="L91" s="356"/>
      <c r="M91" s="357"/>
    </row>
    <row r="92" spans="1:21" ht="50.5" customHeight="1" x14ac:dyDescent="0.35">
      <c r="A92" s="398" t="str">
        <f>R8&amp;R18&amp;R20&amp;R28&amp;R36&amp;R42&amp;R47&amp;R48&amp;R49&amp;R54&amp;R57&amp;R65&amp;R72&amp;R77&amp;R84&amp;R87</f>
        <v xml:space="preserve">                </v>
      </c>
      <c r="B92" s="399"/>
      <c r="C92" s="399"/>
      <c r="D92" s="399"/>
      <c r="E92" s="399"/>
      <c r="F92" s="399"/>
      <c r="G92" s="399"/>
      <c r="H92" s="399"/>
      <c r="I92" s="399"/>
      <c r="J92" s="399"/>
      <c r="K92" s="399"/>
      <c r="L92" s="399"/>
      <c r="M92" s="400"/>
    </row>
    <row r="93" spans="1:21" x14ac:dyDescent="0.35">
      <c r="A93" s="355" t="s">
        <v>63</v>
      </c>
      <c r="B93" s="356"/>
      <c r="C93" s="356"/>
      <c r="D93" s="356"/>
      <c r="E93" s="356"/>
      <c r="F93" s="356"/>
      <c r="G93" s="356"/>
      <c r="H93" s="356"/>
      <c r="I93" s="356"/>
      <c r="J93" s="356"/>
      <c r="K93" s="356"/>
      <c r="L93" s="356"/>
      <c r="M93" s="357"/>
    </row>
    <row r="94" spans="1:21" ht="150" customHeight="1" x14ac:dyDescent="0.35">
      <c r="A94" s="352"/>
      <c r="B94" s="353"/>
      <c r="C94" s="353"/>
      <c r="D94" s="353"/>
      <c r="E94" s="353"/>
      <c r="F94" s="353"/>
      <c r="G94" s="353"/>
      <c r="H94" s="353"/>
      <c r="I94" s="353"/>
      <c r="J94" s="353"/>
      <c r="K94" s="353"/>
      <c r="L94" s="353"/>
      <c r="M94" s="354"/>
    </row>
    <row r="95" spans="1:21" x14ac:dyDescent="0.35">
      <c r="A95" s="355" t="s">
        <v>48</v>
      </c>
      <c r="B95" s="356"/>
      <c r="C95" s="356"/>
      <c r="D95" s="356"/>
      <c r="E95" s="356"/>
      <c r="F95" s="356"/>
      <c r="G95" s="356"/>
      <c r="H95" s="356"/>
      <c r="I95" s="356"/>
      <c r="J95" s="356"/>
      <c r="K95" s="356"/>
      <c r="L95" s="356"/>
      <c r="M95" s="357"/>
    </row>
    <row r="96" spans="1:21" ht="186.75" customHeight="1" thickBot="1" x14ac:dyDescent="0.4">
      <c r="A96" s="401" t="str">
        <f>T8&amp;T18&amp;T20&amp;T28&amp;T36&amp;T42&amp;T47&amp;T49&amp;T54&amp;T57&amp;T65&amp;T72&amp;T77&amp;T84</f>
        <v/>
      </c>
      <c r="B96" s="402"/>
      <c r="C96" s="402"/>
      <c r="D96" s="402"/>
      <c r="E96" s="402"/>
      <c r="F96" s="402"/>
      <c r="G96" s="402"/>
      <c r="H96" s="402"/>
      <c r="I96" s="402"/>
      <c r="J96" s="402"/>
      <c r="K96" s="402"/>
      <c r="L96" s="402"/>
      <c r="M96" s="403"/>
    </row>
    <row r="97" spans="1:13" x14ac:dyDescent="0.35">
      <c r="A97" s="355" t="s">
        <v>323</v>
      </c>
      <c r="B97" s="356"/>
      <c r="C97" s="356"/>
      <c r="D97" s="356"/>
      <c r="E97" s="356"/>
      <c r="F97" s="356"/>
      <c r="G97" s="356"/>
      <c r="H97" s="356"/>
      <c r="I97" s="356"/>
      <c r="J97" s="356"/>
      <c r="K97" s="356"/>
      <c r="L97" s="356"/>
      <c r="M97" s="357"/>
    </row>
    <row r="98" spans="1:13" ht="186.75" customHeight="1" thickBot="1" x14ac:dyDescent="0.4">
      <c r="A98" s="401" t="str">
        <f>U8&amp;U18&amp;U20&amp;U28&amp;U36&amp;U42&amp;U47&amp;U49&amp;U54&amp;U57&amp;U65&amp;U72&amp;U77&amp;U84</f>
        <v/>
      </c>
      <c r="B98" s="402"/>
      <c r="C98" s="402"/>
      <c r="D98" s="402"/>
      <c r="E98" s="402"/>
      <c r="F98" s="402"/>
      <c r="G98" s="402"/>
      <c r="H98" s="402"/>
      <c r="I98" s="402"/>
      <c r="J98" s="402"/>
      <c r="K98" s="402"/>
      <c r="L98" s="402"/>
      <c r="M98" s="403"/>
    </row>
  </sheetData>
  <sheetProtection algorithmName="SHA-512" hashValue="GRLQ4JtLl7cdB9qaBSRe1Hp2xqKBsNMRdHyoQ+0WbtTP6fTxQwH7b8kdy/AzbJQ+xDlvSkKZKKnOx2QKVnauzQ==" saltValue="Nfac5HQONN+WC7H6WgWodQ=="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J84:J87"/>
    <mergeCell ref="K84:K87"/>
    <mergeCell ref="L84:L87"/>
    <mergeCell ref="A84:A87"/>
    <mergeCell ref="E84:E87"/>
    <mergeCell ref="F84:F87"/>
    <mergeCell ref="G84:G87"/>
    <mergeCell ref="H84:H87"/>
    <mergeCell ref="I84:I87"/>
    <mergeCell ref="B84:B87"/>
    <mergeCell ref="A94:M94"/>
    <mergeCell ref="A95:M95"/>
    <mergeCell ref="M18:M19"/>
    <mergeCell ref="M20:M27"/>
    <mergeCell ref="M28:M35"/>
    <mergeCell ref="M36:M41"/>
    <mergeCell ref="M42:M46"/>
    <mergeCell ref="M47:M48"/>
    <mergeCell ref="M49:M53"/>
    <mergeCell ref="M54:M56"/>
    <mergeCell ref="M57:M64"/>
    <mergeCell ref="A96:M96"/>
    <mergeCell ref="L72:L76"/>
    <mergeCell ref="A77:A83"/>
    <mergeCell ref="E77:E83"/>
    <mergeCell ref="F77:F83"/>
    <mergeCell ref="G77:G83"/>
    <mergeCell ref="H77:H83"/>
    <mergeCell ref="I77:I83"/>
    <mergeCell ref="J77:J83"/>
    <mergeCell ref="K77:K83"/>
    <mergeCell ref="L77:L83"/>
    <mergeCell ref="A72:A76"/>
    <mergeCell ref="E72:E76"/>
    <mergeCell ref="F72:F76"/>
    <mergeCell ref="G72:G76"/>
    <mergeCell ref="H72:H76"/>
    <mergeCell ref="I72:I76"/>
    <mergeCell ref="J72:J76"/>
    <mergeCell ref="K72:K76"/>
    <mergeCell ref="B72:B76"/>
    <mergeCell ref="B77:B83"/>
    <mergeCell ref="L57:L64"/>
    <mergeCell ref="A65:A71"/>
    <mergeCell ref="E65:E71"/>
    <mergeCell ref="F65:F71"/>
    <mergeCell ref="G65:G71"/>
    <mergeCell ref="H65:H71"/>
    <mergeCell ref="I65:I71"/>
    <mergeCell ref="J65:J71"/>
    <mergeCell ref="K65:K71"/>
    <mergeCell ref="L65:L71"/>
    <mergeCell ref="A57:A64"/>
    <mergeCell ref="E57:E64"/>
    <mergeCell ref="F57:F64"/>
    <mergeCell ref="G57:G64"/>
    <mergeCell ref="H57:H64"/>
    <mergeCell ref="I57:I64"/>
    <mergeCell ref="J57:J64"/>
    <mergeCell ref="K57:K64"/>
    <mergeCell ref="B57:B64"/>
    <mergeCell ref="B65:B71"/>
    <mergeCell ref="L49:L53"/>
    <mergeCell ref="A54:A56"/>
    <mergeCell ref="E54:E56"/>
    <mergeCell ref="F54:F56"/>
    <mergeCell ref="G54:G56"/>
    <mergeCell ref="H54:H56"/>
    <mergeCell ref="I54:I56"/>
    <mergeCell ref="J54:J56"/>
    <mergeCell ref="K54:K56"/>
    <mergeCell ref="L54:L56"/>
    <mergeCell ref="A49:A53"/>
    <mergeCell ref="E49:E53"/>
    <mergeCell ref="F49:F53"/>
    <mergeCell ref="G49:G53"/>
    <mergeCell ref="H49:H53"/>
    <mergeCell ref="I49:I53"/>
    <mergeCell ref="J49:J53"/>
    <mergeCell ref="K49:K53"/>
    <mergeCell ref="B49:B53"/>
    <mergeCell ref="B54:B56"/>
    <mergeCell ref="L42:L46"/>
    <mergeCell ref="A47:A48"/>
    <mergeCell ref="E47:E48"/>
    <mergeCell ref="F47:F48"/>
    <mergeCell ref="G47:G48"/>
    <mergeCell ref="H47:H48"/>
    <mergeCell ref="I47:I48"/>
    <mergeCell ref="J47:J48"/>
    <mergeCell ref="K47:K48"/>
    <mergeCell ref="L47:L48"/>
    <mergeCell ref="A42:A46"/>
    <mergeCell ref="E42:E46"/>
    <mergeCell ref="F42:F46"/>
    <mergeCell ref="G42:G46"/>
    <mergeCell ref="H42:H46"/>
    <mergeCell ref="I42:I46"/>
    <mergeCell ref="J42:J46"/>
    <mergeCell ref="K42:K46"/>
    <mergeCell ref="B42:B46"/>
    <mergeCell ref="B47:B48"/>
    <mergeCell ref="L28:L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J28:J35"/>
    <mergeCell ref="K28:K35"/>
    <mergeCell ref="B28:B35"/>
    <mergeCell ref="B36:B41"/>
    <mergeCell ref="J18:J19"/>
    <mergeCell ref="K18:K19"/>
    <mergeCell ref="L18:L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B18:B19"/>
    <mergeCell ref="B20:B27"/>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50:C53">
    <cfRule type="expression" dxfId="4210" priority="38">
      <formula>$D50="No"</formula>
    </cfRule>
  </conditionalFormatting>
  <conditionalFormatting sqref="C8:D87">
    <cfRule type="expression" dxfId="4209" priority="37">
      <formula>$D8="No"</formula>
    </cfRule>
  </conditionalFormatting>
  <conditionalFormatting sqref="J8 J18">
    <cfRule type="cellIs" dxfId="4208" priority="70" operator="equal">
      <formula>"Significant Negative"</formula>
    </cfRule>
    <cfRule type="cellIs" dxfId="4207" priority="71" operator="equal">
      <formula>"Minor Negative"</formula>
    </cfRule>
    <cfRule type="cellIs" dxfId="4206" priority="72" operator="equal">
      <formula>"Uncertain"</formula>
    </cfRule>
    <cfRule type="cellIs" dxfId="4205" priority="73" operator="equal">
      <formula>"Neutral"</formula>
    </cfRule>
    <cfRule type="cellIs" dxfId="4204" priority="74" operator="equal">
      <formula>"Minor Positive"</formula>
    </cfRule>
    <cfRule type="cellIs" dxfId="4203" priority="75" operator="equal">
      <formula>"Significant Positive"</formula>
    </cfRule>
  </conditionalFormatting>
  <conditionalFormatting sqref="J20">
    <cfRule type="cellIs" dxfId="4202" priority="1" operator="equal">
      <formula>"Significant Negative"</formula>
    </cfRule>
    <cfRule type="cellIs" dxfId="4201" priority="2" operator="equal">
      <formula>"Minor Negative"</formula>
    </cfRule>
    <cfRule type="cellIs" dxfId="4200" priority="3" operator="equal">
      <formula>"Uncertain"</formula>
    </cfRule>
    <cfRule type="cellIs" dxfId="4199" priority="4" operator="equal">
      <formula>"Neutral"</formula>
    </cfRule>
    <cfRule type="cellIs" dxfId="4198" priority="5" operator="equal">
      <formula>"Minor Positive"</formula>
    </cfRule>
    <cfRule type="cellIs" dxfId="4197" priority="6" operator="equal">
      <formula>"Significant Positive"</formula>
    </cfRule>
  </conditionalFormatting>
  <conditionalFormatting sqref="J28 J49 J57 J65 J72 J77 J84">
    <cfRule type="cellIs" dxfId="4196" priority="31" operator="equal">
      <formula>"Significant Negative"</formula>
    </cfRule>
    <cfRule type="cellIs" dxfId="4195" priority="32" operator="equal">
      <formula>"Minor Negative"</formula>
    </cfRule>
    <cfRule type="cellIs" dxfId="4194" priority="33" operator="equal">
      <formula>"Uncertain"</formula>
    </cfRule>
    <cfRule type="cellIs" dxfId="4193" priority="34" operator="equal">
      <formula>"Neutral"</formula>
    </cfRule>
    <cfRule type="cellIs" dxfId="4192" priority="35" operator="equal">
      <formula>"Minor Positive"</formula>
    </cfRule>
    <cfRule type="cellIs" dxfId="4191" priority="36" operator="equal">
      <formula>"Significant Positive"</formula>
    </cfRule>
  </conditionalFormatting>
  <conditionalFormatting sqref="J36">
    <cfRule type="cellIs" dxfId="4190" priority="19" operator="equal">
      <formula>"Significant Negative"</formula>
    </cfRule>
    <cfRule type="cellIs" dxfId="4189" priority="20" operator="equal">
      <formula>"Minor Negative"</formula>
    </cfRule>
    <cfRule type="cellIs" dxfId="4188" priority="21" operator="equal">
      <formula>"Uncertain"</formula>
    </cfRule>
    <cfRule type="cellIs" dxfId="4187" priority="22" operator="equal">
      <formula>"Neutral"</formula>
    </cfRule>
    <cfRule type="cellIs" dxfId="4186" priority="23" operator="equal">
      <formula>"Minor Positive"</formula>
    </cfRule>
    <cfRule type="cellIs" dxfId="4185" priority="24" operator="equal">
      <formula>"Significant Positive"</formula>
    </cfRule>
  </conditionalFormatting>
  <conditionalFormatting sqref="J42">
    <cfRule type="cellIs" dxfId="4184" priority="13" operator="equal">
      <formula>"Significant Negative"</formula>
    </cfRule>
    <cfRule type="cellIs" dxfId="4183" priority="14" operator="equal">
      <formula>"Minor Negative"</formula>
    </cfRule>
    <cfRule type="cellIs" dxfId="4182" priority="15" operator="equal">
      <formula>"Uncertain"</formula>
    </cfRule>
    <cfRule type="cellIs" dxfId="4181" priority="16" operator="equal">
      <formula>"Neutral"</formula>
    </cfRule>
    <cfRule type="cellIs" dxfId="4180" priority="17" operator="equal">
      <formula>"Minor Positive"</formula>
    </cfRule>
    <cfRule type="cellIs" dxfId="4179" priority="18" operator="equal">
      <formula>"Significant Positive"</formula>
    </cfRule>
  </conditionalFormatting>
  <conditionalFormatting sqref="J47">
    <cfRule type="cellIs" dxfId="4178" priority="25" operator="equal">
      <formula>"Significant Negative"</formula>
    </cfRule>
    <cfRule type="cellIs" dxfId="4177" priority="26" operator="equal">
      <formula>"Minor Negative"</formula>
    </cfRule>
    <cfRule type="cellIs" dxfId="4176" priority="27" operator="equal">
      <formula>"Uncertain"</formula>
    </cfRule>
    <cfRule type="cellIs" dxfId="4175" priority="28" operator="equal">
      <formula>"Neutral"</formula>
    </cfRule>
    <cfRule type="cellIs" dxfId="4174" priority="29" operator="equal">
      <formula>"Minor Positive"</formula>
    </cfRule>
    <cfRule type="cellIs" dxfId="4173" priority="30" operator="equal">
      <formula>"Significant Positive"</formula>
    </cfRule>
  </conditionalFormatting>
  <conditionalFormatting sqref="J54">
    <cfRule type="cellIs" dxfId="4172" priority="7" operator="equal">
      <formula>"Significant Negative"</formula>
    </cfRule>
    <cfRule type="cellIs" dxfId="4171" priority="8" operator="equal">
      <formula>"Minor Negative"</formula>
    </cfRule>
    <cfRule type="cellIs" dxfId="4170" priority="9" operator="equal">
      <formula>"Uncertain"</formula>
    </cfRule>
    <cfRule type="cellIs" dxfId="4169" priority="10" operator="equal">
      <formula>"Neutral"</formula>
    </cfRule>
    <cfRule type="cellIs" dxfId="4168" priority="11" operator="equal">
      <formula>"Minor Positive"</formula>
    </cfRule>
    <cfRule type="cellIs" dxfId="4167" priority="1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5008FFC8-0308-42C5-A0DE-B8C8C143CE57}">
          <x14:formula1>
            <xm:f>'Drop downs'!$G$2:$G$7</xm:f>
          </x14:formula1>
          <xm:sqref>J8 J18 J77 J47 J49 J28 J36 J42 J84 J54 J57 J65 J72 J20</xm:sqref>
        </x14:dataValidation>
        <x14:dataValidation type="list" allowBlank="1" showInputMessage="1" showErrorMessage="1" xr:uid="{503A3B40-BC85-4F47-9E05-51D09BDA6537}">
          <x14:formula1>
            <xm:f>'Drop downs'!$F$2:$F$6</xm:f>
          </x14:formula1>
          <xm:sqref>I8 I18 I77 I47 I49 I28 I36 I42 I84 I54 I57 I65 I72 I20</xm:sqref>
        </x14:dataValidation>
        <x14:dataValidation type="list" allowBlank="1" showInputMessage="1" showErrorMessage="1" xr:uid="{EDEB9112-CC8A-4050-8063-76965BF041D4}">
          <x14:formula1>
            <xm:f>'Drop downs'!$E$2:$E$6</xm:f>
          </x14:formula1>
          <xm:sqref>H8 H18 H77 H47 H49 H28 H36 H42 H84 H54 H57 H65 H72 H20</xm:sqref>
        </x14:dataValidation>
        <x14:dataValidation type="list" allowBlank="1" showInputMessage="1" showErrorMessage="1" xr:uid="{04D4E40C-8FAC-47B6-807F-E98D2024C794}">
          <x14:formula1>
            <xm:f>'Drop downs'!$D$2:$D$7</xm:f>
          </x14:formula1>
          <xm:sqref>G8 G18 G77 G47 G49 G28 G36 G42 G84 G54 G57 G65 G72 G20</xm:sqref>
        </x14:dataValidation>
        <x14:dataValidation type="list" allowBlank="1" showInputMessage="1" showErrorMessage="1" xr:uid="{0506B8FE-AE97-4A05-8088-1A45164CF1BC}">
          <x14:formula1>
            <xm:f>'Drop downs'!$C$2:$C$5</xm:f>
          </x14:formula1>
          <xm:sqref>F8 F18 F77 F47 F49 F28 F36 F42 F84 F54 F57 F65 F72 F20</xm:sqref>
        </x14:dataValidation>
        <x14:dataValidation type="list" allowBlank="1" showInputMessage="1" showErrorMessage="1" xr:uid="{7F3405C7-B506-4E74-BE1E-6F0F51640BFF}">
          <x14:formula1>
            <xm:f>'Drop downs'!$B$2:$B$4</xm:f>
          </x14:formula1>
          <xm:sqref>E8 E18 E77 E47 E49 E28 E36 E42 E84 E54 E57 E65 E72 E20</xm:sqref>
        </x14:dataValidation>
        <x14:dataValidation type="list" allowBlank="1" showInputMessage="1" showErrorMessage="1" xr:uid="{0036C06F-6AD0-4AAA-B0A6-16F44B136A70}">
          <x14:formula1>
            <xm:f>'Drop downs'!$A$2:$A$3</xm:f>
          </x14:formula1>
          <xm:sqref>D8:D87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C70-8E20-4E6A-A33E-64455A303833}">
  <sheetPr codeName="Sheet99">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639</v>
      </c>
      <c r="D1" s="323"/>
      <c r="E1" s="323"/>
      <c r="F1" s="324"/>
      <c r="G1" s="16"/>
      <c r="I1" s="7"/>
      <c r="J1" s="7"/>
      <c r="K1" s="7"/>
    </row>
    <row r="2" spans="1:22" x14ac:dyDescent="0.35">
      <c r="A2" s="74" t="s">
        <v>31</v>
      </c>
      <c r="B2" s="9"/>
      <c r="C2" s="323" t="s">
        <v>640</v>
      </c>
      <c r="D2" s="323"/>
      <c r="E2" s="323"/>
      <c r="F2" s="324"/>
      <c r="I2" s="8"/>
      <c r="J2" s="8"/>
      <c r="K2" s="8"/>
    </row>
    <row r="3" spans="1:22" ht="29.15" customHeight="1" x14ac:dyDescent="0.35">
      <c r="A3" s="75" t="s">
        <v>32</v>
      </c>
      <c r="B3" s="4"/>
      <c r="C3" s="323" t="s">
        <v>641</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435</v>
      </c>
      <c r="F8" s="385" t="s">
        <v>444</v>
      </c>
      <c r="G8" s="385" t="s">
        <v>510</v>
      </c>
      <c r="H8" s="385" t="s">
        <v>468</v>
      </c>
      <c r="I8" s="385" t="s">
        <v>439</v>
      </c>
      <c r="J8" s="370" t="s">
        <v>159</v>
      </c>
      <c r="K8" s="379" t="s">
        <v>642</v>
      </c>
      <c r="L8" s="370"/>
      <c r="M8" s="374"/>
      <c r="N8" s="390"/>
      <c r="R8" s="12" t="str">
        <f>IF(OR(J8='Drop downs'!$G$7,J8='Drop downs'!$G$5), B8&amp;": "&amp;K8&amp;CHAR(10),"")</f>
        <v/>
      </c>
      <c r="S8" s="12" t="str">
        <f>IF(J8='Drop downs'!$G$2,B8&amp;": "&amp;K8&amp;""," ")</f>
        <v xml:space="preserve"> </v>
      </c>
      <c r="T8" s="12" t="str">
        <f>IF(Strategic_Policy_02!E8='Drop downs'!$B$6,Strategic_Policy_02!B8&amp;": "&amp;Strategic_Policy_02!K8&amp;"","")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IF(Strategic_Policy_02!E18='Drop downs'!$B$6,Strategic_Policy_02!B18&amp;": "&amp;Strategic_Policy_02!K18&amp;"","")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IF(Strategic_Policy_02!E20='Drop downs'!$B$6,Strategic_Policy_02!B20&amp;": "&amp;Strategic_Policy_02!K20&amp;"","")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IF(Strategic_Policy_02!E28='Drop downs'!$B$6,Strategic_Policy_02!B28&amp;": "&amp;Strategic_Policy_02!K28&amp;"","")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IF(Strategic_Policy_02!E36='Drop downs'!$B$6,Strategic_Policy_02!B36&amp;": "&amp;Strategic_Policy_02!K36&amp;"","")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IF(Strategic_Policy_02!E42='Drop downs'!$B$6,Strategic_Policy_02!B42&amp;": "&amp;Strategic_Policy_02!K42&amp;"","")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IF(Strategic_Policy_02!E47='Drop downs'!$B$6,Strategic_Policy_02!B47&amp;": "&amp;Strategic_Policy_02!K47&amp;"","")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IF(Strategic_Policy_02!E48='Drop downs'!$B$6,Strategic_Policy_02!B48&amp;": "&amp;Strategic_Policy_02!K48&amp;"","")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IF(Strategic_Policy_02!E49='Drop downs'!$B$6,Strategic_Policy_02!B49&amp;": "&amp;Strategic_Policy_02!K49&amp;"","")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421</v>
      </c>
      <c r="F54" s="370" t="s">
        <v>444</v>
      </c>
      <c r="G54" s="370" t="s">
        <v>510</v>
      </c>
      <c r="H54" s="370" t="s">
        <v>631</v>
      </c>
      <c r="I54" s="370" t="s">
        <v>439</v>
      </c>
      <c r="J54" s="370" t="s">
        <v>159</v>
      </c>
      <c r="K54" s="379" t="s">
        <v>643</v>
      </c>
      <c r="L54" s="370"/>
      <c r="M54" s="374"/>
      <c r="N54" s="390"/>
      <c r="R54" s="12" t="str">
        <f>IF(OR(J54='Drop downs'!$G$7,J54='Drop downs'!$G$5), B54&amp;": "&amp;K54&amp;CHAR(10),"")</f>
        <v/>
      </c>
      <c r="S54" s="12" t="str">
        <f>IF(J54='Drop downs'!$G$2,B54&amp;": "&amp;K54&amp;""," ")</f>
        <v xml:space="preserve"> </v>
      </c>
      <c r="T54" s="12" t="str">
        <f>IF(Strategic_Policy_02!E54='Drop downs'!$B$6,Strategic_Policy_02!B54&amp;": "&amp;Strategic_Policy_02!K54&amp;"","")</f>
        <v/>
      </c>
      <c r="U54" t="str">
        <f t="shared" si="0"/>
        <v/>
      </c>
      <c r="V54" t="str">
        <f>IF(N54&gt;0,B54&amp;":"&amp;N54&amp;"
","")</f>
        <v/>
      </c>
    </row>
    <row r="55" spans="1:22" ht="14.5" customHeight="1" x14ac:dyDescent="0.35">
      <c r="A55" s="377"/>
      <c r="B55" s="368"/>
      <c r="C55" s="94" t="s">
        <v>379</v>
      </c>
      <c r="D55" s="24" t="s">
        <v>253</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435</v>
      </c>
      <c r="F57" s="370" t="s">
        <v>444</v>
      </c>
      <c r="G57" s="370" t="s">
        <v>510</v>
      </c>
      <c r="H57" s="370" t="s">
        <v>631</v>
      </c>
      <c r="I57" s="370" t="s">
        <v>439</v>
      </c>
      <c r="J57" s="370" t="s">
        <v>159</v>
      </c>
      <c r="K57" s="379" t="s">
        <v>644</v>
      </c>
      <c r="L57" s="370"/>
      <c r="M57" s="374"/>
      <c r="N57" s="390"/>
      <c r="R57" s="12" t="str">
        <f>IF(OR(J57='Drop downs'!$G$7,J57='Drop downs'!$G$5), B57&amp;": "&amp;K57&amp;CHAR(10),"")</f>
        <v/>
      </c>
      <c r="S57" s="12" t="str">
        <f>IF(J57='Drop downs'!$G$2,B57&amp;": "&amp;K57&amp;""," ")</f>
        <v xml:space="preserve"> </v>
      </c>
      <c r="T57" s="12" t="str">
        <f>IF(Strategic_Policy_02!E57='Drop downs'!$B$6,Strategic_Policy_02!B57&amp;": "&amp;Strategic_Policy_02!K57&amp;"","")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253</v>
      </c>
      <c r="E59" s="358"/>
      <c r="F59" s="358"/>
      <c r="G59" s="358"/>
      <c r="H59" s="358"/>
      <c r="I59" s="358"/>
      <c r="J59" s="358"/>
      <c r="K59" s="296"/>
      <c r="L59" s="358"/>
      <c r="M59" s="293"/>
      <c r="N59" s="391"/>
      <c r="R59" s="12"/>
      <c r="S59" s="12"/>
      <c r="T59" s="12"/>
    </row>
    <row r="60" spans="1:22" x14ac:dyDescent="0.35">
      <c r="A60" s="377"/>
      <c r="B60" s="368"/>
      <c r="C60" s="24" t="s">
        <v>385</v>
      </c>
      <c r="D60" s="24"/>
      <c r="E60" s="358"/>
      <c r="F60" s="358"/>
      <c r="G60" s="358"/>
      <c r="H60" s="358"/>
      <c r="I60" s="358"/>
      <c r="J60" s="358"/>
      <c r="K60" s="296"/>
      <c r="L60" s="358"/>
      <c r="M60" s="293"/>
      <c r="N60" s="391"/>
      <c r="R60" s="12"/>
      <c r="S60" s="12"/>
      <c r="T60" s="12"/>
    </row>
    <row r="61" spans="1:22" x14ac:dyDescent="0.35">
      <c r="A61" s="377"/>
      <c r="B61" s="368"/>
      <c r="C61" s="24" t="s">
        <v>386</v>
      </c>
      <c r="D61" s="24"/>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466</v>
      </c>
      <c r="G65" s="370" t="s">
        <v>427</v>
      </c>
      <c r="H65" s="370" t="s">
        <v>631</v>
      </c>
      <c r="I65" s="370" t="s">
        <v>425</v>
      </c>
      <c r="J65" s="370" t="s">
        <v>156</v>
      </c>
      <c r="K65" s="379" t="s">
        <v>645</v>
      </c>
      <c r="L65" s="370"/>
      <c r="M65" s="374"/>
      <c r="N65" s="390"/>
      <c r="R65" s="12" t="str">
        <f>IF(OR(J65='Drop downs'!$G$7,J65='Drop downs'!$G$5), B65&amp;": "&amp;K65&amp;CHAR(10),"")</f>
        <v/>
      </c>
      <c r="S65" s="12" t="str">
        <f>IF(J65='Drop downs'!$G$2,B65&amp;": "&amp;K65&amp;""," ")</f>
        <v>IIA11: 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v>
      </c>
      <c r="T65" s="12" t="str">
        <f>IF(Strategic_Policy_02!E65='Drop downs'!$B$6,Strategic_Policy_02!B65&amp;": "&amp;Strategic_Policy_02!K65&amp;"","")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253</v>
      </c>
      <c r="E67" s="358"/>
      <c r="F67" s="358"/>
      <c r="G67" s="358"/>
      <c r="H67" s="358"/>
      <c r="I67" s="358"/>
      <c r="J67" s="358"/>
      <c r="K67" s="296"/>
      <c r="L67" s="358"/>
      <c r="M67" s="293"/>
      <c r="N67" s="391"/>
      <c r="R67" s="12"/>
      <c r="S67" s="12"/>
      <c r="T67" s="12"/>
    </row>
    <row r="68" spans="1:22" x14ac:dyDescent="0.35">
      <c r="A68" s="377"/>
      <c r="B68" s="368"/>
      <c r="C68" s="83" t="s">
        <v>394</v>
      </c>
      <c r="D68" s="24" t="s">
        <v>253</v>
      </c>
      <c r="E68" s="358"/>
      <c r="F68" s="358"/>
      <c r="G68" s="358"/>
      <c r="H68" s="358"/>
      <c r="I68" s="358"/>
      <c r="J68" s="358"/>
      <c r="K68" s="296"/>
      <c r="L68" s="358"/>
      <c r="M68" s="293"/>
      <c r="N68" s="391"/>
      <c r="R68" s="12"/>
      <c r="S68" s="12"/>
      <c r="T68" s="12"/>
    </row>
    <row r="69" spans="1:22" x14ac:dyDescent="0.35">
      <c r="A69" s="377"/>
      <c r="B69" s="368"/>
      <c r="C69" s="83" t="s">
        <v>395</v>
      </c>
      <c r="D69" s="24" t="s">
        <v>253</v>
      </c>
      <c r="E69" s="358"/>
      <c r="F69" s="358"/>
      <c r="G69" s="358"/>
      <c r="H69" s="358"/>
      <c r="I69" s="358"/>
      <c r="J69" s="358"/>
      <c r="K69" s="296"/>
      <c r="L69" s="358"/>
      <c r="M69" s="293"/>
      <c r="N69" s="391"/>
      <c r="R69" s="12"/>
      <c r="S69" s="12"/>
      <c r="T69" s="12"/>
    </row>
    <row r="70" spans="1:22" x14ac:dyDescent="0.35">
      <c r="A70" s="377"/>
      <c r="B70" s="368"/>
      <c r="C70" s="83" t="s">
        <v>396</v>
      </c>
      <c r="D70" s="24" t="s">
        <v>253</v>
      </c>
      <c r="E70" s="358"/>
      <c r="F70" s="358"/>
      <c r="G70" s="358"/>
      <c r="H70" s="358"/>
      <c r="I70" s="358"/>
      <c r="J70" s="358"/>
      <c r="K70" s="296"/>
      <c r="L70" s="358"/>
      <c r="M70" s="293"/>
      <c r="N70" s="391"/>
      <c r="R70" s="12"/>
      <c r="S70" s="12"/>
      <c r="T70" s="12"/>
    </row>
    <row r="71" spans="1:22" ht="217.75" customHeight="1" thickBot="1" x14ac:dyDescent="0.4">
      <c r="A71" s="378"/>
      <c r="B71" s="369"/>
      <c r="C71" s="100" t="s">
        <v>397</v>
      </c>
      <c r="D71" s="24" t="s">
        <v>253</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631</v>
      </c>
      <c r="I72" s="370" t="s">
        <v>425</v>
      </c>
      <c r="J72" s="370" t="s">
        <v>159</v>
      </c>
      <c r="K72" s="371" t="s">
        <v>646</v>
      </c>
      <c r="L72" s="370"/>
      <c r="M72" s="374"/>
      <c r="N72" s="390"/>
      <c r="R72" s="12" t="str">
        <f>IF(OR(J72='Drop downs'!$G$7,J72='Drop downs'!$G$5), B72&amp;": "&amp;K72&amp;CHAR(10),"")</f>
        <v/>
      </c>
      <c r="S72" s="12" t="str">
        <f>IF(J72='Drop downs'!$G$2,B72&amp;": "&amp;K72&amp;""," ")</f>
        <v xml:space="preserve"> </v>
      </c>
      <c r="T72" s="12" t="str">
        <f>IF(Strategic_Policy_02!E72='Drop downs'!$B$6,Strategic_Policy_02!B72&amp;": "&amp;Strategic_Policy_02!K72&amp;"","")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253</v>
      </c>
      <c r="E75" s="358"/>
      <c r="F75" s="358"/>
      <c r="G75" s="358"/>
      <c r="H75" s="358"/>
      <c r="I75" s="358"/>
      <c r="J75" s="358"/>
      <c r="K75" s="372"/>
      <c r="L75" s="358"/>
      <c r="M75" s="293"/>
      <c r="N75" s="391"/>
      <c r="R75" s="12"/>
      <c r="S75" s="12"/>
      <c r="T75" s="12"/>
    </row>
    <row r="76" spans="1:22" ht="15" thickBot="1" x14ac:dyDescent="0.4">
      <c r="A76" s="382"/>
      <c r="B76" s="369"/>
      <c r="C76" s="87" t="s">
        <v>403</v>
      </c>
      <c r="D76" s="88" t="s">
        <v>253</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IF(Strategic_Policy_02!E77='Drop downs'!$B$6,Strategic_Policy_02!B77&amp;": "&amp;Strategic_Policy_02!K77&amp;"","")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3" t="s">
        <v>257</v>
      </c>
      <c r="E83" s="359"/>
      <c r="F83" s="359"/>
      <c r="G83" s="359"/>
      <c r="H83" s="359"/>
      <c r="I83" s="359"/>
      <c r="J83" s="359"/>
      <c r="K83" s="36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IF(Strategic_Policy_02!E84='Drop downs'!$B$6,Strategic_Policy_02!B84&amp;": "&amp;Strategic_Policy_02!K84&amp;"","")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3"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128.5" customHeight="1" x14ac:dyDescent="0.35">
      <c r="A92" s="398" t="str">
        <f>S8&amp;S18&amp;S20&amp;S28&amp;S36&amp;S42&amp;S47&amp;S48&amp;S49&amp;S54&amp;S57&amp;S65&amp;S72&amp;S77&amp;S84&amp;S87</f>
        <v xml:space="preserve">           IIA11: 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FCcUsBZEPrPOtJE7/LlbQytMpDd0H24AxP1tQ3r6NbLYmqy9915/BKHQtldKo/lCTTYnf+PqVUQoj0CvxICglw==" saltValue="M8fpvnBb/Fgy09qPU9+M3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166" priority="14">
      <formula>$D50="No"</formula>
    </cfRule>
  </conditionalFormatting>
  <conditionalFormatting sqref="C8:D87">
    <cfRule type="expression" dxfId="4165" priority="13">
      <formula>$D8="No"</formula>
    </cfRule>
  </conditionalFormatting>
  <conditionalFormatting sqref="J8 J18">
    <cfRule type="cellIs" dxfId="4164" priority="7" operator="equal">
      <formula>"Significant Negative"</formula>
    </cfRule>
    <cfRule type="cellIs" dxfId="4163" priority="8" operator="equal">
      <formula>"Minor Negative"</formula>
    </cfRule>
    <cfRule type="cellIs" dxfId="4162" priority="9" operator="equal">
      <formula>"Uncertain"</formula>
    </cfRule>
    <cfRule type="cellIs" dxfId="4161" priority="10" operator="equal">
      <formula>"Neutral"</formula>
    </cfRule>
    <cfRule type="cellIs" dxfId="4160" priority="11" operator="equal">
      <formula>"Minor Positive"</formula>
    </cfRule>
    <cfRule type="cellIs" dxfId="4159" priority="12" operator="equal">
      <formula>"Significant Positive"</formula>
    </cfRule>
  </conditionalFormatting>
  <conditionalFormatting sqref="J20">
    <cfRule type="cellIs" dxfId="4158" priority="1" operator="equal">
      <formula>"Significant Negative"</formula>
    </cfRule>
    <cfRule type="cellIs" dxfId="4157" priority="2" operator="equal">
      <formula>"Minor Negative"</formula>
    </cfRule>
    <cfRule type="cellIs" dxfId="4156" priority="3" operator="equal">
      <formula>"Uncertain"</formula>
    </cfRule>
    <cfRule type="cellIs" dxfId="4155" priority="4" operator="equal">
      <formula>"Neutral"</formula>
    </cfRule>
    <cfRule type="cellIs" dxfId="4154" priority="5" operator="equal">
      <formula>"Minor Positive"</formula>
    </cfRule>
    <cfRule type="cellIs" dxfId="4153" priority="6" operator="equal">
      <formula>"Significant Positive"</formula>
    </cfRule>
  </conditionalFormatting>
  <conditionalFormatting sqref="J28 J49 J57 J65 J72 J77 J84">
    <cfRule type="cellIs" dxfId="4152" priority="46" operator="equal">
      <formula>"Significant Negative"</formula>
    </cfRule>
    <cfRule type="cellIs" dxfId="4151" priority="47" operator="equal">
      <formula>"Minor Negative"</formula>
    </cfRule>
    <cfRule type="cellIs" dxfId="4150" priority="48" operator="equal">
      <formula>"Uncertain"</formula>
    </cfRule>
    <cfRule type="cellIs" dxfId="4149" priority="49" operator="equal">
      <formula>"Neutral"</formula>
    </cfRule>
    <cfRule type="cellIs" dxfId="4148" priority="50" operator="equal">
      <formula>"Minor Positive"</formula>
    </cfRule>
    <cfRule type="cellIs" dxfId="4147" priority="51" operator="equal">
      <formula>"Significant Positive"</formula>
    </cfRule>
  </conditionalFormatting>
  <conditionalFormatting sqref="J36">
    <cfRule type="cellIs" dxfId="4146" priority="28" operator="equal">
      <formula>"Significant Negative"</formula>
    </cfRule>
    <cfRule type="cellIs" dxfId="4145" priority="29" operator="equal">
      <formula>"Minor Negative"</formula>
    </cfRule>
    <cfRule type="cellIs" dxfId="4144" priority="30" operator="equal">
      <formula>"Uncertain"</formula>
    </cfRule>
    <cfRule type="cellIs" dxfId="4143" priority="31" operator="equal">
      <formula>"Neutral"</formula>
    </cfRule>
    <cfRule type="cellIs" dxfId="4142" priority="32" operator="equal">
      <formula>"Minor Positive"</formula>
    </cfRule>
    <cfRule type="cellIs" dxfId="4141" priority="33" operator="equal">
      <formula>"Significant Positive"</formula>
    </cfRule>
  </conditionalFormatting>
  <conditionalFormatting sqref="J42">
    <cfRule type="cellIs" dxfId="4140" priority="22" operator="equal">
      <formula>"Significant Negative"</formula>
    </cfRule>
    <cfRule type="cellIs" dxfId="4139" priority="23" operator="equal">
      <formula>"Minor Negative"</formula>
    </cfRule>
    <cfRule type="cellIs" dxfId="4138" priority="24" operator="equal">
      <formula>"Uncertain"</formula>
    </cfRule>
    <cfRule type="cellIs" dxfId="4137" priority="25" operator="equal">
      <formula>"Neutral"</formula>
    </cfRule>
    <cfRule type="cellIs" dxfId="4136" priority="26" operator="equal">
      <formula>"Minor Positive"</formula>
    </cfRule>
    <cfRule type="cellIs" dxfId="4135" priority="27" operator="equal">
      <formula>"Significant Positive"</formula>
    </cfRule>
  </conditionalFormatting>
  <conditionalFormatting sqref="J47">
    <cfRule type="cellIs" dxfId="4134" priority="40" operator="equal">
      <formula>"Significant Negative"</formula>
    </cfRule>
    <cfRule type="cellIs" dxfId="4133" priority="41" operator="equal">
      <formula>"Minor Negative"</formula>
    </cfRule>
    <cfRule type="cellIs" dxfId="4132" priority="42" operator="equal">
      <formula>"Uncertain"</formula>
    </cfRule>
    <cfRule type="cellIs" dxfId="4131" priority="43" operator="equal">
      <formula>"Neutral"</formula>
    </cfRule>
    <cfRule type="cellIs" dxfId="4130" priority="44" operator="equal">
      <formula>"Minor Positive"</formula>
    </cfRule>
    <cfRule type="cellIs" dxfId="4129" priority="45" operator="equal">
      <formula>"Significant Positive"</formula>
    </cfRule>
  </conditionalFormatting>
  <conditionalFormatting sqref="J54">
    <cfRule type="cellIs" dxfId="4128" priority="16" operator="equal">
      <formula>"Significant Negative"</formula>
    </cfRule>
    <cfRule type="cellIs" dxfId="4127" priority="17" operator="equal">
      <formula>"Minor Negative"</formula>
    </cfRule>
    <cfRule type="cellIs" dxfId="4126" priority="18" operator="equal">
      <formula>"Uncertain"</formula>
    </cfRule>
    <cfRule type="cellIs" dxfId="4125" priority="19" operator="equal">
      <formula>"Neutral"</formula>
    </cfRule>
    <cfRule type="cellIs" dxfId="4124" priority="20" operator="equal">
      <formula>"Minor Positive"</formula>
    </cfRule>
    <cfRule type="cellIs" dxfId="4123" priority="2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8403B6E-7583-4CC5-9198-5F5D8DADA928}">
          <x14:formula1>
            <xm:f>'Drop downs'!$J$2:$J$3</xm:f>
          </x14:formula1>
          <xm:sqref>L8 L18 L20 L28 L36 L42 L84 L54 L57 L65 L72 L77 L47 L49</xm:sqref>
        </x14:dataValidation>
        <x14:dataValidation type="list" allowBlank="1" showInputMessage="1" showErrorMessage="1" xr:uid="{58AE8A7A-EAC6-4FB0-8545-5651389EAEA7}">
          <x14:formula1>
            <xm:f>'Drop downs'!$B$2:$B$4</xm:f>
          </x14:formula1>
          <xm:sqref>E77 E47 E49 E28 E36 E42 E84 E54 E57 E65 E72 E8 E18 E20</xm:sqref>
        </x14:dataValidation>
        <x14:dataValidation type="list" allowBlank="1" showInputMessage="1" showErrorMessage="1" xr:uid="{57AD4D92-3A7F-4EF9-BFBB-0C735CC93F01}">
          <x14:formula1>
            <xm:f>'Drop downs'!$C$2:$C$5</xm:f>
          </x14:formula1>
          <xm:sqref>F77 F47 F49 F28 F36 F42 F84 F54 F57 F65 F72 F8 F18 F20</xm:sqref>
        </x14:dataValidation>
        <x14:dataValidation type="list" allowBlank="1" showInputMessage="1" showErrorMessage="1" xr:uid="{89DD09B3-0CDE-4D0B-BC6C-7E7CF0E1FFA7}">
          <x14:formula1>
            <xm:f>'Drop downs'!$D$2:$D$7</xm:f>
          </x14:formula1>
          <xm:sqref>G77 G47 G49 G28 G36 G42 G84 G54 G57 G65 G72 G8 G18 G20</xm:sqref>
        </x14:dataValidation>
        <x14:dataValidation type="list" allowBlank="1" showInputMessage="1" showErrorMessage="1" xr:uid="{51FDD499-11F0-4BC1-886C-02DB61F0667C}">
          <x14:formula1>
            <xm:f>'Drop downs'!$E$2:$E$6</xm:f>
          </x14:formula1>
          <xm:sqref>H77 H47 H49 H28 H36 H42 H84 H54 H57 H65 H72 H8 H18 H20</xm:sqref>
        </x14:dataValidation>
        <x14:dataValidation type="list" allowBlank="1" showInputMessage="1" showErrorMessage="1" xr:uid="{812E27AA-87D2-492B-A8A5-E16A6C28F9C3}">
          <x14:formula1>
            <xm:f>'Drop downs'!$F$2:$F$6</xm:f>
          </x14:formula1>
          <xm:sqref>I77 I47 I49 I28 I36 I42 I84 I54 I57 I65 I72 I8 I18 I20</xm:sqref>
        </x14:dataValidation>
        <x14:dataValidation type="list" allowBlank="1" showInputMessage="1" showErrorMessage="1" xr:uid="{A92AB842-8DD0-45E6-B6CB-B63F89AF47C8}">
          <x14:formula1>
            <xm:f>'Drop downs'!$G$2:$G$7</xm:f>
          </x14:formula1>
          <xm:sqref>J77 J47 J49 J28 J36 J42 J84 J54 J57 J65 J72 J8 J18 J20</xm:sqref>
        </x14:dataValidation>
        <x14:dataValidation type="list" allowBlank="1" showInputMessage="1" showErrorMessage="1" xr:uid="{CC0E6997-00B1-4E79-9F08-36191DB330E7}">
          <x14:formula1>
            <xm:f>'Drop downs'!$A$2:$A$3</xm:f>
          </x14:formula1>
          <xm:sqref>D8:D87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FAFA-29CF-41A2-B1CC-AF5D780AA407}">
  <sheetPr codeName="Sheet152"/>
  <dimension ref="A1:U20"/>
  <sheetViews>
    <sheetView showGridLines="0" zoomScale="70" zoomScaleNormal="70" workbookViewId="0">
      <selection activeCell="J5" sqref="J5"/>
    </sheetView>
  </sheetViews>
  <sheetFormatPr defaultRowHeight="14.5" x14ac:dyDescent="0.35"/>
  <cols>
    <col min="1" max="1" width="39.453125" customWidth="1"/>
    <col min="2" max="2" width="7.453125" hidden="1" customWidth="1"/>
    <col min="3" max="3" width="58.54296875" customWidth="1"/>
    <col min="4" max="4" width="23.54296875" customWidth="1"/>
    <col min="5" max="5" width="9.453125" customWidth="1"/>
    <col min="6" max="6" width="11.54296875" customWidth="1"/>
    <col min="7" max="7" width="9.54296875" customWidth="1"/>
    <col min="8" max="8" width="10" customWidth="1"/>
    <col min="9" max="9" width="14.453125" customWidth="1"/>
    <col min="10" max="10" width="16.54296875" customWidth="1"/>
    <col min="11" max="11" width="56.453125" customWidth="1"/>
    <col min="12" max="12" width="43" customWidth="1"/>
    <col min="13" max="13" width="42.54296875" customWidth="1"/>
    <col min="14" max="14" width="9.453125"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ht="18.5" x14ac:dyDescent="0.45">
      <c r="A1" s="26" t="s">
        <v>29</v>
      </c>
    </row>
    <row r="2" spans="1:21" x14ac:dyDescent="0.35">
      <c r="I2" s="8"/>
      <c r="J2" s="8"/>
      <c r="K2" s="8"/>
    </row>
    <row r="3" spans="1:21" x14ac:dyDescent="0.35">
      <c r="A3" s="74" t="s">
        <v>30</v>
      </c>
      <c r="C3" s="286"/>
      <c r="D3" s="287"/>
      <c r="E3" s="287"/>
      <c r="F3" s="288"/>
      <c r="G3" s="16"/>
      <c r="I3" s="8"/>
      <c r="J3" s="8"/>
      <c r="K3" s="8"/>
      <c r="Q3" s="8"/>
    </row>
    <row r="4" spans="1:21" x14ac:dyDescent="0.35">
      <c r="A4" s="74" t="s">
        <v>31</v>
      </c>
      <c r="B4" s="9"/>
      <c r="C4" s="289"/>
      <c r="D4" s="289"/>
      <c r="E4" s="289"/>
      <c r="F4" s="290"/>
      <c r="I4" s="8"/>
      <c r="J4" s="8"/>
      <c r="K4" s="8"/>
      <c r="Q4" s="8"/>
    </row>
    <row r="5" spans="1:21" x14ac:dyDescent="0.35">
      <c r="A5" s="75" t="s">
        <v>32</v>
      </c>
      <c r="B5" s="13"/>
      <c r="C5" s="289"/>
      <c r="D5" s="289"/>
      <c r="E5" s="289"/>
      <c r="F5" s="290"/>
      <c r="I5" s="8"/>
      <c r="J5" s="8"/>
      <c r="K5" s="8"/>
      <c r="Q5" s="8"/>
    </row>
    <row r="6" spans="1:21" x14ac:dyDescent="0.35">
      <c r="A6" s="75" t="s">
        <v>33</v>
      </c>
      <c r="B6" s="13"/>
      <c r="C6" s="289"/>
      <c r="D6" s="289"/>
      <c r="E6" s="289"/>
      <c r="F6" s="290"/>
      <c r="I6" s="8"/>
      <c r="J6" s="8"/>
      <c r="K6" s="8"/>
      <c r="Q6" s="8"/>
    </row>
    <row r="8" spans="1:21" ht="30.75" customHeight="1" x14ac:dyDescent="0.35">
      <c r="A8" s="285" t="s">
        <v>34</v>
      </c>
      <c r="B8" s="285"/>
      <c r="C8" s="285"/>
      <c r="D8" s="285"/>
      <c r="E8" s="284" t="s">
        <v>35</v>
      </c>
      <c r="F8" s="284"/>
      <c r="G8" s="284"/>
      <c r="H8" s="284"/>
      <c r="I8" s="284"/>
      <c r="J8" s="284"/>
      <c r="K8" s="284"/>
      <c r="L8" s="284"/>
      <c r="M8" s="284"/>
      <c r="Q8" s="18"/>
      <c r="R8" s="18"/>
      <c r="S8" s="18"/>
      <c r="T8" s="18"/>
      <c r="U8" s="18"/>
    </row>
    <row r="9" spans="1:21" ht="43.5" x14ac:dyDescent="0.35">
      <c r="A9" s="73" t="s">
        <v>36</v>
      </c>
      <c r="B9" s="73" t="s">
        <v>37</v>
      </c>
      <c r="C9" s="73" t="s">
        <v>38</v>
      </c>
      <c r="D9" s="73" t="s">
        <v>39</v>
      </c>
      <c r="E9" s="73" t="s">
        <v>40</v>
      </c>
      <c r="F9" s="73" t="s">
        <v>41</v>
      </c>
      <c r="G9" s="73" t="s">
        <v>42</v>
      </c>
      <c r="H9" s="73" t="s">
        <v>43</v>
      </c>
      <c r="I9" s="73" t="s">
        <v>44</v>
      </c>
      <c r="J9" s="73" t="s">
        <v>45</v>
      </c>
      <c r="K9" s="73" t="s">
        <v>46</v>
      </c>
      <c r="L9" s="73" t="s">
        <v>47</v>
      </c>
      <c r="M9" s="73" t="s">
        <v>48</v>
      </c>
      <c r="Q9" s="1" t="s">
        <v>49</v>
      </c>
      <c r="R9" s="2" t="str">
        <f>A12</f>
        <v>Significant Negative and Uncertain Effects</v>
      </c>
      <c r="S9" s="2" t="str">
        <f>A14</f>
        <v>Significant Positive Effects</v>
      </c>
      <c r="T9" s="2" t="str">
        <f>A16</f>
        <v>Potential Cumulative Effects Identified</v>
      </c>
    </row>
    <row r="10" spans="1:21" ht="153" customHeight="1" x14ac:dyDescent="0.35">
      <c r="A10" s="3" t="s">
        <v>50</v>
      </c>
      <c r="B10" s="3" t="s">
        <v>51</v>
      </c>
      <c r="C10" s="24" t="s">
        <v>52</v>
      </c>
      <c r="D10" s="3" t="s">
        <v>53</v>
      </c>
      <c r="E10" s="293" t="s">
        <v>54</v>
      </c>
      <c r="F10" s="294"/>
      <c r="G10" s="294"/>
      <c r="H10" s="294"/>
      <c r="I10" s="295"/>
      <c r="J10" s="14" t="s">
        <v>55</v>
      </c>
      <c r="K10" s="14" t="s">
        <v>56</v>
      </c>
      <c r="L10" s="23" t="s">
        <v>57</v>
      </c>
      <c r="M10" s="14" t="s">
        <v>58</v>
      </c>
      <c r="Q10" s="10" t="e">
        <f>MATCH($C$3,#REF!, 0)</f>
        <v>#REF!</v>
      </c>
      <c r="R10" s="12" t="str">
        <f>IF(E10='Drop downs'!$B$6,"",IF(OR(J10='Drop downs'!$G$7, J10='Drop downs'!$G$5),Methodology!B10&amp;": "&amp;Methodology!K10&amp;"", ""))</f>
        <v/>
      </c>
      <c r="S10" s="12" t="str">
        <f>IF(E10='Drop downs'!$B$6,"",IF(OR(J10='Drop downs'!$G$2), Methodology!B10&amp;": "&amp;Methodology!K10&amp;"", ""))</f>
        <v/>
      </c>
      <c r="T10" s="12" t="str">
        <f>IF(Methodology!E10='Drop downs'!$B$6,Methodology!B10&amp;": "&amp;Methodology!K10&amp;"","")</f>
        <v/>
      </c>
    </row>
    <row r="12" spans="1:21" x14ac:dyDescent="0.35">
      <c r="A12" s="291" t="s">
        <v>59</v>
      </c>
      <c r="B12" s="291"/>
      <c r="C12" s="291"/>
      <c r="D12" s="291"/>
      <c r="E12" s="291"/>
      <c r="F12" s="291"/>
      <c r="G12" s="291"/>
      <c r="H12" s="291"/>
      <c r="I12" s="291"/>
      <c r="J12" s="291"/>
      <c r="K12" s="291"/>
      <c r="L12" s="291"/>
      <c r="M12" s="291"/>
      <c r="Q12" s="2"/>
    </row>
    <row r="13" spans="1:21" s="2" customFormat="1" ht="40.4" customHeight="1" x14ac:dyDescent="0.35">
      <c r="A13" s="296" t="s">
        <v>60</v>
      </c>
      <c r="B13" s="296"/>
      <c r="C13" s="296"/>
      <c r="D13" s="296"/>
      <c r="E13" s="296"/>
      <c r="F13" s="296"/>
      <c r="G13" s="296"/>
      <c r="H13" s="296"/>
      <c r="I13" s="296"/>
      <c r="J13" s="296"/>
      <c r="K13" s="296"/>
      <c r="L13" s="296"/>
      <c r="M13" s="296"/>
    </row>
    <row r="14" spans="1:21" x14ac:dyDescent="0.35">
      <c r="A14" s="291" t="s">
        <v>61</v>
      </c>
      <c r="B14" s="291"/>
      <c r="C14" s="291"/>
      <c r="D14" s="291"/>
      <c r="E14" s="291"/>
      <c r="F14" s="291"/>
      <c r="G14" s="291"/>
      <c r="H14" s="291"/>
      <c r="I14" s="291"/>
      <c r="J14" s="291"/>
      <c r="K14" s="291"/>
      <c r="L14" s="291"/>
      <c r="M14" s="291"/>
      <c r="Q14" s="2"/>
    </row>
    <row r="15" spans="1:21" ht="40.4" customHeight="1" x14ac:dyDescent="0.35">
      <c r="A15" s="296" t="s">
        <v>62</v>
      </c>
      <c r="B15" s="296"/>
      <c r="C15" s="296"/>
      <c r="D15" s="296"/>
      <c r="E15" s="296"/>
      <c r="F15" s="296"/>
      <c r="G15" s="296"/>
      <c r="H15" s="296"/>
      <c r="I15" s="296"/>
      <c r="J15" s="296"/>
      <c r="K15" s="296"/>
      <c r="L15" s="296"/>
      <c r="M15" s="296"/>
      <c r="Q15" s="2"/>
    </row>
    <row r="16" spans="1:21" x14ac:dyDescent="0.35">
      <c r="A16" s="291" t="s">
        <v>63</v>
      </c>
      <c r="B16" s="291"/>
      <c r="C16" s="291"/>
      <c r="D16" s="291"/>
      <c r="E16" s="291"/>
      <c r="F16" s="291"/>
      <c r="G16" s="291"/>
      <c r="H16" s="291"/>
      <c r="I16" s="291"/>
      <c r="J16" s="291"/>
      <c r="K16" s="291"/>
      <c r="L16" s="291"/>
      <c r="M16" s="291"/>
      <c r="Q16" s="2"/>
    </row>
    <row r="17" spans="1:17" ht="40.4" customHeight="1" x14ac:dyDescent="0.35">
      <c r="A17" s="292" t="s">
        <v>64</v>
      </c>
      <c r="B17" s="292"/>
      <c r="C17" s="292"/>
      <c r="D17" s="292"/>
      <c r="E17" s="292"/>
      <c r="F17" s="292"/>
      <c r="G17" s="292"/>
      <c r="H17" s="292"/>
      <c r="I17" s="292"/>
      <c r="J17" s="292"/>
      <c r="K17" s="292"/>
      <c r="L17" s="292"/>
      <c r="M17" s="292"/>
      <c r="Q17" s="2"/>
    </row>
    <row r="18" spans="1:17" x14ac:dyDescent="0.35">
      <c r="A18" s="291" t="s">
        <v>65</v>
      </c>
      <c r="B18" s="291"/>
      <c r="C18" s="291"/>
      <c r="D18" s="291"/>
      <c r="E18" s="291"/>
      <c r="F18" s="291"/>
      <c r="G18" s="291"/>
      <c r="H18" s="291"/>
      <c r="I18" s="291"/>
      <c r="J18" s="291"/>
      <c r="K18" s="291"/>
      <c r="L18" s="291"/>
      <c r="M18" s="291"/>
      <c r="Q18" s="2"/>
    </row>
    <row r="19" spans="1:17" ht="40.4" customHeight="1" x14ac:dyDescent="0.35">
      <c r="A19" s="292" t="s">
        <v>66</v>
      </c>
      <c r="B19" s="292"/>
      <c r="C19" s="292"/>
      <c r="D19" s="292"/>
      <c r="E19" s="292"/>
      <c r="F19" s="292"/>
      <c r="G19" s="292"/>
      <c r="H19" s="292"/>
      <c r="I19" s="292"/>
      <c r="J19" s="292"/>
      <c r="K19" s="292"/>
      <c r="L19" s="292"/>
      <c r="M19" s="292"/>
      <c r="Q19" s="2"/>
    </row>
    <row r="20" spans="1:17" x14ac:dyDescent="0.35">
      <c r="Q20" s="2"/>
    </row>
  </sheetData>
  <sheetProtection algorithmName="SHA-512" hashValue="DVJiA5achgNZMoa6ZH7YarWe7igIEns5v5MIouJOr2Cmona8t5qKdWHjQYwZr1BAHNwUqtTFLhEVjQTmoHrRtw==" saltValue="REZPa/5skIvObIuXU3laGQ==" spinCount="100000" sheet="1" objects="1" scenarios="1"/>
  <autoFilter ref="A9:M10" xr:uid="{D2C47CAF-421C-4D58-AA7A-22430CCF83D7}"/>
  <mergeCells count="15">
    <mergeCell ref="A16:M16"/>
    <mergeCell ref="A17:M17"/>
    <mergeCell ref="A18:M18"/>
    <mergeCell ref="A19:M19"/>
    <mergeCell ref="E10:I10"/>
    <mergeCell ref="A12:M12"/>
    <mergeCell ref="A13:M13"/>
    <mergeCell ref="A14:M14"/>
    <mergeCell ref="A15:M15"/>
    <mergeCell ref="E8:M8"/>
    <mergeCell ref="A8:D8"/>
    <mergeCell ref="C3:F3"/>
    <mergeCell ref="C4:F4"/>
    <mergeCell ref="C5:F5"/>
    <mergeCell ref="C6:F6"/>
  </mergeCells>
  <conditionalFormatting sqref="J10">
    <cfRule type="cellIs" dxfId="5277" priority="10" operator="equal">
      <formula>"Significant Negative"</formula>
    </cfRule>
    <cfRule type="cellIs" dxfId="5276" priority="11" operator="equal">
      <formula>"Minor Negative"</formula>
    </cfRule>
    <cfRule type="cellIs" dxfId="5275" priority="12" operator="equal">
      <formula>"Uncertain"</formula>
    </cfRule>
    <cfRule type="cellIs" dxfId="5274" priority="13" operator="equal">
      <formula>"Neutral"</formula>
    </cfRule>
    <cfRule type="cellIs" dxfId="5273" priority="14" operator="equal">
      <formula>"Minor Positive"</formula>
    </cfRule>
    <cfRule type="cellIs" dxfId="5272" priority="15" operator="equal">
      <formula>"Significant Positive"</formula>
    </cfRule>
  </conditionalFormatting>
  <pageMargins left="0.7" right="0.7" top="0.75" bottom="0.75" header="0.3" footer="0.3"/>
  <pageSetup orientation="portrait" horizontalDpi="4294967293" vertic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EC3C-1EF8-490C-AEE9-D416AB194AA3}">
  <sheetPr codeName="Sheet102">
    <tabColor theme="4" tint="0.79998168889431442"/>
  </sheetPr>
  <dimension ref="A1:V98"/>
  <sheetViews>
    <sheetView topLeftCell="A48" zoomScale="70" zoomScaleNormal="70" workbookViewId="0">
      <selection activeCell="D33" sqref="D33"/>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4" width="41.453125" customWidth="1"/>
    <col min="15" max="16" width="9.453125" customWidth="1"/>
    <col min="17" max="18" width="8.54296875" hidden="1" customWidth="1"/>
    <col min="19" max="19" width="20.54296875" hidden="1" customWidth="1"/>
    <col min="20" max="20" width="12.54296875" hidden="1" customWidth="1"/>
    <col min="21" max="21" width="21" hidden="1" customWidth="1"/>
    <col min="22" max="22" width="12.54296875" hidden="1" customWidth="1"/>
    <col min="23" max="23" width="0" hidden="1" customWidth="1"/>
  </cols>
  <sheetData>
    <row r="1" spans="1:22" x14ac:dyDescent="0.35">
      <c r="A1" s="74" t="s">
        <v>30</v>
      </c>
      <c r="C1" s="323" t="s">
        <v>647</v>
      </c>
      <c r="D1" s="323"/>
      <c r="E1" s="323"/>
      <c r="F1" s="324"/>
      <c r="G1" s="16"/>
      <c r="I1" s="7"/>
      <c r="J1" s="7"/>
      <c r="K1" s="7"/>
    </row>
    <row r="2" spans="1:22" x14ac:dyDescent="0.35">
      <c r="A2" s="74" t="s">
        <v>31</v>
      </c>
      <c r="B2" s="9"/>
      <c r="C2" s="323" t="s">
        <v>640</v>
      </c>
      <c r="D2" s="323"/>
      <c r="E2" s="323"/>
      <c r="F2" s="324"/>
      <c r="I2" s="8"/>
      <c r="J2" s="8"/>
      <c r="K2" s="8"/>
    </row>
    <row r="3" spans="1:22" ht="43.5" customHeight="1" x14ac:dyDescent="0.35">
      <c r="A3" s="75" t="s">
        <v>32</v>
      </c>
      <c r="B3" s="4"/>
      <c r="C3" s="323" t="s">
        <v>648</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S6" s="18"/>
      <c r="T6" s="18"/>
      <c r="U6" s="18"/>
      <c r="V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S7" s="2" t="str">
        <f>A89</f>
        <v>Significant Negative and Uncertain Effects</v>
      </c>
      <c r="T7" s="2" t="str">
        <f>A91</f>
        <v>Significant Positive Effects</v>
      </c>
      <c r="U7" s="2" t="str">
        <f>A93</f>
        <v>Potential Cumulative Effects Identified</v>
      </c>
      <c r="V7" t="s">
        <v>323</v>
      </c>
    </row>
    <row r="8" spans="1:22" ht="29.15" customHeight="1" x14ac:dyDescent="0.35">
      <c r="A8" s="376" t="s">
        <v>254</v>
      </c>
      <c r="B8" s="387" t="s">
        <v>118</v>
      </c>
      <c r="C8" s="86" t="s">
        <v>324</v>
      </c>
      <c r="D8" s="86" t="s">
        <v>253</v>
      </c>
      <c r="E8" s="385" t="s">
        <v>421</v>
      </c>
      <c r="F8" s="385" t="s">
        <v>444</v>
      </c>
      <c r="G8" s="385" t="s">
        <v>510</v>
      </c>
      <c r="H8" s="385" t="s">
        <v>468</v>
      </c>
      <c r="I8" s="385" t="s">
        <v>439</v>
      </c>
      <c r="J8" s="370" t="s">
        <v>159</v>
      </c>
      <c r="K8" s="379" t="s">
        <v>649</v>
      </c>
      <c r="L8" s="370"/>
      <c r="M8" s="374"/>
      <c r="N8" s="390"/>
      <c r="S8" s="12" t="str">
        <f>IF(OR(J8='Drop downs'!$G$7,J8='Drop downs'!$G$5), B8&amp;": "&amp;K8&amp;CHAR(10),"")</f>
        <v/>
      </c>
      <c r="T8" s="12" t="str">
        <f>IF(J8='Drop downs'!$G$2,B8&amp;": "&amp;K8&amp;""," ")</f>
        <v xml:space="preserve"> </v>
      </c>
      <c r="U8" s="12" t="str">
        <f>IF(HE1_Heritage_Assets!E8='Drop downs'!$B$6,HE1_Heritage_Assets!B8&amp;": "&amp;HE1_Heritage_Assets!K8&amp;"","")</f>
        <v/>
      </c>
      <c r="V8" t="str">
        <f>IF(N8&gt;0,B8&amp;":"&amp;N8&amp;"
","")</f>
        <v/>
      </c>
    </row>
    <row r="9" spans="1:22" x14ac:dyDescent="0.35">
      <c r="A9" s="377"/>
      <c r="B9" s="388"/>
      <c r="C9" s="24" t="s">
        <v>325</v>
      </c>
      <c r="D9" s="24" t="s">
        <v>257</v>
      </c>
      <c r="E9" s="386"/>
      <c r="F9" s="386"/>
      <c r="G9" s="386"/>
      <c r="H9" s="386"/>
      <c r="I9" s="386"/>
      <c r="J9" s="358"/>
      <c r="K9" s="296"/>
      <c r="L9" s="358"/>
      <c r="M9" s="293"/>
      <c r="N9" s="391"/>
      <c r="S9" s="12"/>
      <c r="T9" s="12"/>
      <c r="U9" s="12"/>
    </row>
    <row r="10" spans="1:22" x14ac:dyDescent="0.35">
      <c r="A10" s="377"/>
      <c r="B10" s="388"/>
      <c r="C10" s="24" t="s">
        <v>326</v>
      </c>
      <c r="D10" s="24" t="s">
        <v>257</v>
      </c>
      <c r="E10" s="386"/>
      <c r="F10" s="386"/>
      <c r="G10" s="386"/>
      <c r="H10" s="386"/>
      <c r="I10" s="386"/>
      <c r="J10" s="358"/>
      <c r="K10" s="296"/>
      <c r="L10" s="358"/>
      <c r="M10" s="293"/>
      <c r="N10" s="391"/>
      <c r="S10" s="12"/>
      <c r="T10" s="12"/>
      <c r="U10" s="12"/>
    </row>
    <row r="11" spans="1:22" x14ac:dyDescent="0.35">
      <c r="A11" s="377"/>
      <c r="B11" s="388"/>
      <c r="C11" s="24" t="s">
        <v>327</v>
      </c>
      <c r="D11" s="24" t="s">
        <v>257</v>
      </c>
      <c r="E11" s="386"/>
      <c r="F11" s="386"/>
      <c r="G11" s="386"/>
      <c r="H11" s="386"/>
      <c r="I11" s="386"/>
      <c r="J11" s="358"/>
      <c r="K11" s="296"/>
      <c r="L11" s="358"/>
      <c r="M11" s="293"/>
      <c r="N11" s="391"/>
      <c r="S11" s="12"/>
      <c r="T11" s="12"/>
      <c r="U11" s="12"/>
    </row>
    <row r="12" spans="1:22" x14ac:dyDescent="0.35">
      <c r="A12" s="377"/>
      <c r="B12" s="388"/>
      <c r="C12" s="24" t="s">
        <v>328</v>
      </c>
      <c r="D12" s="24" t="s">
        <v>257</v>
      </c>
      <c r="E12" s="386"/>
      <c r="F12" s="386"/>
      <c r="G12" s="386"/>
      <c r="H12" s="386"/>
      <c r="I12" s="386"/>
      <c r="J12" s="358"/>
      <c r="K12" s="296"/>
      <c r="L12" s="358"/>
      <c r="M12" s="293"/>
      <c r="N12" s="391"/>
      <c r="S12" s="12"/>
      <c r="T12" s="12"/>
      <c r="U12" s="12"/>
    </row>
    <row r="13" spans="1:22" x14ac:dyDescent="0.35">
      <c r="A13" s="377"/>
      <c r="B13" s="388"/>
      <c r="C13" s="24" t="s">
        <v>329</v>
      </c>
      <c r="D13" s="24" t="s">
        <v>257</v>
      </c>
      <c r="E13" s="386"/>
      <c r="F13" s="386"/>
      <c r="G13" s="386"/>
      <c r="H13" s="386"/>
      <c r="I13" s="386"/>
      <c r="J13" s="358"/>
      <c r="K13" s="296"/>
      <c r="L13" s="358"/>
      <c r="M13" s="293"/>
      <c r="N13" s="391"/>
      <c r="S13" s="12"/>
      <c r="T13" s="12"/>
      <c r="U13" s="12"/>
    </row>
    <row r="14" spans="1:22" ht="29" x14ac:dyDescent="0.35">
      <c r="A14" s="377"/>
      <c r="B14" s="388"/>
      <c r="C14" s="24" t="s">
        <v>330</v>
      </c>
      <c r="D14" s="24" t="s">
        <v>257</v>
      </c>
      <c r="E14" s="386"/>
      <c r="F14" s="386"/>
      <c r="G14" s="386"/>
      <c r="H14" s="386"/>
      <c r="I14" s="386"/>
      <c r="J14" s="358"/>
      <c r="K14" s="296"/>
      <c r="L14" s="358"/>
      <c r="M14" s="293"/>
      <c r="N14" s="391"/>
      <c r="S14" s="12"/>
      <c r="T14" s="12"/>
      <c r="U14" s="12"/>
    </row>
    <row r="15" spans="1:22" x14ac:dyDescent="0.35">
      <c r="A15" s="377"/>
      <c r="B15" s="388"/>
      <c r="C15" s="24" t="s">
        <v>331</v>
      </c>
      <c r="D15" s="24" t="s">
        <v>257</v>
      </c>
      <c r="E15" s="386"/>
      <c r="F15" s="386"/>
      <c r="G15" s="386"/>
      <c r="H15" s="386"/>
      <c r="I15" s="386"/>
      <c r="J15" s="358"/>
      <c r="K15" s="296"/>
      <c r="L15" s="358"/>
      <c r="M15" s="293"/>
      <c r="N15" s="391"/>
      <c r="S15" s="12"/>
      <c r="T15" s="12"/>
      <c r="U15" s="12"/>
    </row>
    <row r="16" spans="1:22" ht="29" x14ac:dyDescent="0.35">
      <c r="A16" s="377"/>
      <c r="B16" s="388"/>
      <c r="C16" s="24" t="s">
        <v>332</v>
      </c>
      <c r="D16" s="24" t="s">
        <v>257</v>
      </c>
      <c r="E16" s="386"/>
      <c r="F16" s="386"/>
      <c r="G16" s="386"/>
      <c r="H16" s="386"/>
      <c r="I16" s="386"/>
      <c r="J16" s="358"/>
      <c r="K16" s="296"/>
      <c r="L16" s="358"/>
      <c r="M16" s="293"/>
      <c r="N16" s="391"/>
      <c r="S16" s="12"/>
      <c r="T16" s="12"/>
      <c r="U16" s="12"/>
    </row>
    <row r="17" spans="1:22" ht="15" thickBot="1" x14ac:dyDescent="0.4">
      <c r="A17" s="378"/>
      <c r="B17" s="327"/>
      <c r="C17" s="19" t="s">
        <v>333</v>
      </c>
      <c r="D17" s="24" t="s">
        <v>257</v>
      </c>
      <c r="E17" s="318"/>
      <c r="F17" s="318"/>
      <c r="G17" s="318"/>
      <c r="H17" s="318"/>
      <c r="I17" s="318"/>
      <c r="J17" s="330"/>
      <c r="K17" s="380"/>
      <c r="L17" s="330"/>
      <c r="M17" s="375"/>
      <c r="N17" s="392"/>
      <c r="S17" s="12"/>
      <c r="T17" s="12"/>
      <c r="U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S18" s="12" t="str">
        <f>IF(OR(J18='Drop downs'!$G$7,J18='Drop downs'!$G$5), B18&amp;": "&amp;K18&amp;CHAR(10),"")</f>
        <v/>
      </c>
      <c r="T18" s="12" t="str">
        <f>IF(J18='Drop downs'!$G$2,B18&amp;": "&amp;K18&amp;""," ")</f>
        <v xml:space="preserve"> </v>
      </c>
      <c r="U18" s="12" t="str">
        <f>IF(HE1_Heritage_Assets!E18='Drop downs'!$B$6,HE1_Heritage_Assets!B18&amp;": "&amp;HE1_Heritage_Assets!K18&amp;"","")</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S19" s="12"/>
      <c r="T19" s="12"/>
      <c r="U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S20" s="12" t="str">
        <f>IF(OR(J20='Drop downs'!$G$7,J20='Drop downs'!$G$5), B20&amp;": "&amp;K20&amp;CHAR(10),"")</f>
        <v/>
      </c>
      <c r="T20" s="12" t="str">
        <f>IF(J20='Drop downs'!$G$2,B20&amp;": "&amp;K20&amp;""," ")</f>
        <v xml:space="preserve"> </v>
      </c>
      <c r="U20" s="12" t="str">
        <f>IF(HE1_Heritage_Assets!E20='Drop downs'!$B$6,HE1_Heritage_Assets!B20&amp;": "&amp;HE1_Heritage_Assets!K20&amp;"","")</f>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S21" s="12"/>
      <c r="T21" s="12"/>
      <c r="U21" s="12"/>
    </row>
    <row r="22" spans="1:22" ht="14.5" customHeight="1" x14ac:dyDescent="0.35">
      <c r="A22" s="377"/>
      <c r="B22" s="368"/>
      <c r="C22" s="3" t="s">
        <v>340</v>
      </c>
      <c r="D22" s="24" t="s">
        <v>257</v>
      </c>
      <c r="E22" s="358"/>
      <c r="F22" s="358"/>
      <c r="G22" s="358"/>
      <c r="H22" s="358"/>
      <c r="I22" s="358"/>
      <c r="J22" s="358"/>
      <c r="K22" s="296"/>
      <c r="L22" s="358"/>
      <c r="M22" s="293"/>
      <c r="N22" s="391"/>
      <c r="S22" s="12"/>
      <c r="T22" s="12"/>
      <c r="U22" s="12"/>
    </row>
    <row r="23" spans="1:22" x14ac:dyDescent="0.35">
      <c r="A23" s="377"/>
      <c r="B23" s="368"/>
      <c r="C23" s="3" t="s">
        <v>341</v>
      </c>
      <c r="D23" s="24" t="s">
        <v>257</v>
      </c>
      <c r="E23" s="358"/>
      <c r="F23" s="358"/>
      <c r="G23" s="358"/>
      <c r="H23" s="358"/>
      <c r="I23" s="358"/>
      <c r="J23" s="358"/>
      <c r="K23" s="296"/>
      <c r="L23" s="358"/>
      <c r="M23" s="293"/>
      <c r="N23" s="391"/>
      <c r="S23" s="12"/>
      <c r="T23" s="12"/>
      <c r="U23" s="12"/>
    </row>
    <row r="24" spans="1:22" ht="14.5" customHeight="1" x14ac:dyDescent="0.35">
      <c r="A24" s="377"/>
      <c r="B24" s="368"/>
      <c r="C24" s="3" t="s">
        <v>342</v>
      </c>
      <c r="D24" s="24" t="s">
        <v>257</v>
      </c>
      <c r="E24" s="358"/>
      <c r="F24" s="358"/>
      <c r="G24" s="358"/>
      <c r="H24" s="358"/>
      <c r="I24" s="358"/>
      <c r="J24" s="358"/>
      <c r="K24" s="296"/>
      <c r="L24" s="358"/>
      <c r="M24" s="293"/>
      <c r="N24" s="391"/>
      <c r="S24" s="12"/>
      <c r="T24" s="12"/>
      <c r="U24" s="12"/>
    </row>
    <row r="25" spans="1:22" ht="29" x14ac:dyDescent="0.35">
      <c r="A25" s="377"/>
      <c r="B25" s="368"/>
      <c r="C25" s="3" t="s">
        <v>343</v>
      </c>
      <c r="D25" s="24" t="s">
        <v>257</v>
      </c>
      <c r="E25" s="358"/>
      <c r="F25" s="358"/>
      <c r="G25" s="358"/>
      <c r="H25" s="358"/>
      <c r="I25" s="358"/>
      <c r="J25" s="358"/>
      <c r="K25" s="296"/>
      <c r="L25" s="358"/>
      <c r="M25" s="293"/>
      <c r="N25" s="391"/>
      <c r="S25" s="12"/>
      <c r="T25" s="12"/>
      <c r="U25" s="12"/>
    </row>
    <row r="26" spans="1:22" ht="14.5" customHeight="1" x14ac:dyDescent="0.35">
      <c r="A26" s="377"/>
      <c r="B26" s="368"/>
      <c r="C26" s="3" t="s">
        <v>344</v>
      </c>
      <c r="D26" s="24" t="s">
        <v>257</v>
      </c>
      <c r="E26" s="358"/>
      <c r="F26" s="358"/>
      <c r="G26" s="358"/>
      <c r="H26" s="358"/>
      <c r="I26" s="358"/>
      <c r="J26" s="358"/>
      <c r="K26" s="296"/>
      <c r="L26" s="358"/>
      <c r="M26" s="293"/>
      <c r="N26" s="391"/>
      <c r="S26" s="12"/>
      <c r="T26" s="12"/>
      <c r="U26" s="12"/>
    </row>
    <row r="27" spans="1:22" ht="29.5" thickBot="1" x14ac:dyDescent="0.4">
      <c r="A27" s="378"/>
      <c r="B27" s="369"/>
      <c r="C27" s="15" t="s">
        <v>345</v>
      </c>
      <c r="D27" s="24" t="s">
        <v>257</v>
      </c>
      <c r="E27" s="330"/>
      <c r="F27" s="330"/>
      <c r="G27" s="330"/>
      <c r="H27" s="330"/>
      <c r="I27" s="330"/>
      <c r="J27" s="330"/>
      <c r="K27" s="380"/>
      <c r="L27" s="330"/>
      <c r="M27" s="375"/>
      <c r="N27" s="392"/>
      <c r="S27" s="12"/>
      <c r="T27" s="12"/>
      <c r="U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S28" s="12" t="str">
        <f>IF(OR(J28='Drop downs'!$G$7,J28='Drop downs'!$G$5), B28&amp;": "&amp;K28&amp;CHAR(10),"")</f>
        <v/>
      </c>
      <c r="T28" s="12" t="str">
        <f>IF(J28='Drop downs'!$G$2,B28&amp;": "&amp;K28&amp;""," ")</f>
        <v xml:space="preserve"> </v>
      </c>
      <c r="U28" s="12" t="str">
        <f>IF(HE1_Heritage_Assets!E28='Drop downs'!$B$6,HE1_Heritage_Assets!B28&amp;": "&amp;HE1_Heritage_Assets!K28&amp;"","")</f>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S29" s="12"/>
      <c r="T29" s="12"/>
      <c r="U29" s="12"/>
    </row>
    <row r="30" spans="1:22" x14ac:dyDescent="0.35">
      <c r="A30" s="377"/>
      <c r="B30" s="368"/>
      <c r="C30" s="83" t="s">
        <v>349</v>
      </c>
      <c r="D30" s="3" t="s">
        <v>257</v>
      </c>
      <c r="E30" s="358"/>
      <c r="F30" s="358"/>
      <c r="G30" s="358"/>
      <c r="H30" s="358"/>
      <c r="I30" s="358"/>
      <c r="J30" s="358"/>
      <c r="K30" s="296"/>
      <c r="L30" s="358"/>
      <c r="M30" s="293"/>
      <c r="N30" s="391"/>
      <c r="S30" s="12"/>
      <c r="T30" s="12"/>
      <c r="U30" s="12"/>
    </row>
    <row r="31" spans="1:22" ht="30" customHeight="1" x14ac:dyDescent="0.35">
      <c r="A31" s="377"/>
      <c r="B31" s="368"/>
      <c r="C31" s="83" t="s">
        <v>350</v>
      </c>
      <c r="D31" s="3" t="s">
        <v>257</v>
      </c>
      <c r="E31" s="358"/>
      <c r="F31" s="358"/>
      <c r="G31" s="358"/>
      <c r="H31" s="358"/>
      <c r="I31" s="358"/>
      <c r="J31" s="358"/>
      <c r="K31" s="296"/>
      <c r="L31" s="358"/>
      <c r="M31" s="293"/>
      <c r="N31" s="391"/>
      <c r="S31" s="12"/>
      <c r="T31" s="12"/>
      <c r="U31" s="12"/>
    </row>
    <row r="32" spans="1:22" x14ac:dyDescent="0.35">
      <c r="A32" s="377"/>
      <c r="B32" s="368"/>
      <c r="C32" s="83" t="s">
        <v>351</v>
      </c>
      <c r="D32" s="3" t="s">
        <v>257</v>
      </c>
      <c r="E32" s="358"/>
      <c r="F32" s="358"/>
      <c r="G32" s="358"/>
      <c r="H32" s="358"/>
      <c r="I32" s="358"/>
      <c r="J32" s="358"/>
      <c r="K32" s="296"/>
      <c r="L32" s="358"/>
      <c r="M32" s="293"/>
      <c r="N32" s="391"/>
      <c r="S32" s="12"/>
      <c r="T32" s="12"/>
      <c r="U32" s="12"/>
    </row>
    <row r="33" spans="1:22" x14ac:dyDescent="0.35">
      <c r="A33" s="377"/>
      <c r="B33" s="368"/>
      <c r="C33" s="83" t="s">
        <v>352</v>
      </c>
      <c r="D33" s="3" t="s">
        <v>257</v>
      </c>
      <c r="E33" s="358"/>
      <c r="F33" s="358"/>
      <c r="G33" s="358"/>
      <c r="H33" s="358"/>
      <c r="I33" s="358"/>
      <c r="J33" s="358"/>
      <c r="K33" s="296"/>
      <c r="L33" s="358"/>
      <c r="M33" s="293"/>
      <c r="N33" s="391"/>
      <c r="S33" s="12"/>
      <c r="T33" s="12"/>
      <c r="U33" s="12"/>
    </row>
    <row r="34" spans="1:22" x14ac:dyDescent="0.35">
      <c r="A34" s="377"/>
      <c r="B34" s="368"/>
      <c r="C34" s="83" t="s">
        <v>353</v>
      </c>
      <c r="D34" s="3" t="s">
        <v>257</v>
      </c>
      <c r="E34" s="358"/>
      <c r="F34" s="358"/>
      <c r="G34" s="358"/>
      <c r="H34" s="358"/>
      <c r="I34" s="358"/>
      <c r="J34" s="358"/>
      <c r="K34" s="296"/>
      <c r="L34" s="358"/>
      <c r="M34" s="293"/>
      <c r="N34" s="391"/>
      <c r="S34" s="12"/>
      <c r="T34" s="12"/>
      <c r="U34" s="12"/>
    </row>
    <row r="35" spans="1:22" ht="15" thickBot="1" x14ac:dyDescent="0.4">
      <c r="A35" s="382"/>
      <c r="B35" s="369"/>
      <c r="C35" s="93" t="s">
        <v>354</v>
      </c>
      <c r="D35" s="3" t="s">
        <v>257</v>
      </c>
      <c r="E35" s="359"/>
      <c r="F35" s="359"/>
      <c r="G35" s="359"/>
      <c r="H35" s="359"/>
      <c r="I35" s="359"/>
      <c r="J35" s="359"/>
      <c r="K35" s="361"/>
      <c r="L35" s="359"/>
      <c r="M35" s="363"/>
      <c r="N35" s="393"/>
      <c r="S35" s="12"/>
      <c r="T35" s="12"/>
      <c r="U35" s="12"/>
    </row>
    <row r="36" spans="1:22" ht="14.5" customHeight="1"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S36" s="12" t="str">
        <f>IF(OR(J36='Drop downs'!$G$7,J36='Drop downs'!$G$5), B36&amp;": "&amp;K36&amp;CHAR(10),"")</f>
        <v/>
      </c>
      <c r="T36" s="12" t="str">
        <f>IF(J36='Drop downs'!$G$2,B36&amp;": "&amp;K36&amp;""," ")</f>
        <v xml:space="preserve"> </v>
      </c>
      <c r="U36" s="12" t="str">
        <f>IF(HE1_Heritage_Assets!E36='Drop downs'!$B$6,HE1_Heritage_Assets!B36&amp;": "&amp;HE1_Heritage_Assets!K36&amp;"","")</f>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S37" s="12"/>
      <c r="T37" s="12"/>
      <c r="U37" s="12"/>
    </row>
    <row r="38" spans="1:22" x14ac:dyDescent="0.35">
      <c r="A38" s="377"/>
      <c r="B38" s="368"/>
      <c r="C38" s="3" t="s">
        <v>358</v>
      </c>
      <c r="D38" s="3" t="s">
        <v>257</v>
      </c>
      <c r="E38" s="358"/>
      <c r="F38" s="358"/>
      <c r="G38" s="358"/>
      <c r="H38" s="358"/>
      <c r="I38" s="358"/>
      <c r="J38" s="358"/>
      <c r="K38" s="296"/>
      <c r="L38" s="358"/>
      <c r="M38" s="293"/>
      <c r="N38" s="391"/>
      <c r="S38" s="12"/>
      <c r="T38" s="12"/>
      <c r="U38" s="12"/>
    </row>
    <row r="39" spans="1:22" ht="29" x14ac:dyDescent="0.35">
      <c r="A39" s="377"/>
      <c r="B39" s="368"/>
      <c r="C39" s="3" t="s">
        <v>359</v>
      </c>
      <c r="D39" s="3" t="s">
        <v>257</v>
      </c>
      <c r="E39" s="358"/>
      <c r="F39" s="358"/>
      <c r="G39" s="358"/>
      <c r="H39" s="358"/>
      <c r="I39" s="358"/>
      <c r="J39" s="358"/>
      <c r="K39" s="296"/>
      <c r="L39" s="358"/>
      <c r="M39" s="293"/>
      <c r="N39" s="391"/>
      <c r="S39" s="12"/>
      <c r="T39" s="12"/>
      <c r="U39" s="12"/>
    </row>
    <row r="40" spans="1:22" ht="43.5" x14ac:dyDescent="0.35">
      <c r="A40" s="377"/>
      <c r="B40" s="368"/>
      <c r="C40" s="3" t="s">
        <v>360</v>
      </c>
      <c r="D40" s="3" t="s">
        <v>257</v>
      </c>
      <c r="E40" s="358"/>
      <c r="F40" s="358"/>
      <c r="G40" s="358"/>
      <c r="H40" s="358"/>
      <c r="I40" s="358"/>
      <c r="J40" s="358"/>
      <c r="K40" s="296"/>
      <c r="L40" s="358"/>
      <c r="M40" s="293"/>
      <c r="N40" s="391"/>
      <c r="S40" s="12"/>
      <c r="T40" s="12"/>
      <c r="U40" s="12"/>
    </row>
    <row r="41" spans="1:22" ht="29.5" thickBot="1" x14ac:dyDescent="0.4">
      <c r="A41" s="382"/>
      <c r="B41" s="369"/>
      <c r="C41" s="80" t="s">
        <v>361</v>
      </c>
      <c r="D41" s="3" t="s">
        <v>257</v>
      </c>
      <c r="E41" s="359"/>
      <c r="F41" s="359"/>
      <c r="G41" s="359"/>
      <c r="H41" s="359"/>
      <c r="I41" s="359"/>
      <c r="J41" s="359"/>
      <c r="K41" s="361"/>
      <c r="L41" s="359"/>
      <c r="M41" s="363"/>
      <c r="N41" s="393"/>
      <c r="S41" s="12"/>
      <c r="T41" s="12"/>
      <c r="U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S42" s="12" t="str">
        <f>IF(OR(J42='Drop downs'!$G$7,J42='Drop downs'!$G$5), B42&amp;": "&amp;K42&amp;CHAR(10),"")</f>
        <v/>
      </c>
      <c r="T42" s="12" t="str">
        <f>IF(J42='Drop downs'!$G$2,B42&amp;": "&amp;K42&amp;""," ")</f>
        <v xml:space="preserve"> </v>
      </c>
      <c r="U42" s="12" t="str">
        <f>IF(HE1_Heritage_Assets!E42='Drop downs'!$B$6,HE1_Heritage_Assets!B42&amp;": "&amp;HE1_Heritage_Assets!K42&amp;"","")</f>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S43" s="12"/>
      <c r="T43" s="12"/>
      <c r="U43" s="12"/>
    </row>
    <row r="44" spans="1:22" x14ac:dyDescent="0.35">
      <c r="A44" s="377"/>
      <c r="B44" s="368"/>
      <c r="C44" s="3" t="s">
        <v>365</v>
      </c>
      <c r="D44" s="3" t="s">
        <v>257</v>
      </c>
      <c r="E44" s="358"/>
      <c r="F44" s="358"/>
      <c r="G44" s="358"/>
      <c r="H44" s="358"/>
      <c r="I44" s="358"/>
      <c r="J44" s="358"/>
      <c r="K44" s="296"/>
      <c r="L44" s="358"/>
      <c r="M44" s="293"/>
      <c r="N44" s="391"/>
      <c r="S44" s="12"/>
      <c r="T44" s="12"/>
      <c r="U44" s="12"/>
    </row>
    <row r="45" spans="1:22" x14ac:dyDescent="0.35">
      <c r="A45" s="377"/>
      <c r="B45" s="368"/>
      <c r="C45" s="3" t="s">
        <v>366</v>
      </c>
      <c r="D45" s="3" t="s">
        <v>257</v>
      </c>
      <c r="E45" s="358"/>
      <c r="F45" s="358"/>
      <c r="G45" s="358"/>
      <c r="H45" s="358"/>
      <c r="I45" s="358"/>
      <c r="J45" s="358"/>
      <c r="K45" s="296"/>
      <c r="L45" s="358"/>
      <c r="M45" s="293"/>
      <c r="N45" s="391"/>
      <c r="S45" s="12"/>
      <c r="T45" s="12"/>
      <c r="U45" s="12"/>
    </row>
    <row r="46" spans="1:22" ht="29.5" thickBot="1" x14ac:dyDescent="0.4">
      <c r="A46" s="382"/>
      <c r="B46" s="369"/>
      <c r="C46" s="80" t="s">
        <v>367</v>
      </c>
      <c r="D46" s="3" t="s">
        <v>257</v>
      </c>
      <c r="E46" s="359"/>
      <c r="F46" s="359"/>
      <c r="G46" s="359"/>
      <c r="H46" s="359"/>
      <c r="I46" s="359"/>
      <c r="J46" s="359"/>
      <c r="K46" s="361"/>
      <c r="L46" s="359"/>
      <c r="M46" s="363"/>
      <c r="N46" s="393"/>
      <c r="S46" s="12"/>
      <c r="T46" s="12"/>
      <c r="U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S47" s="12" t="str">
        <f>IF(OR(J47='Drop downs'!$G$7,J47='Drop downs'!$G$5), B47&amp;": "&amp;K47&amp;CHAR(10),"")</f>
        <v/>
      </c>
      <c r="T47" s="12" t="str">
        <f>IF(J47='Drop downs'!$G$2,B47&amp;": "&amp;K47&amp;""," ")</f>
        <v xml:space="preserve"> </v>
      </c>
      <c r="U47" s="12" t="str">
        <f>IF(HE1_Heritage_Assets!E47='Drop downs'!$B$6,HE1_Heritage_Assets!B47&amp;": "&amp;HE1_Heritage_Assets!K47&amp;"","")</f>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S48" s="12" t="str">
        <f>IF(OR(J48='Drop downs'!$G$7,J48='Drop downs'!$G$5), B48&amp;": "&amp;K48&amp;CHAR(10),"")</f>
        <v/>
      </c>
      <c r="T48" s="12" t="str">
        <f>IF(J48='Drop downs'!$G$2,B48&amp;": "&amp;K48&amp;""," ")</f>
        <v xml:space="preserve"> </v>
      </c>
      <c r="U48" s="12"/>
    </row>
    <row r="49" spans="1:22" ht="29" x14ac:dyDescent="0.35">
      <c r="A49" s="376" t="s">
        <v>371</v>
      </c>
      <c r="B49" s="367" t="s">
        <v>125</v>
      </c>
      <c r="C49" s="86" t="s">
        <v>372</v>
      </c>
      <c r="D49" s="86" t="s">
        <v>253</v>
      </c>
      <c r="E49" s="370" t="s">
        <v>421</v>
      </c>
      <c r="F49" s="370" t="s">
        <v>444</v>
      </c>
      <c r="G49" s="370" t="s">
        <v>510</v>
      </c>
      <c r="H49" s="370" t="s">
        <v>631</v>
      </c>
      <c r="I49" s="370" t="s">
        <v>425</v>
      </c>
      <c r="J49" s="370" t="s">
        <v>159</v>
      </c>
      <c r="K49" s="379" t="s">
        <v>650</v>
      </c>
      <c r="L49" s="370"/>
      <c r="M49" s="374"/>
      <c r="N49" s="390"/>
      <c r="S49" s="12" t="str">
        <f>IF(OR(J49='Drop downs'!$G$7,J49='Drop downs'!$G$5), B49&amp;": "&amp;K49&amp;CHAR(10),"")</f>
        <v/>
      </c>
      <c r="T49" s="12" t="str">
        <f>IF(J49='Drop downs'!$G$2,B49&amp;": "&amp;K49&amp;""," ")</f>
        <v xml:space="preserve"> </v>
      </c>
      <c r="U49" s="12" t="str">
        <f>IF(HE1_Heritage_Assets!E49='Drop downs'!$B$6,HE1_Heritage_Assets!B49&amp;": "&amp;HE1_Heritage_Assets!K49&amp;"","")</f>
        <v/>
      </c>
      <c r="V49" t="str">
        <f>IF(N49&gt;0,B49&amp;":"&amp;N49&amp;"
","")</f>
        <v/>
      </c>
    </row>
    <row r="50" spans="1:22" x14ac:dyDescent="0.35">
      <c r="A50" s="377"/>
      <c r="B50" s="368"/>
      <c r="C50" s="24" t="s">
        <v>373</v>
      </c>
      <c r="D50" s="24" t="s">
        <v>257</v>
      </c>
      <c r="E50" s="358"/>
      <c r="F50" s="358"/>
      <c r="G50" s="358"/>
      <c r="H50" s="358"/>
      <c r="I50" s="358"/>
      <c r="J50" s="358"/>
      <c r="K50" s="296"/>
      <c r="L50" s="358"/>
      <c r="M50" s="293"/>
      <c r="N50" s="391"/>
      <c r="S50" s="12"/>
      <c r="T50" s="12"/>
      <c r="U50" s="12"/>
    </row>
    <row r="51" spans="1:22" x14ac:dyDescent="0.35">
      <c r="A51" s="377"/>
      <c r="B51" s="368"/>
      <c r="C51" s="97" t="s">
        <v>374</v>
      </c>
      <c r="D51" s="24" t="s">
        <v>253</v>
      </c>
      <c r="E51" s="358"/>
      <c r="F51" s="358"/>
      <c r="G51" s="358"/>
      <c r="H51" s="358"/>
      <c r="I51" s="358"/>
      <c r="J51" s="358"/>
      <c r="K51" s="296"/>
      <c r="L51" s="358"/>
      <c r="M51" s="293"/>
      <c r="N51" s="391"/>
      <c r="S51" s="12"/>
      <c r="T51" s="12"/>
      <c r="U51" s="12"/>
    </row>
    <row r="52" spans="1:22" x14ac:dyDescent="0.35">
      <c r="A52" s="377"/>
      <c r="B52" s="368"/>
      <c r="C52" s="24" t="s">
        <v>375</v>
      </c>
      <c r="D52" s="24" t="s">
        <v>257</v>
      </c>
      <c r="E52" s="358"/>
      <c r="F52" s="358"/>
      <c r="G52" s="358"/>
      <c r="H52" s="358"/>
      <c r="I52" s="358"/>
      <c r="J52" s="358"/>
      <c r="K52" s="296"/>
      <c r="L52" s="358"/>
      <c r="M52" s="293"/>
      <c r="N52" s="391"/>
      <c r="S52" s="12"/>
      <c r="T52" s="12"/>
      <c r="U52" s="12"/>
    </row>
    <row r="53" spans="1:22" ht="15" thickBot="1" x14ac:dyDescent="0.4">
      <c r="A53" s="378"/>
      <c r="B53" s="369"/>
      <c r="C53" s="19" t="s">
        <v>376</v>
      </c>
      <c r="D53" s="19" t="s">
        <v>253</v>
      </c>
      <c r="E53" s="330"/>
      <c r="F53" s="330"/>
      <c r="G53" s="330"/>
      <c r="H53" s="330"/>
      <c r="I53" s="330"/>
      <c r="J53" s="330"/>
      <c r="K53" s="380"/>
      <c r="L53" s="330"/>
      <c r="M53" s="375"/>
      <c r="N53" s="392"/>
      <c r="S53" s="12"/>
      <c r="T53" s="12"/>
      <c r="U53" s="12"/>
    </row>
    <row r="54" spans="1:22" ht="29.25" customHeight="1" x14ac:dyDescent="0.35">
      <c r="A54" s="376" t="s">
        <v>377</v>
      </c>
      <c r="B54" s="367" t="s">
        <v>126</v>
      </c>
      <c r="C54" s="95" t="s">
        <v>378</v>
      </c>
      <c r="D54" s="86" t="s">
        <v>253</v>
      </c>
      <c r="E54" s="370" t="s">
        <v>421</v>
      </c>
      <c r="F54" s="370" t="s">
        <v>444</v>
      </c>
      <c r="G54" s="370" t="s">
        <v>510</v>
      </c>
      <c r="H54" s="370" t="s">
        <v>631</v>
      </c>
      <c r="I54" s="370" t="s">
        <v>425</v>
      </c>
      <c r="J54" s="370" t="s">
        <v>159</v>
      </c>
      <c r="K54" s="379" t="s">
        <v>651</v>
      </c>
      <c r="L54" s="370"/>
      <c r="M54" s="374"/>
      <c r="N54" s="390"/>
      <c r="S54" s="12" t="str">
        <f>IF(OR(J54='Drop downs'!$G$7,J54='Drop downs'!$G$5), B54&amp;": "&amp;K54&amp;CHAR(10),"")</f>
        <v/>
      </c>
      <c r="T54" s="12" t="str">
        <f>IF(J54='Drop downs'!$G$2,B54&amp;": "&amp;K54&amp;""," ")</f>
        <v xml:space="preserve"> </v>
      </c>
      <c r="U54" s="12" t="str">
        <f>IF(HE1_Heritage_Assets!E54='Drop downs'!$B$6,HE1_Heritage_Assets!B54&amp;": "&amp;HE1_Heritage_Assets!K54&amp;"","")</f>
        <v/>
      </c>
      <c r="V54" t="str">
        <f>IF(N54&gt;0,B54&amp;":"&amp;N54&amp;"
","")</f>
        <v/>
      </c>
    </row>
    <row r="55" spans="1:22" ht="14.5" customHeight="1" x14ac:dyDescent="0.35">
      <c r="A55" s="377"/>
      <c r="B55" s="368"/>
      <c r="C55" s="94" t="s">
        <v>379</v>
      </c>
      <c r="D55" s="24" t="s">
        <v>253</v>
      </c>
      <c r="E55" s="358"/>
      <c r="F55" s="358"/>
      <c r="G55" s="358"/>
      <c r="H55" s="358"/>
      <c r="I55" s="358"/>
      <c r="J55" s="358"/>
      <c r="K55" s="296"/>
      <c r="L55" s="358"/>
      <c r="M55" s="293"/>
      <c r="N55" s="391"/>
      <c r="S55" s="12"/>
      <c r="T55" s="12"/>
      <c r="U55" s="12"/>
    </row>
    <row r="56" spans="1:22" ht="29.5" thickBot="1" x14ac:dyDescent="0.4">
      <c r="A56" s="378"/>
      <c r="B56" s="369"/>
      <c r="C56" s="98" t="s">
        <v>380</v>
      </c>
      <c r="D56" s="19" t="s">
        <v>257</v>
      </c>
      <c r="E56" s="330"/>
      <c r="F56" s="330"/>
      <c r="G56" s="330"/>
      <c r="H56" s="330"/>
      <c r="I56" s="330"/>
      <c r="J56" s="330"/>
      <c r="K56" s="380"/>
      <c r="L56" s="330"/>
      <c r="M56" s="375"/>
      <c r="N56" s="392"/>
      <c r="S56" s="12"/>
      <c r="T56" s="12"/>
      <c r="U56" s="12"/>
    </row>
    <row r="57" spans="1:22" ht="14.5" customHeight="1" x14ac:dyDescent="0.35">
      <c r="A57" s="376" t="s">
        <v>381</v>
      </c>
      <c r="B57" s="367" t="s">
        <v>127</v>
      </c>
      <c r="C57" s="86" t="s">
        <v>382</v>
      </c>
      <c r="D57" s="86" t="s">
        <v>257</v>
      </c>
      <c r="E57" s="370" t="s">
        <v>435</v>
      </c>
      <c r="F57" s="370" t="s">
        <v>444</v>
      </c>
      <c r="G57" s="370" t="s">
        <v>510</v>
      </c>
      <c r="H57" s="370" t="s">
        <v>631</v>
      </c>
      <c r="I57" s="370" t="s">
        <v>439</v>
      </c>
      <c r="J57" s="370" t="s">
        <v>159</v>
      </c>
      <c r="K57" s="379" t="s">
        <v>652</v>
      </c>
      <c r="L57" s="370"/>
      <c r="M57" s="374"/>
      <c r="N57" s="390"/>
      <c r="S57" s="12" t="str">
        <f>IF(OR(J57='Drop downs'!$G$7,J57='Drop downs'!$G$5), B57&amp;": "&amp;K57&amp;CHAR(10),"")</f>
        <v/>
      </c>
      <c r="T57" s="12" t="str">
        <f>IF(J57='Drop downs'!$G$2,B57&amp;": "&amp;K57&amp;""," ")</f>
        <v xml:space="preserve"> </v>
      </c>
      <c r="U57" s="12" t="str">
        <f>IF(HE1_Heritage_Assets!E57='Drop downs'!$B$6,HE1_Heritage_Assets!B57&amp;": "&amp;HE1_Heritage_Assets!K57&amp;"","")</f>
        <v/>
      </c>
      <c r="V57" t="str">
        <f>IF(N57&gt;0,B57&amp;":"&amp;N57&amp;"
","")</f>
        <v/>
      </c>
    </row>
    <row r="58" spans="1:22" x14ac:dyDescent="0.35">
      <c r="A58" s="377"/>
      <c r="B58" s="368"/>
      <c r="C58" s="24" t="s">
        <v>383</v>
      </c>
      <c r="D58" s="24" t="s">
        <v>257</v>
      </c>
      <c r="E58" s="358"/>
      <c r="F58" s="358"/>
      <c r="G58" s="358"/>
      <c r="H58" s="358"/>
      <c r="I58" s="358"/>
      <c r="J58" s="358"/>
      <c r="K58" s="296"/>
      <c r="L58" s="358"/>
      <c r="M58" s="293"/>
      <c r="N58" s="391"/>
      <c r="S58" s="12"/>
      <c r="T58" s="12"/>
      <c r="U58" s="12"/>
    </row>
    <row r="59" spans="1:22" x14ac:dyDescent="0.35">
      <c r="A59" s="377"/>
      <c r="B59" s="368"/>
      <c r="C59" s="24" t="s">
        <v>384</v>
      </c>
      <c r="D59" s="24" t="s">
        <v>253</v>
      </c>
      <c r="E59" s="358"/>
      <c r="F59" s="358"/>
      <c r="G59" s="358"/>
      <c r="H59" s="358"/>
      <c r="I59" s="358"/>
      <c r="J59" s="358"/>
      <c r="K59" s="296"/>
      <c r="L59" s="358"/>
      <c r="M59" s="293"/>
      <c r="N59" s="391"/>
      <c r="S59" s="12"/>
      <c r="T59" s="12"/>
      <c r="U59" s="12"/>
    </row>
    <row r="60" spans="1:22" x14ac:dyDescent="0.35">
      <c r="A60" s="377"/>
      <c r="B60" s="368"/>
      <c r="C60" s="24" t="s">
        <v>385</v>
      </c>
      <c r="D60" s="24" t="s">
        <v>253</v>
      </c>
      <c r="E60" s="358"/>
      <c r="F60" s="358"/>
      <c r="G60" s="358"/>
      <c r="H60" s="358"/>
      <c r="I60" s="358"/>
      <c r="J60" s="358"/>
      <c r="K60" s="296"/>
      <c r="L60" s="358"/>
      <c r="M60" s="293"/>
      <c r="N60" s="391"/>
      <c r="S60" s="12"/>
      <c r="T60" s="12"/>
      <c r="U60" s="12"/>
    </row>
    <row r="61" spans="1:22" x14ac:dyDescent="0.35">
      <c r="A61" s="377"/>
      <c r="B61" s="368"/>
      <c r="C61" s="24" t="s">
        <v>386</v>
      </c>
      <c r="D61" s="24" t="s">
        <v>257</v>
      </c>
      <c r="E61" s="358"/>
      <c r="F61" s="358"/>
      <c r="G61" s="358"/>
      <c r="H61" s="358"/>
      <c r="I61" s="358"/>
      <c r="J61" s="358"/>
      <c r="K61" s="296"/>
      <c r="L61" s="358"/>
      <c r="M61" s="293"/>
      <c r="N61" s="391"/>
      <c r="S61" s="12"/>
      <c r="T61" s="12"/>
      <c r="U61" s="12"/>
    </row>
    <row r="62" spans="1:22" x14ac:dyDescent="0.35">
      <c r="A62" s="377"/>
      <c r="B62" s="368"/>
      <c r="C62" s="24" t="s">
        <v>387</v>
      </c>
      <c r="D62" s="24" t="s">
        <v>257</v>
      </c>
      <c r="E62" s="358"/>
      <c r="F62" s="358"/>
      <c r="G62" s="358"/>
      <c r="H62" s="358"/>
      <c r="I62" s="358"/>
      <c r="J62" s="358"/>
      <c r="K62" s="296"/>
      <c r="L62" s="358"/>
      <c r="M62" s="293"/>
      <c r="N62" s="391"/>
      <c r="S62" s="12"/>
      <c r="T62" s="12"/>
      <c r="U62" s="12"/>
    </row>
    <row r="63" spans="1:22" ht="29" x14ac:dyDescent="0.35">
      <c r="A63" s="377"/>
      <c r="B63" s="368"/>
      <c r="C63" s="24" t="s">
        <v>388</v>
      </c>
      <c r="D63" s="24" t="s">
        <v>257</v>
      </c>
      <c r="E63" s="358"/>
      <c r="F63" s="358"/>
      <c r="G63" s="358"/>
      <c r="H63" s="358"/>
      <c r="I63" s="358"/>
      <c r="J63" s="358"/>
      <c r="K63" s="296"/>
      <c r="L63" s="358"/>
      <c r="M63" s="293"/>
      <c r="N63" s="391"/>
      <c r="S63" s="12"/>
      <c r="T63" s="12"/>
      <c r="U63" s="12"/>
    </row>
    <row r="64" spans="1:22" ht="15" thickBot="1" x14ac:dyDescent="0.4">
      <c r="A64" s="378"/>
      <c r="B64" s="369"/>
      <c r="C64" s="19" t="s">
        <v>389</v>
      </c>
      <c r="D64" s="24" t="s">
        <v>257</v>
      </c>
      <c r="E64" s="330"/>
      <c r="F64" s="330"/>
      <c r="G64" s="330"/>
      <c r="H64" s="330"/>
      <c r="I64" s="330"/>
      <c r="J64" s="330"/>
      <c r="K64" s="380"/>
      <c r="L64" s="330"/>
      <c r="M64" s="375"/>
      <c r="N64" s="392"/>
      <c r="S64" s="12"/>
      <c r="T64" s="12"/>
      <c r="U64" s="12"/>
    </row>
    <row r="65" spans="1:22" x14ac:dyDescent="0.35">
      <c r="A65" s="376" t="s">
        <v>390</v>
      </c>
      <c r="B65" s="367" t="s">
        <v>128</v>
      </c>
      <c r="C65" s="85" t="s">
        <v>391</v>
      </c>
      <c r="D65" s="86" t="s">
        <v>253</v>
      </c>
      <c r="E65" s="370" t="s">
        <v>421</v>
      </c>
      <c r="F65" s="370" t="s">
        <v>466</v>
      </c>
      <c r="G65" s="370" t="s">
        <v>427</v>
      </c>
      <c r="H65" s="370" t="s">
        <v>631</v>
      </c>
      <c r="I65" s="370" t="s">
        <v>425</v>
      </c>
      <c r="J65" s="370" t="s">
        <v>156</v>
      </c>
      <c r="K65" s="379" t="s">
        <v>653</v>
      </c>
      <c r="L65" s="370"/>
      <c r="M65" s="374"/>
      <c r="N65" s="390"/>
      <c r="S65" s="12" t="str">
        <f>IF(OR(J65='Drop downs'!$G$7,J65='Drop downs'!$G$5), B65&amp;": "&amp;K65&amp;CHAR(10),"")</f>
        <v/>
      </c>
      <c r="T65" s="12" t="str">
        <f>IF(J65='Drop downs'!$G$2,B65&amp;": "&amp;K65&amp;""," ")</f>
        <v>IIA11: 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v>
      </c>
      <c r="U65" s="12" t="str">
        <f>IF(HE1_Heritage_Assets!E65='Drop downs'!$B$6,HE1_Heritage_Assets!B65&amp;": "&amp;HE1_Heritage_Assets!K65&amp;"","")</f>
        <v/>
      </c>
      <c r="V65" t="str">
        <f>IF(N65&gt;0,B65&amp;":"&amp;N65&amp;"
","")</f>
        <v/>
      </c>
    </row>
    <row r="66" spans="1:22" x14ac:dyDescent="0.35">
      <c r="A66" s="377"/>
      <c r="B66" s="368"/>
      <c r="C66" s="83" t="s">
        <v>392</v>
      </c>
      <c r="D66" s="24" t="s">
        <v>253</v>
      </c>
      <c r="E66" s="358"/>
      <c r="F66" s="358"/>
      <c r="G66" s="358"/>
      <c r="H66" s="358"/>
      <c r="I66" s="358"/>
      <c r="J66" s="358"/>
      <c r="K66" s="296"/>
      <c r="L66" s="358"/>
      <c r="M66" s="293"/>
      <c r="N66" s="391"/>
      <c r="S66" s="12"/>
      <c r="T66" s="12"/>
      <c r="U66" s="12"/>
    </row>
    <row r="67" spans="1:22" ht="29" x14ac:dyDescent="0.35">
      <c r="A67" s="377"/>
      <c r="B67" s="368"/>
      <c r="C67" s="83" t="s">
        <v>393</v>
      </c>
      <c r="D67" s="24" t="s">
        <v>253</v>
      </c>
      <c r="E67" s="358"/>
      <c r="F67" s="358"/>
      <c r="G67" s="358"/>
      <c r="H67" s="358"/>
      <c r="I67" s="358"/>
      <c r="J67" s="358"/>
      <c r="K67" s="296"/>
      <c r="L67" s="358"/>
      <c r="M67" s="293"/>
      <c r="N67" s="391"/>
      <c r="S67" s="12"/>
      <c r="T67" s="12"/>
      <c r="U67" s="12"/>
    </row>
    <row r="68" spans="1:22" x14ac:dyDescent="0.35">
      <c r="A68" s="377"/>
      <c r="B68" s="368"/>
      <c r="C68" s="83" t="s">
        <v>394</v>
      </c>
      <c r="D68" s="24" t="s">
        <v>253</v>
      </c>
      <c r="E68" s="358"/>
      <c r="F68" s="358"/>
      <c r="G68" s="358"/>
      <c r="H68" s="358"/>
      <c r="I68" s="358"/>
      <c r="J68" s="358"/>
      <c r="K68" s="296"/>
      <c r="L68" s="358"/>
      <c r="M68" s="293"/>
      <c r="N68" s="391"/>
      <c r="S68" s="12"/>
      <c r="T68" s="12"/>
      <c r="U68" s="12"/>
    </row>
    <row r="69" spans="1:22" x14ac:dyDescent="0.35">
      <c r="A69" s="377"/>
      <c r="B69" s="368"/>
      <c r="C69" s="83" t="s">
        <v>395</v>
      </c>
      <c r="D69" s="24" t="s">
        <v>253</v>
      </c>
      <c r="E69" s="358"/>
      <c r="F69" s="358"/>
      <c r="G69" s="358"/>
      <c r="H69" s="358"/>
      <c r="I69" s="358"/>
      <c r="J69" s="358"/>
      <c r="K69" s="296"/>
      <c r="L69" s="358"/>
      <c r="M69" s="293"/>
      <c r="N69" s="391"/>
      <c r="S69" s="12"/>
      <c r="T69" s="12"/>
      <c r="U69" s="12"/>
    </row>
    <row r="70" spans="1:22" x14ac:dyDescent="0.35">
      <c r="A70" s="377"/>
      <c r="B70" s="368"/>
      <c r="C70" s="83" t="s">
        <v>396</v>
      </c>
      <c r="D70" s="24" t="s">
        <v>257</v>
      </c>
      <c r="E70" s="358"/>
      <c r="F70" s="358"/>
      <c r="G70" s="358"/>
      <c r="H70" s="358"/>
      <c r="I70" s="358"/>
      <c r="J70" s="358"/>
      <c r="K70" s="296"/>
      <c r="L70" s="358"/>
      <c r="M70" s="293"/>
      <c r="N70" s="391"/>
      <c r="S70" s="12"/>
      <c r="T70" s="12"/>
      <c r="U70" s="12"/>
    </row>
    <row r="71" spans="1:22" ht="80.5" customHeight="1" thickBot="1" x14ac:dyDescent="0.4">
      <c r="A71" s="378"/>
      <c r="B71" s="369"/>
      <c r="C71" s="100" t="s">
        <v>397</v>
      </c>
      <c r="D71" s="19" t="s">
        <v>253</v>
      </c>
      <c r="E71" s="330"/>
      <c r="F71" s="330"/>
      <c r="G71" s="330"/>
      <c r="H71" s="330"/>
      <c r="I71" s="330"/>
      <c r="J71" s="330"/>
      <c r="K71" s="380"/>
      <c r="L71" s="330"/>
      <c r="M71" s="375"/>
      <c r="N71" s="392"/>
      <c r="S71" s="12"/>
      <c r="T71" s="12"/>
      <c r="U71" s="12"/>
    </row>
    <row r="72" spans="1:22" ht="14.5" customHeight="1" x14ac:dyDescent="0.35">
      <c r="A72" s="376" t="s">
        <v>398</v>
      </c>
      <c r="B72" s="367" t="s">
        <v>129</v>
      </c>
      <c r="C72" s="85" t="s">
        <v>399</v>
      </c>
      <c r="D72" s="86" t="s">
        <v>253</v>
      </c>
      <c r="E72" s="370" t="s">
        <v>421</v>
      </c>
      <c r="F72" s="370" t="s">
        <v>422</v>
      </c>
      <c r="G72" s="370" t="s">
        <v>427</v>
      </c>
      <c r="H72" s="370" t="s">
        <v>631</v>
      </c>
      <c r="I72" s="370" t="s">
        <v>425</v>
      </c>
      <c r="J72" s="370" t="s">
        <v>156</v>
      </c>
      <c r="K72" s="371" t="s">
        <v>654</v>
      </c>
      <c r="L72" s="370"/>
      <c r="M72" s="374"/>
      <c r="N72" s="390"/>
      <c r="S72" s="12" t="str">
        <f>IF(OR(J72='Drop downs'!$G$7,J72='Drop downs'!$G$5), B72&amp;": "&amp;K72&amp;CHAR(10),"")</f>
        <v/>
      </c>
      <c r="T72" s="12" t="str">
        <f>IF(J72='Drop downs'!$G$2,B72&amp;": "&amp;K72&amp;""," ")</f>
        <v>IIA12: 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v>
      </c>
      <c r="U72" s="12" t="str">
        <f>IF(HE1_Heritage_Assets!E72='Drop downs'!$B$6,HE1_Heritage_Assets!B72&amp;": "&amp;HE1_Heritage_Assets!K72&amp;"","")</f>
        <v/>
      </c>
      <c r="V72" t="str">
        <f>IF(N72&gt;0,B72&amp;":"&amp;N72&amp;"
","")</f>
        <v/>
      </c>
    </row>
    <row r="73" spans="1:22" x14ac:dyDescent="0.35">
      <c r="A73" s="377"/>
      <c r="B73" s="368"/>
      <c r="C73" s="83" t="s">
        <v>400</v>
      </c>
      <c r="D73" s="24" t="s">
        <v>253</v>
      </c>
      <c r="E73" s="358"/>
      <c r="F73" s="358"/>
      <c r="G73" s="358"/>
      <c r="H73" s="358"/>
      <c r="I73" s="358"/>
      <c r="J73" s="358"/>
      <c r="K73" s="372"/>
      <c r="L73" s="358"/>
      <c r="M73" s="293"/>
      <c r="N73" s="391"/>
      <c r="S73" s="12"/>
      <c r="T73" s="12"/>
      <c r="U73" s="12"/>
    </row>
    <row r="74" spans="1:22" x14ac:dyDescent="0.35">
      <c r="A74" s="377"/>
      <c r="B74" s="368"/>
      <c r="C74" s="83" t="s">
        <v>401</v>
      </c>
      <c r="D74" s="24" t="s">
        <v>257</v>
      </c>
      <c r="E74" s="358"/>
      <c r="F74" s="358"/>
      <c r="G74" s="358"/>
      <c r="H74" s="358"/>
      <c r="I74" s="358"/>
      <c r="J74" s="358"/>
      <c r="K74" s="372"/>
      <c r="L74" s="358"/>
      <c r="M74" s="293"/>
      <c r="N74" s="391"/>
      <c r="S74" s="12"/>
      <c r="T74" s="12"/>
      <c r="U74" s="12"/>
    </row>
    <row r="75" spans="1:22" x14ac:dyDescent="0.35">
      <c r="A75" s="377"/>
      <c r="B75" s="368"/>
      <c r="C75" s="83" t="s">
        <v>402</v>
      </c>
      <c r="D75" s="24" t="s">
        <v>253</v>
      </c>
      <c r="E75" s="358"/>
      <c r="F75" s="358"/>
      <c r="G75" s="358"/>
      <c r="H75" s="358"/>
      <c r="I75" s="358"/>
      <c r="J75" s="358"/>
      <c r="K75" s="372"/>
      <c r="L75" s="358"/>
      <c r="M75" s="293"/>
      <c r="N75" s="391"/>
      <c r="S75" s="12"/>
      <c r="T75" s="12"/>
      <c r="U75" s="12"/>
    </row>
    <row r="76" spans="1:22" ht="148.4" customHeight="1" thickBot="1" x14ac:dyDescent="0.4">
      <c r="A76" s="382"/>
      <c r="B76" s="369"/>
      <c r="C76" s="87" t="s">
        <v>403</v>
      </c>
      <c r="D76" s="88" t="s">
        <v>253</v>
      </c>
      <c r="E76" s="359"/>
      <c r="F76" s="359"/>
      <c r="G76" s="359"/>
      <c r="H76" s="359"/>
      <c r="I76" s="359"/>
      <c r="J76" s="359"/>
      <c r="K76" s="373"/>
      <c r="L76" s="359"/>
      <c r="M76" s="363"/>
      <c r="N76" s="393"/>
      <c r="S76" s="12"/>
      <c r="T76" s="12"/>
      <c r="U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S77" s="12" t="str">
        <f>IF(OR(J77='Drop downs'!$G$7,J77='Drop downs'!$G$5), B77&amp;": "&amp;K77&amp;CHAR(10),"")</f>
        <v/>
      </c>
      <c r="T77" s="12" t="str">
        <f>IF(J77='Drop downs'!$G$2,B77&amp;": "&amp;K77&amp;""," ")</f>
        <v xml:space="preserve"> </v>
      </c>
      <c r="U77" s="12" t="str">
        <f>IF(HE1_Heritage_Assets!E77='Drop downs'!$B$6,HE1_Heritage_Assets!B77&amp;": "&amp;HE1_Heritage_Assets!K77&amp;"","")</f>
        <v/>
      </c>
      <c r="V77" t="str">
        <f>IF(N77&gt;0,B77&amp;":"&amp;N77&amp;"
","")</f>
        <v/>
      </c>
    </row>
    <row r="78" spans="1:22" x14ac:dyDescent="0.35">
      <c r="A78" s="365"/>
      <c r="B78" s="368"/>
      <c r="C78" s="83" t="s">
        <v>406</v>
      </c>
      <c r="D78" s="3" t="s">
        <v>257</v>
      </c>
      <c r="E78" s="358"/>
      <c r="F78" s="358"/>
      <c r="G78" s="358"/>
      <c r="H78" s="358"/>
      <c r="I78" s="358"/>
      <c r="J78" s="358"/>
      <c r="K78" s="296"/>
      <c r="L78" s="358"/>
      <c r="M78" s="293"/>
      <c r="N78" s="391"/>
      <c r="S78" s="12"/>
      <c r="T78" s="12"/>
      <c r="U78" s="12"/>
    </row>
    <row r="79" spans="1:22" x14ac:dyDescent="0.35">
      <c r="A79" s="365"/>
      <c r="B79" s="368"/>
      <c r="C79" s="83" t="s">
        <v>407</v>
      </c>
      <c r="D79" s="3" t="s">
        <v>257</v>
      </c>
      <c r="E79" s="358"/>
      <c r="F79" s="358"/>
      <c r="G79" s="358"/>
      <c r="H79" s="358"/>
      <c r="I79" s="358"/>
      <c r="J79" s="358"/>
      <c r="K79" s="296"/>
      <c r="L79" s="358"/>
      <c r="M79" s="293"/>
      <c r="N79" s="391"/>
      <c r="S79" s="12"/>
      <c r="T79" s="12"/>
      <c r="U79" s="12"/>
    </row>
    <row r="80" spans="1:22" x14ac:dyDescent="0.35">
      <c r="A80" s="365"/>
      <c r="B80" s="368"/>
      <c r="C80" s="84" t="s">
        <v>408</v>
      </c>
      <c r="D80" s="3" t="s">
        <v>257</v>
      </c>
      <c r="E80" s="358"/>
      <c r="F80" s="358"/>
      <c r="G80" s="358"/>
      <c r="H80" s="358"/>
      <c r="I80" s="358"/>
      <c r="J80" s="358"/>
      <c r="K80" s="296"/>
      <c r="L80" s="358"/>
      <c r="M80" s="293"/>
      <c r="N80" s="391"/>
      <c r="S80" s="12"/>
      <c r="T80" s="12"/>
      <c r="U80" s="12"/>
    </row>
    <row r="81" spans="1:22" ht="29" x14ac:dyDescent="0.35">
      <c r="A81" s="365"/>
      <c r="B81" s="368"/>
      <c r="C81" s="84" t="s">
        <v>409</v>
      </c>
      <c r="D81" s="3" t="s">
        <v>257</v>
      </c>
      <c r="E81" s="358"/>
      <c r="F81" s="358"/>
      <c r="G81" s="358"/>
      <c r="H81" s="358"/>
      <c r="I81" s="358"/>
      <c r="J81" s="358"/>
      <c r="K81" s="296"/>
      <c r="L81" s="358"/>
      <c r="M81" s="293"/>
      <c r="N81" s="391"/>
      <c r="S81" s="12"/>
      <c r="T81" s="12"/>
      <c r="U81" s="12"/>
    </row>
    <row r="82" spans="1:22" ht="29" x14ac:dyDescent="0.35">
      <c r="A82" s="365"/>
      <c r="B82" s="368"/>
      <c r="C82" s="84" t="s">
        <v>410</v>
      </c>
      <c r="D82" s="3" t="s">
        <v>257</v>
      </c>
      <c r="E82" s="358"/>
      <c r="F82" s="358"/>
      <c r="G82" s="358"/>
      <c r="H82" s="358"/>
      <c r="I82" s="358"/>
      <c r="J82" s="358"/>
      <c r="K82" s="296"/>
      <c r="L82" s="358"/>
      <c r="M82" s="293"/>
      <c r="N82" s="391"/>
      <c r="S82" s="12"/>
      <c r="T82" s="12"/>
      <c r="U82" s="12"/>
    </row>
    <row r="83" spans="1:22" ht="15" thickBot="1" x14ac:dyDescent="0.4">
      <c r="A83" s="366"/>
      <c r="B83" s="369"/>
      <c r="C83" s="90" t="s">
        <v>411</v>
      </c>
      <c r="D83" s="3" t="s">
        <v>257</v>
      </c>
      <c r="E83" s="359"/>
      <c r="F83" s="359"/>
      <c r="G83" s="359"/>
      <c r="H83" s="359"/>
      <c r="I83" s="359"/>
      <c r="J83" s="359"/>
      <c r="K83" s="361"/>
      <c r="L83" s="359"/>
      <c r="M83" s="363"/>
      <c r="N83" s="393"/>
      <c r="S83" s="12"/>
      <c r="T83" s="12"/>
      <c r="U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S84" s="12" t="str">
        <f>IF(OR(J84='Drop downs'!$G$7,J84='Drop downs'!$G$5), B84&amp;": "&amp;K84&amp;CHAR(10),"")</f>
        <v/>
      </c>
      <c r="T84" s="12" t="str">
        <f>IF(J84='Drop downs'!$G$2,B84&amp;": "&amp;K84&amp;""," ")</f>
        <v xml:space="preserve"> </v>
      </c>
      <c r="U84" s="12" t="str">
        <f>IF(HE1_Heritage_Assets!E84='Drop downs'!$B$6,HE1_Heritage_Assets!B84&amp;": "&amp;HE1_Heritage_Assets!K84&amp;"","")</f>
        <v/>
      </c>
      <c r="V84" t="str">
        <f>IF(N84&gt;0,B84&amp;":"&amp;N84&amp;"
","")</f>
        <v/>
      </c>
    </row>
    <row r="85" spans="1:22" x14ac:dyDescent="0.35">
      <c r="A85" s="365"/>
      <c r="B85" s="368"/>
      <c r="C85" s="84" t="s">
        <v>414</v>
      </c>
      <c r="D85" s="3" t="s">
        <v>257</v>
      </c>
      <c r="E85" s="358"/>
      <c r="F85" s="358"/>
      <c r="G85" s="358"/>
      <c r="H85" s="358"/>
      <c r="I85" s="358"/>
      <c r="J85" s="358"/>
      <c r="K85" s="296"/>
      <c r="L85" s="358"/>
      <c r="M85" s="293"/>
      <c r="N85" s="391"/>
      <c r="S85" s="12"/>
      <c r="T85" s="12"/>
      <c r="U85" s="12"/>
    </row>
    <row r="86" spans="1:22" x14ac:dyDescent="0.35">
      <c r="A86" s="365"/>
      <c r="B86" s="368"/>
      <c r="C86" s="84" t="s">
        <v>415</v>
      </c>
      <c r="D86" s="3" t="s">
        <v>257</v>
      </c>
      <c r="E86" s="358"/>
      <c r="F86" s="358"/>
      <c r="G86" s="358"/>
      <c r="H86" s="358"/>
      <c r="I86" s="358"/>
      <c r="J86" s="358"/>
      <c r="K86" s="296"/>
      <c r="L86" s="358"/>
      <c r="M86" s="293"/>
      <c r="N86" s="391"/>
      <c r="S86" s="12"/>
      <c r="T86" s="12"/>
      <c r="U86" s="12"/>
    </row>
    <row r="87" spans="1:22" ht="15" thickBot="1" x14ac:dyDescent="0.4">
      <c r="A87" s="366"/>
      <c r="B87" s="369"/>
      <c r="C87" s="87" t="s">
        <v>416</v>
      </c>
      <c r="D87" s="3" t="s">
        <v>257</v>
      </c>
      <c r="E87" s="359"/>
      <c r="F87" s="359"/>
      <c r="G87" s="359"/>
      <c r="H87" s="359"/>
      <c r="I87" s="359"/>
      <c r="J87" s="359"/>
      <c r="K87" s="361"/>
      <c r="L87" s="359"/>
      <c r="M87" s="363"/>
      <c r="N87" s="393"/>
      <c r="S87" s="12" t="str">
        <f>IF(OR(J87='Drop downs'!$G$7,J87='Drop downs'!$G$5), B87&amp;": "&amp;K87&amp;CHAR(10),"")</f>
        <v/>
      </c>
      <c r="T87" s="12"/>
      <c r="U87" s="12" t="str">
        <f>IF(HE1_Heritage_Assets!E87='Drop downs'!$B$6,HE1_Heritage_Assets!B87&amp;": "&amp;HE1_Heritage_Assets!K87&amp;"","")</f>
        <v xml:space="preserve">: </v>
      </c>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S8&amp;S18&amp;S20&amp;S28&amp;S36&amp;S42&amp;S47&amp;S48&amp;S49&amp;S54&amp;S57&amp;S65&amp;S72&amp;S77&amp;S84&amp;S87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178.4" customHeight="1" x14ac:dyDescent="0.35">
      <c r="A92" s="398" t="str">
        <f>T8&amp;T18&amp;T20&amp;T28&amp;T36&amp;T42&amp;T47&amp;T48&amp;T49&amp;T54&amp;T57&amp;T65&amp;T72&amp;T77&amp;T84&amp;T87</f>
        <v xml:space="preserve">           IIA11: 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recorded.IIA12: 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iHQhgNXGg9VQyYauOO84Tz/PP/8fInpxS6TfXyofuzoGgiGPqYg0BFpPBuni+Vk+3IeS0pAHoF3yFuZt2oCKsQ==" saltValue="zrOURYv40YqtATphcCWOR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122" priority="56">
      <formula>$D50="No"</formula>
    </cfRule>
  </conditionalFormatting>
  <conditionalFormatting sqref="C8:D87">
    <cfRule type="expression" dxfId="4121" priority="55">
      <formula>$D8="No"</formula>
    </cfRule>
  </conditionalFormatting>
  <conditionalFormatting sqref="J8">
    <cfRule type="cellIs" dxfId="4120" priority="19" operator="equal">
      <formula>"Significant Negative"</formula>
    </cfRule>
    <cfRule type="cellIs" dxfId="4119" priority="20" operator="equal">
      <formula>"Minor Negative"</formula>
    </cfRule>
    <cfRule type="cellIs" dxfId="4118" priority="21" operator="equal">
      <formula>"Uncertain"</formula>
    </cfRule>
    <cfRule type="cellIs" dxfId="4117" priority="22" operator="equal">
      <formula>"Neutral"</formula>
    </cfRule>
    <cfRule type="cellIs" dxfId="4116" priority="23" operator="equal">
      <formula>"Minor Positive"</formula>
    </cfRule>
    <cfRule type="cellIs" dxfId="4115" priority="24" operator="equal">
      <formula>"Significant Positive"</formula>
    </cfRule>
  </conditionalFormatting>
  <conditionalFormatting sqref="J18 J49 J65 J77">
    <cfRule type="cellIs" dxfId="4114" priority="88" operator="equal">
      <formula>"Significant Negative"</formula>
    </cfRule>
    <cfRule type="cellIs" dxfId="4113" priority="89" operator="equal">
      <formula>"Minor Negative"</formula>
    </cfRule>
    <cfRule type="cellIs" dxfId="4112" priority="90" operator="equal">
      <formula>"Uncertain"</formula>
    </cfRule>
    <cfRule type="cellIs" dxfId="4111" priority="91" operator="equal">
      <formula>"Neutral"</formula>
    </cfRule>
    <cfRule type="cellIs" dxfId="4110" priority="92" operator="equal">
      <formula>"Minor Positive"</formula>
    </cfRule>
    <cfRule type="cellIs" dxfId="4109" priority="93" operator="equal">
      <formula>"Significant Positive"</formula>
    </cfRule>
  </conditionalFormatting>
  <conditionalFormatting sqref="J20">
    <cfRule type="cellIs" dxfId="4108" priority="49" operator="equal">
      <formula>"Significant Negative"</formula>
    </cfRule>
    <cfRule type="cellIs" dxfId="4107" priority="50" operator="equal">
      <formula>"Minor Negative"</formula>
    </cfRule>
    <cfRule type="cellIs" dxfId="4106" priority="51" operator="equal">
      <formula>"Uncertain"</formula>
    </cfRule>
    <cfRule type="cellIs" dxfId="4105" priority="52" operator="equal">
      <formula>"Neutral"</formula>
    </cfRule>
    <cfRule type="cellIs" dxfId="4104" priority="53" operator="equal">
      <formula>"Minor Positive"</formula>
    </cfRule>
    <cfRule type="cellIs" dxfId="4103" priority="54" operator="equal">
      <formula>"Significant Positive"</formula>
    </cfRule>
  </conditionalFormatting>
  <conditionalFormatting sqref="J28">
    <cfRule type="cellIs" dxfId="4102" priority="37" operator="equal">
      <formula>"Significant Negative"</formula>
    </cfRule>
    <cfRule type="cellIs" dxfId="4101" priority="38" operator="equal">
      <formula>"Minor Negative"</formula>
    </cfRule>
    <cfRule type="cellIs" dxfId="4100" priority="39" operator="equal">
      <formula>"Uncertain"</formula>
    </cfRule>
    <cfRule type="cellIs" dxfId="4099" priority="40" operator="equal">
      <formula>"Neutral"</formula>
    </cfRule>
    <cfRule type="cellIs" dxfId="4098" priority="41" operator="equal">
      <formula>"Minor Positive"</formula>
    </cfRule>
    <cfRule type="cellIs" dxfId="4097" priority="42" operator="equal">
      <formula>"Significant Positive"</formula>
    </cfRule>
  </conditionalFormatting>
  <conditionalFormatting sqref="J36">
    <cfRule type="cellIs" dxfId="4096" priority="31" operator="equal">
      <formula>"Significant Negative"</formula>
    </cfRule>
    <cfRule type="cellIs" dxfId="4095" priority="32" operator="equal">
      <formula>"Minor Negative"</formula>
    </cfRule>
    <cfRule type="cellIs" dxfId="4094" priority="33" operator="equal">
      <formula>"Uncertain"</formula>
    </cfRule>
    <cfRule type="cellIs" dxfId="4093" priority="34" operator="equal">
      <formula>"Neutral"</formula>
    </cfRule>
    <cfRule type="cellIs" dxfId="4092" priority="35" operator="equal">
      <formula>"Minor Positive"</formula>
    </cfRule>
    <cfRule type="cellIs" dxfId="4091" priority="36" operator="equal">
      <formula>"Significant Positive"</formula>
    </cfRule>
  </conditionalFormatting>
  <conditionalFormatting sqref="J42">
    <cfRule type="cellIs" dxfId="4090" priority="25" operator="equal">
      <formula>"Significant Negative"</formula>
    </cfRule>
    <cfRule type="cellIs" dxfId="4089" priority="26" operator="equal">
      <formula>"Minor Negative"</formula>
    </cfRule>
    <cfRule type="cellIs" dxfId="4088" priority="27" operator="equal">
      <formula>"Uncertain"</formula>
    </cfRule>
    <cfRule type="cellIs" dxfId="4087" priority="28" operator="equal">
      <formula>"Neutral"</formula>
    </cfRule>
    <cfRule type="cellIs" dxfId="4086" priority="29" operator="equal">
      <formula>"Minor Positive"</formula>
    </cfRule>
    <cfRule type="cellIs" dxfId="4085" priority="30" operator="equal">
      <formula>"Significant Positive"</formula>
    </cfRule>
  </conditionalFormatting>
  <conditionalFormatting sqref="J47">
    <cfRule type="cellIs" dxfId="4084" priority="1" operator="equal">
      <formula>"Significant Negative"</formula>
    </cfRule>
    <cfRule type="cellIs" dxfId="4083" priority="2" operator="equal">
      <formula>"Minor Negative"</formula>
    </cfRule>
    <cfRule type="cellIs" dxfId="4082" priority="3" operator="equal">
      <formula>"Uncertain"</formula>
    </cfRule>
    <cfRule type="cellIs" dxfId="4081" priority="4" operator="equal">
      <formula>"Neutral"</formula>
    </cfRule>
    <cfRule type="cellIs" dxfId="4080" priority="5" operator="equal">
      <formula>"Minor Positive"</formula>
    </cfRule>
    <cfRule type="cellIs" dxfId="4079" priority="6" operator="equal">
      <formula>"Significant Positive"</formula>
    </cfRule>
  </conditionalFormatting>
  <conditionalFormatting sqref="J54">
    <cfRule type="cellIs" dxfId="4078" priority="58" operator="equal">
      <formula>"Significant Negative"</formula>
    </cfRule>
    <cfRule type="cellIs" dxfId="4077" priority="59" operator="equal">
      <formula>"Minor Negative"</formula>
    </cfRule>
    <cfRule type="cellIs" dxfId="4076" priority="60" operator="equal">
      <formula>"Uncertain"</formula>
    </cfRule>
    <cfRule type="cellIs" dxfId="4075" priority="61" operator="equal">
      <formula>"Neutral"</formula>
    </cfRule>
    <cfRule type="cellIs" dxfId="4074" priority="62" operator="equal">
      <formula>"Minor Positive"</formula>
    </cfRule>
    <cfRule type="cellIs" dxfId="4073" priority="63" operator="equal">
      <formula>"Significant Positive"</formula>
    </cfRule>
  </conditionalFormatting>
  <conditionalFormatting sqref="J57">
    <cfRule type="cellIs" dxfId="4072" priority="7" operator="equal">
      <formula>"Significant Negative"</formula>
    </cfRule>
    <cfRule type="cellIs" dxfId="4071" priority="8" operator="equal">
      <formula>"Minor Negative"</formula>
    </cfRule>
    <cfRule type="cellIs" dxfId="4070" priority="9" operator="equal">
      <formula>"Uncertain"</formula>
    </cfRule>
    <cfRule type="cellIs" dxfId="4069" priority="10" operator="equal">
      <formula>"Neutral"</formula>
    </cfRule>
    <cfRule type="cellIs" dxfId="4068" priority="11" operator="equal">
      <formula>"Minor Positive"</formula>
    </cfRule>
    <cfRule type="cellIs" dxfId="4067" priority="12" operator="equal">
      <formula>"Significant Positive"</formula>
    </cfRule>
  </conditionalFormatting>
  <conditionalFormatting sqref="J72">
    <cfRule type="cellIs" dxfId="4066" priority="13" operator="equal">
      <formula>"Significant Negative"</formula>
    </cfRule>
    <cfRule type="cellIs" dxfId="4065" priority="14" operator="equal">
      <formula>"Minor Negative"</formula>
    </cfRule>
    <cfRule type="cellIs" dxfId="4064" priority="15" operator="equal">
      <formula>"Uncertain"</formula>
    </cfRule>
    <cfRule type="cellIs" dxfId="4063" priority="16" operator="equal">
      <formula>"Neutral"</formula>
    </cfRule>
    <cfRule type="cellIs" dxfId="4062" priority="17" operator="equal">
      <formula>"Minor Positive"</formula>
    </cfRule>
    <cfRule type="cellIs" dxfId="4061" priority="18" operator="equal">
      <formula>"Significant Positive"</formula>
    </cfRule>
  </conditionalFormatting>
  <conditionalFormatting sqref="J84">
    <cfRule type="cellIs" dxfId="4060" priority="43" operator="equal">
      <formula>"Significant Negative"</formula>
    </cfRule>
    <cfRule type="cellIs" dxfId="4059" priority="44" operator="equal">
      <formula>"Minor Negative"</formula>
    </cfRule>
    <cfRule type="cellIs" dxfId="4058" priority="45" operator="equal">
      <formula>"Uncertain"</formula>
    </cfRule>
    <cfRule type="cellIs" dxfId="4057" priority="46" operator="equal">
      <formula>"Neutral"</formula>
    </cfRule>
    <cfRule type="cellIs" dxfId="4056" priority="47" operator="equal">
      <formula>"Minor Positive"</formula>
    </cfRule>
    <cfRule type="cellIs" dxfId="4055"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C1F658B-06CE-47A5-93AA-B8842E1BFB97}">
          <x14:formula1>
            <xm:f>'Drop downs'!$A$2:$A$3</xm:f>
          </x14:formula1>
          <xm:sqref>D8:D87</xm:sqref>
        </x14:dataValidation>
        <x14:dataValidation type="list" allowBlank="1" showInputMessage="1" showErrorMessage="1" xr:uid="{20BDD3CE-7C8A-4363-954C-82D659789EDA}">
          <x14:formula1>
            <xm:f>'Drop downs'!$J$2:$J$3</xm:f>
          </x14:formula1>
          <xm:sqref>L8 L18 L20 L28 L36 L42 L84 L54 L57 L65 L72 L77 L47 L49</xm:sqref>
        </x14:dataValidation>
        <x14:dataValidation type="list" allowBlank="1" showInputMessage="1" showErrorMessage="1" xr:uid="{FF3FF381-4720-44AE-BA43-0311B68C3ABB}">
          <x14:formula1>
            <xm:f>'Drop downs'!$B$2:$B$4</xm:f>
          </x14:formula1>
          <xm:sqref>E42 E18 E49 E77 E57 E84 E20 E54 E72 E65 E8 E28 E36 E47</xm:sqref>
        </x14:dataValidation>
        <x14:dataValidation type="list" allowBlank="1" showInputMessage="1" showErrorMessage="1" xr:uid="{7DDD6DB6-347F-4901-B472-63053496D7AC}">
          <x14:formula1>
            <xm:f>'Drop downs'!$C$2:$C$5</xm:f>
          </x14:formula1>
          <xm:sqref>F42 F18 F49 F77 F57 F84 F20 F54 F72 F65 F8 F28 F36 F47</xm:sqref>
        </x14:dataValidation>
        <x14:dataValidation type="list" allowBlank="1" showInputMessage="1" showErrorMessage="1" xr:uid="{8FDD7829-4934-4BD2-A296-22EB17B502E8}">
          <x14:formula1>
            <xm:f>'Drop downs'!$D$2:$D$7</xm:f>
          </x14:formula1>
          <xm:sqref>G42 G18 G49 G77 G57 G84 G20 G54 G72 G65 G8 G28 G36 G47</xm:sqref>
        </x14:dataValidation>
        <x14:dataValidation type="list" allowBlank="1" showInputMessage="1" showErrorMessage="1" xr:uid="{7159E8DB-4281-4039-A25E-53D36A5C2BF7}">
          <x14:formula1>
            <xm:f>'Drop downs'!$E$2:$E$6</xm:f>
          </x14:formula1>
          <xm:sqref>H42 H18 H49 H77 H57 H84 H20 H54 H72 H65 H8 H28 H36 H47</xm:sqref>
        </x14:dataValidation>
        <x14:dataValidation type="list" allowBlank="1" showInputMessage="1" showErrorMessage="1" xr:uid="{0A24668A-2B09-484A-B25F-9E13F4907660}">
          <x14:formula1>
            <xm:f>'Drop downs'!$F$2:$F$6</xm:f>
          </x14:formula1>
          <xm:sqref>I42 I18 I49 I77 I57 I84 I20 I54 I72 I65 I8 I28 I36 I47</xm:sqref>
        </x14:dataValidation>
        <x14:dataValidation type="list" allowBlank="1" showInputMessage="1" showErrorMessage="1" xr:uid="{497C0E85-7E7E-42C9-8C2B-BCEB9ABFE6CA}">
          <x14:formula1>
            <xm:f>'Drop downs'!$G$2:$G$7</xm:f>
          </x14:formula1>
          <xm:sqref>J42 J18 J49 J77 J57 J84 J20 J54 J72 J65 J8 J28 J36 J47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136A-0D7E-40CC-8DCE-E9D3978409D7}">
  <sheetPr codeName="Sheet101">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655</v>
      </c>
      <c r="D1" s="323"/>
      <c r="E1" s="323"/>
      <c r="F1" s="324"/>
      <c r="G1" s="16"/>
      <c r="I1" s="7"/>
      <c r="J1" s="7"/>
      <c r="K1" s="7"/>
    </row>
    <row r="2" spans="1:22" x14ac:dyDescent="0.35">
      <c r="A2" s="74" t="s">
        <v>31</v>
      </c>
      <c r="B2" s="9"/>
      <c r="C2" s="323" t="s">
        <v>640</v>
      </c>
      <c r="D2" s="323"/>
      <c r="E2" s="323"/>
      <c r="F2" s="324"/>
      <c r="I2" s="8"/>
      <c r="J2" s="8"/>
      <c r="K2" s="8"/>
    </row>
    <row r="3" spans="1:22" ht="45" customHeight="1" x14ac:dyDescent="0.35">
      <c r="A3" s="75" t="s">
        <v>32</v>
      </c>
      <c r="B3" s="4"/>
      <c r="C3" s="323" t="s">
        <v>656</v>
      </c>
      <c r="D3" s="323"/>
      <c r="E3" s="323"/>
      <c r="F3" s="324"/>
      <c r="G3" s="16"/>
      <c r="I3" s="8"/>
      <c r="J3" s="8"/>
      <c r="K3" s="8"/>
    </row>
    <row r="4" spans="1:22" ht="17.25" customHeight="1" x14ac:dyDescent="0.35">
      <c r="A4" s="75" t="s">
        <v>33</v>
      </c>
      <c r="B4" s="17"/>
      <c r="C4" s="289" t="s">
        <v>521</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444</v>
      </c>
      <c r="G8" s="385" t="s">
        <v>427</v>
      </c>
      <c r="H8" s="385" t="s">
        <v>468</v>
      </c>
      <c r="I8" s="385" t="s">
        <v>425</v>
      </c>
      <c r="J8" s="370" t="s">
        <v>159</v>
      </c>
      <c r="K8" s="379" t="s">
        <v>657</v>
      </c>
      <c r="L8" s="370"/>
      <c r="M8" s="374"/>
      <c r="N8" s="390"/>
      <c r="R8" s="12" t="str">
        <f>IF(OR(J8='Drop downs'!$G$7,J8='Drop downs'!$G$5), B8&amp;": "&amp;K8&amp;CHAR(10),"")</f>
        <v/>
      </c>
      <c r="S8" s="12" t="str">
        <f>IF(J8='Drop downs'!$G$2,B8&amp;": "&amp;K8&amp;""," ")</f>
        <v xml:space="preserve"> </v>
      </c>
      <c r="T8" s="12" t="str">
        <f>IF(HE2_Enabling_Development!E8='Drop downs'!$B$6,HE2_Enabling_Development!B8&amp;": "&amp;HE2_Enabling_Development!K8&amp;"","")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31.4" customHeight="1"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24"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IF(HE2_Enabling_Development!E18='Drop downs'!$B$6,HE2_Enabling_Development!B18&amp;": "&amp;HE2_Enabling_Development!K18&amp;"","")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IF(HE2_Enabling_Development!E20='Drop downs'!$B$6,HE2_Enabling_Development!B20&amp;": "&amp;HE2_Enabling_Development!K20&amp;"","")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IF(HE2_Enabling_Development!E28='Drop downs'!$B$6,HE2_Enabling_Development!B28&amp;": "&amp;HE2_Enabling_Development!K28&amp;"","")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82" t="s">
        <v>253</v>
      </c>
      <c r="E36" s="332" t="s">
        <v>421</v>
      </c>
      <c r="F36" s="332" t="s">
        <v>444</v>
      </c>
      <c r="G36" s="332" t="s">
        <v>427</v>
      </c>
      <c r="H36" s="332" t="s">
        <v>468</v>
      </c>
      <c r="I36" s="332" t="s">
        <v>425</v>
      </c>
      <c r="J36" s="332" t="s">
        <v>159</v>
      </c>
      <c r="K36" s="360" t="s">
        <v>658</v>
      </c>
      <c r="L36" s="332"/>
      <c r="M36" s="362"/>
      <c r="N36" s="394"/>
      <c r="R36" s="12" t="str">
        <f>IF(OR(J36='Drop downs'!$G$7,J36='Drop downs'!$G$5), B36&amp;": "&amp;K36&amp;CHAR(10),"")</f>
        <v/>
      </c>
      <c r="S36" s="12" t="str">
        <f>IF(J36='Drop downs'!$G$2,B36&amp;": "&amp;K36&amp;""," ")</f>
        <v xml:space="preserve"> </v>
      </c>
      <c r="T36" s="12" t="str">
        <f>IF(HE2_Enabling_Development!E36='Drop downs'!$B$6,HE2_Enabling_Development!B36&amp;": "&amp;HE2_Enabling_Development!K36&amp;"","")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IF(HE2_Enabling_Development!E42='Drop downs'!$B$6,HE2_Enabling_Development!B42&amp;": "&amp;HE2_Enabling_Development!K42&amp;"","")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IF(HE2_Enabling_Development!E47='Drop downs'!$B$6,HE2_Enabling_Development!B47&amp;": "&amp;HE2_Enabling_Development!K47&amp;"","")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IF(HE2_Enabling_Development!E48='Drop downs'!$B$6,HE2_Enabling_Development!B48&amp;": "&amp;HE2_Enabling_Development!K48&amp;"","")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IF(HE2_Enabling_Development!E49='Drop downs'!$B$6,HE2_Enabling_Development!B49&amp;": "&amp;HE2_Enabling_Development!K49&amp;"","")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IF(HE2_Enabling_Development!E54='Drop downs'!$B$6,HE2_Enabling_Development!B54&amp;": "&amp;HE2_Enabling_Development!K54&amp;"","")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24"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483" t="s">
        <v>438</v>
      </c>
      <c r="L57" s="370"/>
      <c r="M57" s="374"/>
      <c r="N57" s="390"/>
      <c r="R57" s="12" t="str">
        <f>IF(OR(J57='Drop downs'!$G$7,J57='Drop downs'!$G$5), B57&amp;": "&amp;K57&amp;CHAR(10),"")</f>
        <v/>
      </c>
      <c r="S57" s="12" t="str">
        <f>IF(J57='Drop downs'!$G$2,B57&amp;": "&amp;K57&amp;""," ")</f>
        <v xml:space="preserve"> </v>
      </c>
      <c r="T57" s="12" t="str">
        <f>IF(HE2_Enabling_Development!E57='Drop downs'!$B$6,HE2_Enabling_Development!B57&amp;": "&amp;HE2_Enabling_Development!K57&amp;"","")</f>
        <v/>
      </c>
      <c r="U57" t="str">
        <f t="shared" si="0"/>
        <v/>
      </c>
      <c r="V57" t="str">
        <f>IF(N57&gt;0,B57&amp;":"&amp;N57&amp;"
","")</f>
        <v/>
      </c>
    </row>
    <row r="58" spans="1:22" x14ac:dyDescent="0.35">
      <c r="A58" s="377"/>
      <c r="B58" s="368"/>
      <c r="C58" s="24" t="s">
        <v>383</v>
      </c>
      <c r="D58" s="24" t="s">
        <v>257</v>
      </c>
      <c r="E58" s="358"/>
      <c r="F58" s="358"/>
      <c r="G58" s="358"/>
      <c r="H58" s="358"/>
      <c r="I58" s="358"/>
      <c r="J58" s="358"/>
      <c r="K58" s="292"/>
      <c r="L58" s="358"/>
      <c r="M58" s="293"/>
      <c r="N58" s="391"/>
      <c r="R58" s="12"/>
      <c r="S58" s="12"/>
      <c r="T58" s="12"/>
    </row>
    <row r="59" spans="1:22" x14ac:dyDescent="0.35">
      <c r="A59" s="377"/>
      <c r="B59" s="368"/>
      <c r="C59" s="24" t="s">
        <v>384</v>
      </c>
      <c r="D59" s="24" t="s">
        <v>257</v>
      </c>
      <c r="E59" s="358"/>
      <c r="F59" s="358"/>
      <c r="G59" s="358"/>
      <c r="H59" s="358"/>
      <c r="I59" s="358"/>
      <c r="J59" s="358"/>
      <c r="K59" s="292"/>
      <c r="L59" s="358"/>
      <c r="M59" s="293"/>
      <c r="N59" s="391"/>
      <c r="R59" s="12"/>
      <c r="S59" s="12"/>
      <c r="T59" s="12"/>
    </row>
    <row r="60" spans="1:22" x14ac:dyDescent="0.35">
      <c r="A60" s="377"/>
      <c r="B60" s="368"/>
      <c r="C60" s="24" t="s">
        <v>385</v>
      </c>
      <c r="D60" s="24" t="s">
        <v>257</v>
      </c>
      <c r="E60" s="358"/>
      <c r="F60" s="358"/>
      <c r="G60" s="358"/>
      <c r="H60" s="358"/>
      <c r="I60" s="358"/>
      <c r="J60" s="358"/>
      <c r="K60" s="292"/>
      <c r="L60" s="358"/>
      <c r="M60" s="293"/>
      <c r="N60" s="391"/>
      <c r="R60" s="12"/>
      <c r="S60" s="12"/>
      <c r="T60" s="12"/>
    </row>
    <row r="61" spans="1:22" x14ac:dyDescent="0.35">
      <c r="A61" s="377"/>
      <c r="B61" s="368"/>
      <c r="C61" s="24" t="s">
        <v>386</v>
      </c>
      <c r="D61" s="24" t="s">
        <v>257</v>
      </c>
      <c r="E61" s="358"/>
      <c r="F61" s="358"/>
      <c r="G61" s="358"/>
      <c r="H61" s="358"/>
      <c r="I61" s="358"/>
      <c r="J61" s="358"/>
      <c r="K61" s="292"/>
      <c r="L61" s="358"/>
      <c r="M61" s="293"/>
      <c r="N61" s="391"/>
      <c r="R61" s="12"/>
      <c r="S61" s="12"/>
      <c r="T61" s="12"/>
    </row>
    <row r="62" spans="1:22" x14ac:dyDescent="0.35">
      <c r="A62" s="377"/>
      <c r="B62" s="368"/>
      <c r="C62" s="24" t="s">
        <v>387</v>
      </c>
      <c r="D62" s="24" t="s">
        <v>257</v>
      </c>
      <c r="E62" s="358"/>
      <c r="F62" s="358"/>
      <c r="G62" s="358"/>
      <c r="H62" s="358"/>
      <c r="I62" s="358"/>
      <c r="J62" s="358"/>
      <c r="K62" s="292"/>
      <c r="L62" s="358"/>
      <c r="M62" s="293"/>
      <c r="N62" s="391"/>
      <c r="R62" s="12"/>
      <c r="S62" s="12"/>
      <c r="T62" s="12"/>
    </row>
    <row r="63" spans="1:22" ht="29" x14ac:dyDescent="0.35">
      <c r="A63" s="377"/>
      <c r="B63" s="368"/>
      <c r="C63" s="24" t="s">
        <v>388</v>
      </c>
      <c r="D63" s="24" t="s">
        <v>257</v>
      </c>
      <c r="E63" s="358"/>
      <c r="F63" s="358"/>
      <c r="G63" s="358"/>
      <c r="H63" s="358"/>
      <c r="I63" s="358"/>
      <c r="J63" s="358"/>
      <c r="K63" s="292"/>
      <c r="L63" s="358"/>
      <c r="M63" s="293"/>
      <c r="N63" s="391"/>
      <c r="R63" s="12"/>
      <c r="S63" s="12"/>
      <c r="T63" s="12"/>
    </row>
    <row r="64" spans="1:22" ht="15" thickBot="1" x14ac:dyDescent="0.4">
      <c r="A64" s="378"/>
      <c r="B64" s="369"/>
      <c r="C64" s="19" t="s">
        <v>389</v>
      </c>
      <c r="D64" s="24" t="s">
        <v>257</v>
      </c>
      <c r="E64" s="330"/>
      <c r="F64" s="330"/>
      <c r="G64" s="330"/>
      <c r="H64" s="330"/>
      <c r="I64" s="330"/>
      <c r="J64" s="330"/>
      <c r="K64" s="484"/>
      <c r="L64" s="330"/>
      <c r="M64" s="375"/>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541" t="s">
        <v>161</v>
      </c>
      <c r="K65" s="379" t="s">
        <v>659</v>
      </c>
      <c r="L65" s="370"/>
      <c r="M65" s="544"/>
      <c r="N65" s="409"/>
      <c r="R65" s="12" t="str">
        <f>IF(OR(J65='Drop downs'!$G$7,J65='Drop downs'!$G$5), B65&amp;": "&amp;K65&amp;CHAR(10),"")</f>
        <v/>
      </c>
      <c r="S65" s="12" t="str">
        <f>IF(J65='Drop downs'!$G$2,B65&amp;": "&amp;K65&amp;""," ")</f>
        <v xml:space="preserve"> </v>
      </c>
      <c r="T65" s="12" t="str">
        <f>IF(HE2_Enabling_Development!E65='Drop downs'!$B$6,HE2_Enabling_Development!B65&amp;": "&amp;HE2_Enabling_Development!K65&amp;"","")</f>
        <v/>
      </c>
      <c r="U65" t="str">
        <f t="shared" si="0"/>
        <v/>
      </c>
      <c r="V65" t="str">
        <f>IF(N65&gt;0,B65&amp;":"&amp;N65&amp;"
","")</f>
        <v/>
      </c>
    </row>
    <row r="66" spans="1:22" x14ac:dyDescent="0.35">
      <c r="A66" s="377"/>
      <c r="B66" s="368"/>
      <c r="C66" s="83" t="s">
        <v>392</v>
      </c>
      <c r="D66" s="24" t="s">
        <v>257</v>
      </c>
      <c r="E66" s="358"/>
      <c r="F66" s="358"/>
      <c r="G66" s="358"/>
      <c r="H66" s="358"/>
      <c r="I66" s="358"/>
      <c r="J66" s="542"/>
      <c r="K66" s="296"/>
      <c r="L66" s="358"/>
      <c r="M66" s="545"/>
      <c r="N66" s="410"/>
      <c r="R66" s="12"/>
      <c r="S66" s="12"/>
      <c r="T66" s="12"/>
    </row>
    <row r="67" spans="1:22" ht="29" x14ac:dyDescent="0.35">
      <c r="A67" s="377"/>
      <c r="B67" s="368"/>
      <c r="C67" s="83" t="s">
        <v>393</v>
      </c>
      <c r="D67" s="24" t="s">
        <v>257</v>
      </c>
      <c r="E67" s="358"/>
      <c r="F67" s="358"/>
      <c r="G67" s="358"/>
      <c r="H67" s="358"/>
      <c r="I67" s="358"/>
      <c r="J67" s="542"/>
      <c r="K67" s="296"/>
      <c r="L67" s="358"/>
      <c r="M67" s="545"/>
      <c r="N67" s="410"/>
      <c r="R67" s="12"/>
      <c r="S67" s="12"/>
      <c r="T67" s="12"/>
    </row>
    <row r="68" spans="1:22" x14ac:dyDescent="0.35">
      <c r="A68" s="377"/>
      <c r="B68" s="368"/>
      <c r="C68" s="83" t="s">
        <v>394</v>
      </c>
      <c r="D68" s="24" t="s">
        <v>257</v>
      </c>
      <c r="E68" s="358"/>
      <c r="F68" s="358"/>
      <c r="G68" s="358"/>
      <c r="H68" s="358"/>
      <c r="I68" s="358"/>
      <c r="J68" s="542"/>
      <c r="K68" s="296"/>
      <c r="L68" s="358"/>
      <c r="M68" s="545"/>
      <c r="N68" s="410"/>
      <c r="R68" s="12"/>
      <c r="S68" s="12"/>
      <c r="T68" s="12"/>
    </row>
    <row r="69" spans="1:22" x14ac:dyDescent="0.35">
      <c r="A69" s="377"/>
      <c r="B69" s="368"/>
      <c r="C69" s="83" t="s">
        <v>395</v>
      </c>
      <c r="D69" s="24" t="s">
        <v>257</v>
      </c>
      <c r="E69" s="358"/>
      <c r="F69" s="358"/>
      <c r="G69" s="358"/>
      <c r="H69" s="358"/>
      <c r="I69" s="358"/>
      <c r="J69" s="542"/>
      <c r="K69" s="296"/>
      <c r="L69" s="358"/>
      <c r="M69" s="545"/>
      <c r="N69" s="410"/>
      <c r="R69" s="12"/>
      <c r="S69" s="12"/>
      <c r="T69" s="12"/>
    </row>
    <row r="70" spans="1:22" x14ac:dyDescent="0.35">
      <c r="A70" s="377"/>
      <c r="B70" s="368"/>
      <c r="C70" s="83" t="s">
        <v>396</v>
      </c>
      <c r="D70" s="24" t="s">
        <v>257</v>
      </c>
      <c r="E70" s="358"/>
      <c r="F70" s="358"/>
      <c r="G70" s="358"/>
      <c r="H70" s="358"/>
      <c r="I70" s="358"/>
      <c r="J70" s="542"/>
      <c r="K70" s="296"/>
      <c r="L70" s="358"/>
      <c r="M70" s="545"/>
      <c r="N70" s="410"/>
      <c r="R70" s="12"/>
      <c r="S70" s="12"/>
      <c r="T70" s="12"/>
    </row>
    <row r="71" spans="1:22" ht="87.65" customHeight="1" thickBot="1" x14ac:dyDescent="0.4">
      <c r="A71" s="378"/>
      <c r="B71" s="369"/>
      <c r="C71" s="100" t="s">
        <v>397</v>
      </c>
      <c r="D71" s="19" t="s">
        <v>257</v>
      </c>
      <c r="E71" s="330"/>
      <c r="F71" s="330"/>
      <c r="G71" s="330"/>
      <c r="H71" s="330"/>
      <c r="I71" s="330"/>
      <c r="J71" s="543"/>
      <c r="K71" s="380"/>
      <c r="L71" s="330"/>
      <c r="M71" s="546"/>
      <c r="N71" s="494"/>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547" t="s">
        <v>438</v>
      </c>
      <c r="L72" s="370"/>
      <c r="M72" s="374"/>
      <c r="N72" s="390"/>
      <c r="R72" s="12" t="str">
        <f>IF(OR(J72='Drop downs'!$G$7,J72='Drop downs'!$G$5), B72&amp;": "&amp;K72&amp;CHAR(10),"")</f>
        <v/>
      </c>
      <c r="S72" s="12" t="str">
        <f>IF(J72='Drop downs'!$G$2,B72&amp;": "&amp;K72&amp;""," ")</f>
        <v xml:space="preserve"> </v>
      </c>
      <c r="T72" s="12" t="str">
        <f>IF(HE2_Enabling_Development!E72='Drop downs'!$B$6,HE2_Enabling_Development!B72&amp;": "&amp;HE2_Enabling_Development!K72&amp;"","")</f>
        <v/>
      </c>
      <c r="U72" t="str">
        <f t="shared" si="0"/>
        <v/>
      </c>
      <c r="V72" t="str">
        <f>IF(N72&gt;0,B72&amp;":"&amp;N72&amp;"
","")</f>
        <v/>
      </c>
    </row>
    <row r="73" spans="1:22" x14ac:dyDescent="0.35">
      <c r="A73" s="377"/>
      <c r="B73" s="368"/>
      <c r="C73" s="83" t="s">
        <v>400</v>
      </c>
      <c r="D73" s="24" t="s">
        <v>257</v>
      </c>
      <c r="E73" s="358"/>
      <c r="F73" s="358"/>
      <c r="G73" s="358"/>
      <c r="H73" s="358"/>
      <c r="I73" s="358"/>
      <c r="J73" s="358"/>
      <c r="K73" s="548"/>
      <c r="L73" s="358"/>
      <c r="M73" s="293"/>
      <c r="N73" s="391"/>
      <c r="R73" s="12"/>
      <c r="S73" s="12"/>
      <c r="T73" s="12"/>
    </row>
    <row r="74" spans="1:22" x14ac:dyDescent="0.35">
      <c r="A74" s="377"/>
      <c r="B74" s="368"/>
      <c r="C74" s="83" t="s">
        <v>401</v>
      </c>
      <c r="D74" s="24" t="s">
        <v>257</v>
      </c>
      <c r="E74" s="358"/>
      <c r="F74" s="358"/>
      <c r="G74" s="358"/>
      <c r="H74" s="358"/>
      <c r="I74" s="358"/>
      <c r="J74" s="358"/>
      <c r="K74" s="548"/>
      <c r="L74" s="358"/>
      <c r="M74" s="293"/>
      <c r="N74" s="391"/>
      <c r="R74" s="12"/>
      <c r="S74" s="12"/>
      <c r="T74" s="12"/>
    </row>
    <row r="75" spans="1:22" x14ac:dyDescent="0.35">
      <c r="A75" s="377"/>
      <c r="B75" s="368"/>
      <c r="C75" s="83" t="s">
        <v>402</v>
      </c>
      <c r="D75" s="24" t="s">
        <v>257</v>
      </c>
      <c r="E75" s="358"/>
      <c r="F75" s="358"/>
      <c r="G75" s="358"/>
      <c r="H75" s="358"/>
      <c r="I75" s="358"/>
      <c r="J75" s="358"/>
      <c r="K75" s="548"/>
      <c r="L75" s="358"/>
      <c r="M75" s="293"/>
      <c r="N75" s="391"/>
      <c r="R75" s="12"/>
      <c r="S75" s="12"/>
      <c r="T75" s="12"/>
    </row>
    <row r="76" spans="1:22" ht="15" thickBot="1" x14ac:dyDescent="0.4">
      <c r="A76" s="382"/>
      <c r="B76" s="369"/>
      <c r="C76" s="87" t="s">
        <v>403</v>
      </c>
      <c r="D76" s="88" t="s">
        <v>257</v>
      </c>
      <c r="E76" s="359"/>
      <c r="F76" s="359"/>
      <c r="G76" s="359"/>
      <c r="H76" s="359"/>
      <c r="I76" s="359"/>
      <c r="J76" s="359"/>
      <c r="K76" s="549"/>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360" t="s">
        <v>438</v>
      </c>
      <c r="L77" s="332"/>
      <c r="M77" s="362"/>
      <c r="N77" s="394"/>
      <c r="R77" s="12" t="str">
        <f>IF(OR(J77='Drop downs'!$G$7,J77='Drop downs'!$G$5), B77&amp;": "&amp;K77&amp;CHAR(10),"")</f>
        <v/>
      </c>
      <c r="S77" s="12" t="str">
        <f>IF(J77='Drop downs'!$G$2,B77&amp;": "&amp;K77&amp;""," ")</f>
        <v xml:space="preserve"> </v>
      </c>
      <c r="T77" s="12" t="str">
        <f>IF(HE2_Enabling_Development!E77='Drop downs'!$B$6,HE2_Enabling_Development!B77&amp;": "&amp;HE2_Enabling_Development!K77&amp;"","")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257</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84"/>
      <c r="B83" s="368"/>
      <c r="C83" s="98" t="s">
        <v>411</v>
      </c>
      <c r="D83" s="15" t="s">
        <v>257</v>
      </c>
      <c r="E83" s="330"/>
      <c r="F83" s="330"/>
      <c r="G83" s="330"/>
      <c r="H83" s="330"/>
      <c r="I83" s="330"/>
      <c r="J83" s="330"/>
      <c r="K83" s="380"/>
      <c r="L83" s="330"/>
      <c r="M83" s="375"/>
      <c r="N83" s="392"/>
      <c r="R83" s="12"/>
      <c r="S83" s="12"/>
      <c r="T83" s="12"/>
    </row>
    <row r="84" spans="1:22" ht="14.5" customHeight="1"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0"/>
      <c r="M84" s="374"/>
      <c r="N84" s="390"/>
      <c r="R84" s="12" t="str">
        <f>IF(OR(J84='Drop downs'!$G$7,J84='Drop downs'!$G$5), B84&amp;": "&amp;K84&amp;CHAR(10),"")</f>
        <v/>
      </c>
      <c r="S84" s="12" t="str">
        <f>IF(J84='Drop downs'!$G$2,B84&amp;": "&amp;K84&amp;""," ")</f>
        <v xml:space="preserve"> </v>
      </c>
      <c r="T84" s="12" t="str">
        <f>IF(HE2_Enabling_Development!E84='Drop downs'!$B$6,HE2_Enabling_Development!B84&amp;": "&amp;HE2_Enabling_Development!K84&amp;"","")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pTWZnQqZltg+3KcquWWvqEVG3W9oO9z70r+2AHC7bTbXKHNdrOTnEYh0GlMINaMCANxsiNxr1j1yjaiuN/G/vA==" saltValue="HYnFcQ8A4Sm4ZIwlrDNeV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50:C53">
    <cfRule type="expression" dxfId="4054" priority="50">
      <formula>$D50="No"</formula>
    </cfRule>
  </conditionalFormatting>
  <conditionalFormatting sqref="C8:D87">
    <cfRule type="expression" dxfId="4053" priority="49">
      <formula>$D8="No"</formula>
    </cfRule>
  </conditionalFormatting>
  <conditionalFormatting sqref="J8 J57 J65 J72">
    <cfRule type="cellIs" dxfId="4052" priority="82" operator="equal">
      <formula>"Significant Negative"</formula>
    </cfRule>
    <cfRule type="cellIs" dxfId="4051" priority="83" operator="equal">
      <formula>"Minor Negative"</formula>
    </cfRule>
    <cfRule type="cellIs" dxfId="4050" priority="84" operator="equal">
      <formula>"Uncertain"</formula>
    </cfRule>
    <cfRule type="cellIs" dxfId="4049" priority="85" operator="equal">
      <formula>"Neutral"</formula>
    </cfRule>
    <cfRule type="cellIs" dxfId="4048" priority="86" operator="equal">
      <formula>"Minor Positive"</formula>
    </cfRule>
    <cfRule type="cellIs" dxfId="4047" priority="87" operator="equal">
      <formula>"Significant Positive"</formula>
    </cfRule>
  </conditionalFormatting>
  <conditionalFormatting sqref="J18">
    <cfRule type="cellIs" dxfId="4046" priority="19" operator="equal">
      <formula>"Significant Negative"</formula>
    </cfRule>
    <cfRule type="cellIs" dxfId="4045" priority="20" operator="equal">
      <formula>"Minor Negative"</formula>
    </cfRule>
    <cfRule type="cellIs" dxfId="4044" priority="21" operator="equal">
      <formula>"Uncertain"</formula>
    </cfRule>
    <cfRule type="cellIs" dxfId="4043" priority="22" operator="equal">
      <formula>"Neutral"</formula>
    </cfRule>
    <cfRule type="cellIs" dxfId="4042" priority="23" operator="equal">
      <formula>"Minor Positive"</formula>
    </cfRule>
    <cfRule type="cellIs" dxfId="4041" priority="24" operator="equal">
      <formula>"Significant Positive"</formula>
    </cfRule>
  </conditionalFormatting>
  <conditionalFormatting sqref="J20">
    <cfRule type="cellIs" dxfId="4040" priority="13" operator="equal">
      <formula>"Significant Negative"</formula>
    </cfRule>
    <cfRule type="cellIs" dxfId="4039" priority="14" operator="equal">
      <formula>"Minor Negative"</formula>
    </cfRule>
    <cfRule type="cellIs" dxfId="4038" priority="15" operator="equal">
      <formula>"Uncertain"</formula>
    </cfRule>
    <cfRule type="cellIs" dxfId="4037" priority="16" operator="equal">
      <formula>"Neutral"</formula>
    </cfRule>
    <cfRule type="cellIs" dxfId="4036" priority="17" operator="equal">
      <formula>"Minor Positive"</formula>
    </cfRule>
    <cfRule type="cellIs" dxfId="4035" priority="18" operator="equal">
      <formula>"Significant Positive"</formula>
    </cfRule>
  </conditionalFormatting>
  <conditionalFormatting sqref="J28 J49">
    <cfRule type="cellIs" dxfId="4034" priority="43" operator="equal">
      <formula>"Significant Negative"</formula>
    </cfRule>
    <cfRule type="cellIs" dxfId="4033" priority="44" operator="equal">
      <formula>"Minor Negative"</formula>
    </cfRule>
    <cfRule type="cellIs" dxfId="4032" priority="45" operator="equal">
      <formula>"Uncertain"</formula>
    </cfRule>
    <cfRule type="cellIs" dxfId="4031" priority="46" operator="equal">
      <formula>"Neutral"</formula>
    </cfRule>
    <cfRule type="cellIs" dxfId="4030" priority="47" operator="equal">
      <formula>"Minor Positive"</formula>
    </cfRule>
    <cfRule type="cellIs" dxfId="4029" priority="48" operator="equal">
      <formula>"Significant Positive"</formula>
    </cfRule>
  </conditionalFormatting>
  <conditionalFormatting sqref="J36">
    <cfRule type="cellIs" dxfId="4028" priority="31" operator="equal">
      <formula>"Significant Negative"</formula>
    </cfRule>
    <cfRule type="cellIs" dxfId="4027" priority="32" operator="equal">
      <formula>"Minor Negative"</formula>
    </cfRule>
    <cfRule type="cellIs" dxfId="4026" priority="33" operator="equal">
      <formula>"Uncertain"</formula>
    </cfRule>
    <cfRule type="cellIs" dxfId="4025" priority="34" operator="equal">
      <formula>"Neutral"</formula>
    </cfRule>
    <cfRule type="cellIs" dxfId="4024" priority="35" operator="equal">
      <formula>"Minor Positive"</formula>
    </cfRule>
    <cfRule type="cellIs" dxfId="4023" priority="36" operator="equal">
      <formula>"Significant Positive"</formula>
    </cfRule>
  </conditionalFormatting>
  <conditionalFormatting sqref="J42">
    <cfRule type="cellIs" dxfId="4022" priority="25" operator="equal">
      <formula>"Significant Negative"</formula>
    </cfRule>
    <cfRule type="cellIs" dxfId="4021" priority="26" operator="equal">
      <formula>"Minor Negative"</formula>
    </cfRule>
    <cfRule type="cellIs" dxfId="4020" priority="27" operator="equal">
      <formula>"Uncertain"</formula>
    </cfRule>
    <cfRule type="cellIs" dxfId="4019" priority="28" operator="equal">
      <formula>"Neutral"</formula>
    </cfRule>
    <cfRule type="cellIs" dxfId="4018" priority="29" operator="equal">
      <formula>"Minor Positive"</formula>
    </cfRule>
    <cfRule type="cellIs" dxfId="4017" priority="30" operator="equal">
      <formula>"Significant Positive"</formula>
    </cfRule>
  </conditionalFormatting>
  <conditionalFormatting sqref="J47">
    <cfRule type="cellIs" dxfId="4016" priority="37" operator="equal">
      <formula>"Significant Negative"</formula>
    </cfRule>
    <cfRule type="cellIs" dxfId="4015" priority="38" operator="equal">
      <formula>"Minor Negative"</formula>
    </cfRule>
    <cfRule type="cellIs" dxfId="4014" priority="39" operator="equal">
      <formula>"Uncertain"</formula>
    </cfRule>
    <cfRule type="cellIs" dxfId="4013" priority="40" operator="equal">
      <formula>"Neutral"</formula>
    </cfRule>
    <cfRule type="cellIs" dxfId="4012" priority="41" operator="equal">
      <formula>"Minor Positive"</formula>
    </cfRule>
    <cfRule type="cellIs" dxfId="4011" priority="42" operator="equal">
      <formula>"Significant Positive"</formula>
    </cfRule>
  </conditionalFormatting>
  <conditionalFormatting sqref="J54">
    <cfRule type="cellIs" dxfId="4010" priority="52" operator="equal">
      <formula>"Significant Negative"</formula>
    </cfRule>
    <cfRule type="cellIs" dxfId="4009" priority="53" operator="equal">
      <formula>"Minor Negative"</formula>
    </cfRule>
    <cfRule type="cellIs" dxfId="4008" priority="54" operator="equal">
      <formula>"Uncertain"</formula>
    </cfRule>
    <cfRule type="cellIs" dxfId="4007" priority="55" operator="equal">
      <formula>"Neutral"</formula>
    </cfRule>
    <cfRule type="cellIs" dxfId="4006" priority="56" operator="equal">
      <formula>"Minor Positive"</formula>
    </cfRule>
    <cfRule type="cellIs" dxfId="4005" priority="57" operator="equal">
      <formula>"Significant Positive"</formula>
    </cfRule>
  </conditionalFormatting>
  <conditionalFormatting sqref="J77">
    <cfRule type="cellIs" dxfId="4004" priority="7" operator="equal">
      <formula>"Significant Negative"</formula>
    </cfRule>
    <cfRule type="cellIs" dxfId="4003" priority="8" operator="equal">
      <formula>"Minor Negative"</formula>
    </cfRule>
    <cfRule type="cellIs" dxfId="4002" priority="9" operator="equal">
      <formula>"Uncertain"</formula>
    </cfRule>
    <cfRule type="cellIs" dxfId="4001" priority="10" operator="equal">
      <formula>"Neutral"</formula>
    </cfRule>
    <cfRule type="cellIs" dxfId="4000" priority="11" operator="equal">
      <formula>"Minor Positive"</formula>
    </cfRule>
    <cfRule type="cellIs" dxfId="3999" priority="12" operator="equal">
      <formula>"Significant Positive"</formula>
    </cfRule>
  </conditionalFormatting>
  <conditionalFormatting sqref="J84">
    <cfRule type="cellIs" dxfId="3998" priority="1" operator="equal">
      <formula>"Significant Negative"</formula>
    </cfRule>
    <cfRule type="cellIs" dxfId="3997" priority="2" operator="equal">
      <formula>"Minor Negative"</formula>
    </cfRule>
    <cfRule type="cellIs" dxfId="3996" priority="3" operator="equal">
      <formula>"Uncertain"</formula>
    </cfRule>
    <cfRule type="cellIs" dxfId="3995" priority="4" operator="equal">
      <formula>"Neutral"</formula>
    </cfRule>
    <cfRule type="cellIs" dxfId="3994" priority="5" operator="equal">
      <formula>"Minor Positive"</formula>
    </cfRule>
    <cfRule type="cellIs" dxfId="3993" priority="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ABB58FB-7887-44EF-9324-B8B036E6A07C}">
          <x14:formula1>
            <xm:f>'Drop downs'!$G$2:$G$7</xm:f>
          </x14:formula1>
          <xm:sqref>J8 J54 J57 J65 J72 J18 J20 J47 J49 J28 J36 J42 J77 J84</xm:sqref>
        </x14:dataValidation>
        <x14:dataValidation type="list" allowBlank="1" showInputMessage="1" showErrorMessage="1" xr:uid="{7A8833DE-A76D-4574-A50C-FF512C144015}">
          <x14:formula1>
            <xm:f>'Drop downs'!$F$2:$F$6</xm:f>
          </x14:formula1>
          <xm:sqref>I8 I54 I57 I65 I72 I18 I20 I47 I49 I28 I36 I42 I77 I84</xm:sqref>
        </x14:dataValidation>
        <x14:dataValidation type="list" allowBlank="1" showInputMessage="1" showErrorMessage="1" xr:uid="{B9A2DB5C-5151-43FB-89D8-11D50A7779FB}">
          <x14:formula1>
            <xm:f>'Drop downs'!$E$2:$E$6</xm:f>
          </x14:formula1>
          <xm:sqref>H8 H54 H57 H65 H72 H18 H20 H47 H49 H28 H36 H42 H77 H84</xm:sqref>
        </x14:dataValidation>
        <x14:dataValidation type="list" allowBlank="1" showInputMessage="1" showErrorMessage="1" xr:uid="{16F81EDB-E190-4D11-9FF7-A95953907D64}">
          <x14:formula1>
            <xm:f>'Drop downs'!$D$2:$D$7</xm:f>
          </x14:formula1>
          <xm:sqref>G8 G54 G57 G65 G72 G18 G20 G47 G49 G28 G36 G42 G77 G84</xm:sqref>
        </x14:dataValidation>
        <x14:dataValidation type="list" allowBlank="1" showInputMessage="1" showErrorMessage="1" xr:uid="{362EAD90-9323-4EB1-BB79-FD585BE1F064}">
          <x14:formula1>
            <xm:f>'Drop downs'!$C$2:$C$5</xm:f>
          </x14:formula1>
          <xm:sqref>F8 F54 F57 F65 F72 F18 F20 F47 F49 F28 F36 F42 F77 F84</xm:sqref>
        </x14:dataValidation>
        <x14:dataValidation type="list" allowBlank="1" showInputMessage="1" showErrorMessage="1" xr:uid="{6DB44918-E3B2-45BB-963A-700659399242}">
          <x14:formula1>
            <xm:f>'Drop downs'!$B$2:$B$4</xm:f>
          </x14:formula1>
          <xm:sqref>E8 E54 E57 E65 E72 E18 E20 E47 E49 E28 E36 E42 E77 E84</xm:sqref>
        </x14:dataValidation>
        <x14:dataValidation type="list" allowBlank="1" showInputMessage="1" showErrorMessage="1" xr:uid="{D660625E-5B70-4464-A5A6-343B67AD02E0}">
          <x14:formula1>
            <xm:f>'Drop downs'!$J$2:$J$3</xm:f>
          </x14:formula1>
          <xm:sqref>L8 L18 L20 L28 L36 L42 L84 L54 L57 L65 L72 L77 L47 L49</xm:sqref>
        </x14:dataValidation>
        <x14:dataValidation type="list" allowBlank="1" showInputMessage="1" showErrorMessage="1" xr:uid="{B5260F5C-D5BE-461C-8DA3-B5B04536438B}">
          <x14:formula1>
            <xm:f>'Drop downs'!$A$2:$A$3</xm:f>
          </x14:formula1>
          <xm:sqref>D8:D87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B470-108F-412A-BAEC-1F8FE66D3BC3}">
  <sheetPr codeName="Sheet79">
    <tabColor theme="4" tint="0.79998168889431442"/>
  </sheetPr>
  <dimension ref="A1:V98"/>
  <sheetViews>
    <sheetView zoomScale="80" zoomScaleNormal="80" workbookViewId="0">
      <pane xSplit="4" ySplit="7" topLeftCell="J47"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7.453125" customWidth="1"/>
    <col min="2" max="2" width="5.81640625" hidden="1" customWidth="1"/>
    <col min="3" max="3" width="103.81640625" customWidth="1"/>
    <col min="4" max="4" width="7.453125" customWidth="1"/>
    <col min="5" max="5" width="9.453125" customWidth="1"/>
    <col min="6" max="6" width="11.54296875" customWidth="1"/>
    <col min="7" max="7" width="9.54296875" customWidth="1"/>
    <col min="8" max="8" width="8.453125" customWidth="1"/>
    <col min="9" max="9" width="14.453125" customWidth="1"/>
    <col min="10" max="10" width="11.453125" customWidth="1"/>
    <col min="11" max="11" width="56.453125" customWidth="1"/>
    <col min="12" max="12" width="12.81640625" customWidth="1"/>
    <col min="13" max="13" width="41.453125" customWidth="1"/>
    <col min="14" max="14" width="41.453125" style="112"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660</v>
      </c>
      <c r="D1" s="323"/>
      <c r="E1" s="323"/>
      <c r="F1" s="324"/>
      <c r="G1" s="16"/>
      <c r="I1" s="7"/>
      <c r="J1" s="7"/>
      <c r="K1" s="7"/>
    </row>
    <row r="2" spans="1:22" x14ac:dyDescent="0.35">
      <c r="A2" s="74" t="s">
        <v>31</v>
      </c>
      <c r="B2" s="9"/>
      <c r="C2" s="323" t="s">
        <v>661</v>
      </c>
      <c r="D2" s="323"/>
      <c r="E2" s="323"/>
      <c r="F2" s="324"/>
      <c r="I2" s="8"/>
      <c r="J2" s="8"/>
      <c r="K2" s="8"/>
    </row>
    <row r="3" spans="1:22" ht="44.25" customHeight="1" x14ac:dyDescent="0.35">
      <c r="A3" s="75" t="s">
        <v>32</v>
      </c>
      <c r="B3" s="4"/>
      <c r="C3" s="323" t="s">
        <v>662</v>
      </c>
      <c r="D3" s="323"/>
      <c r="E3" s="323"/>
      <c r="F3" s="324"/>
      <c r="H3" s="16"/>
      <c r="I3" s="60"/>
      <c r="J3" s="60"/>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93.5"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62"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422</v>
      </c>
      <c r="G8" s="385" t="s">
        <v>427</v>
      </c>
      <c r="H8" s="385" t="s">
        <v>468</v>
      </c>
      <c r="I8" s="385" t="s">
        <v>439</v>
      </c>
      <c r="J8" s="370" t="s">
        <v>159</v>
      </c>
      <c r="K8" s="379" t="s">
        <v>663</v>
      </c>
      <c r="L8" s="370" t="s">
        <v>257</v>
      </c>
      <c r="M8" s="370"/>
      <c r="N8" s="55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514"/>
      <c r="R9" s="12"/>
      <c r="S9" s="12"/>
      <c r="T9" s="12"/>
      <c r="U9" s="2"/>
    </row>
    <row r="10" spans="1:22" x14ac:dyDescent="0.35">
      <c r="A10" s="377"/>
      <c r="B10" s="388"/>
      <c r="C10" s="24" t="s">
        <v>326</v>
      </c>
      <c r="D10" s="24" t="s">
        <v>257</v>
      </c>
      <c r="E10" s="386"/>
      <c r="F10" s="386"/>
      <c r="G10" s="386"/>
      <c r="H10" s="386"/>
      <c r="I10" s="386"/>
      <c r="J10" s="358"/>
      <c r="K10" s="296"/>
      <c r="L10" s="358"/>
      <c r="M10" s="358"/>
      <c r="N10" s="514"/>
      <c r="R10" s="12"/>
      <c r="S10" s="12"/>
      <c r="T10" s="12"/>
    </row>
    <row r="11" spans="1:22" x14ac:dyDescent="0.35">
      <c r="A11" s="377"/>
      <c r="B11" s="388"/>
      <c r="C11" s="24" t="s">
        <v>327</v>
      </c>
      <c r="D11" s="24" t="s">
        <v>257</v>
      </c>
      <c r="E11" s="386"/>
      <c r="F11" s="386"/>
      <c r="G11" s="386"/>
      <c r="H11" s="386"/>
      <c r="I11" s="386"/>
      <c r="J11" s="358"/>
      <c r="K11" s="296"/>
      <c r="L11" s="358"/>
      <c r="M11" s="358"/>
      <c r="N11" s="514"/>
      <c r="R11" s="12"/>
      <c r="S11" s="12"/>
      <c r="T11" s="12"/>
    </row>
    <row r="12" spans="1:22" x14ac:dyDescent="0.35">
      <c r="A12" s="377"/>
      <c r="B12" s="388"/>
      <c r="C12" s="24" t="s">
        <v>328</v>
      </c>
      <c r="D12" s="24" t="s">
        <v>257</v>
      </c>
      <c r="E12" s="386"/>
      <c r="F12" s="386"/>
      <c r="G12" s="386"/>
      <c r="H12" s="386"/>
      <c r="I12" s="386"/>
      <c r="J12" s="358"/>
      <c r="K12" s="296"/>
      <c r="L12" s="358"/>
      <c r="M12" s="358"/>
      <c r="N12" s="514"/>
      <c r="R12" s="12"/>
      <c r="S12" s="12"/>
      <c r="T12" s="12"/>
    </row>
    <row r="13" spans="1:22" x14ac:dyDescent="0.35">
      <c r="A13" s="377"/>
      <c r="B13" s="388"/>
      <c r="C13" s="24" t="s">
        <v>329</v>
      </c>
      <c r="D13" s="24" t="s">
        <v>257</v>
      </c>
      <c r="E13" s="386"/>
      <c r="F13" s="386"/>
      <c r="G13" s="386"/>
      <c r="H13" s="386"/>
      <c r="I13" s="386"/>
      <c r="J13" s="358"/>
      <c r="K13" s="296"/>
      <c r="L13" s="358"/>
      <c r="M13" s="358"/>
      <c r="N13" s="514"/>
      <c r="R13" s="12"/>
      <c r="S13" s="12"/>
      <c r="T13" s="12"/>
    </row>
    <row r="14" spans="1:22" ht="30.65" customHeight="1" x14ac:dyDescent="0.35">
      <c r="A14" s="377"/>
      <c r="B14" s="388"/>
      <c r="C14" s="24" t="s">
        <v>330</v>
      </c>
      <c r="D14" s="24" t="s">
        <v>253</v>
      </c>
      <c r="E14" s="386"/>
      <c r="F14" s="386"/>
      <c r="G14" s="386"/>
      <c r="H14" s="386"/>
      <c r="I14" s="386"/>
      <c r="J14" s="358"/>
      <c r="K14" s="296"/>
      <c r="L14" s="358"/>
      <c r="M14" s="358"/>
      <c r="N14" s="514"/>
      <c r="R14" s="12"/>
      <c r="S14" s="12"/>
      <c r="T14" s="12"/>
    </row>
    <row r="15" spans="1:22" x14ac:dyDescent="0.35">
      <c r="A15" s="377"/>
      <c r="B15" s="388"/>
      <c r="C15" s="24" t="s">
        <v>331</v>
      </c>
      <c r="D15" s="24" t="s">
        <v>257</v>
      </c>
      <c r="E15" s="386"/>
      <c r="F15" s="386"/>
      <c r="G15" s="386"/>
      <c r="H15" s="386"/>
      <c r="I15" s="386"/>
      <c r="J15" s="358"/>
      <c r="K15" s="296"/>
      <c r="L15" s="358"/>
      <c r="M15" s="358"/>
      <c r="N15" s="514"/>
      <c r="R15" s="12"/>
      <c r="S15" s="12"/>
      <c r="T15" s="12"/>
    </row>
    <row r="16" spans="1:22" ht="29" x14ac:dyDescent="0.35">
      <c r="A16" s="377"/>
      <c r="B16" s="388"/>
      <c r="C16" s="24" t="s">
        <v>332</v>
      </c>
      <c r="D16" s="24" t="s">
        <v>257</v>
      </c>
      <c r="E16" s="386"/>
      <c r="F16" s="386"/>
      <c r="G16" s="386"/>
      <c r="H16" s="386"/>
      <c r="I16" s="386"/>
      <c r="J16" s="358"/>
      <c r="K16" s="296"/>
      <c r="L16" s="358"/>
      <c r="M16" s="358"/>
      <c r="N16" s="514"/>
      <c r="R16" s="12"/>
      <c r="S16" s="12"/>
      <c r="T16" s="12"/>
    </row>
    <row r="17" spans="1:22" ht="15" thickBot="1" x14ac:dyDescent="0.4">
      <c r="A17" s="382"/>
      <c r="B17" s="520"/>
      <c r="C17" s="88" t="s">
        <v>333</v>
      </c>
      <c r="D17" s="88" t="s">
        <v>253</v>
      </c>
      <c r="E17" s="521"/>
      <c r="F17" s="521"/>
      <c r="G17" s="521"/>
      <c r="H17" s="521"/>
      <c r="I17" s="521"/>
      <c r="J17" s="359"/>
      <c r="K17" s="361"/>
      <c r="L17" s="359"/>
      <c r="M17" s="359"/>
      <c r="N17" s="555"/>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498"/>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0"/>
      <c r="R19" s="12"/>
      <c r="S19" s="12"/>
      <c r="T19" s="12"/>
    </row>
    <row r="20" spans="1:22" ht="72.5" x14ac:dyDescent="0.35">
      <c r="A20" s="376" t="s">
        <v>337</v>
      </c>
      <c r="B20" s="367" t="s">
        <v>120</v>
      </c>
      <c r="C20" s="79" t="s">
        <v>338</v>
      </c>
      <c r="D20" s="86" t="s">
        <v>253</v>
      </c>
      <c r="E20" s="370" t="s">
        <v>435</v>
      </c>
      <c r="F20" s="370" t="s">
        <v>444</v>
      </c>
      <c r="G20" s="370" t="s">
        <v>510</v>
      </c>
      <c r="H20" s="370" t="s">
        <v>468</v>
      </c>
      <c r="I20" s="370" t="s">
        <v>439</v>
      </c>
      <c r="J20" s="370" t="s">
        <v>159</v>
      </c>
      <c r="K20" s="379" t="s">
        <v>665</v>
      </c>
      <c r="L20" s="370" t="s">
        <v>253</v>
      </c>
      <c r="M20" s="370"/>
      <c r="N20" s="498"/>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499"/>
      <c r="R21" s="12"/>
      <c r="S21" s="12"/>
      <c r="T21" s="12"/>
    </row>
    <row r="22" spans="1:22" ht="14.5" customHeight="1" x14ac:dyDescent="0.35">
      <c r="A22" s="377"/>
      <c r="B22" s="368"/>
      <c r="C22" s="3" t="s">
        <v>340</v>
      </c>
      <c r="D22" s="24" t="s">
        <v>257</v>
      </c>
      <c r="E22" s="358"/>
      <c r="F22" s="358"/>
      <c r="G22" s="358"/>
      <c r="H22" s="358"/>
      <c r="I22" s="358"/>
      <c r="J22" s="358"/>
      <c r="K22" s="296"/>
      <c r="L22" s="358"/>
      <c r="M22" s="358"/>
      <c r="N22" s="499"/>
      <c r="R22" s="12"/>
      <c r="S22" s="12"/>
      <c r="T22" s="12"/>
    </row>
    <row r="23" spans="1:22" x14ac:dyDescent="0.35">
      <c r="A23" s="377"/>
      <c r="B23" s="368"/>
      <c r="C23" s="3" t="s">
        <v>341</v>
      </c>
      <c r="D23" s="24" t="s">
        <v>257</v>
      </c>
      <c r="E23" s="358"/>
      <c r="F23" s="358"/>
      <c r="G23" s="358"/>
      <c r="H23" s="358"/>
      <c r="I23" s="358"/>
      <c r="J23" s="358"/>
      <c r="K23" s="296"/>
      <c r="L23" s="358"/>
      <c r="M23" s="358"/>
      <c r="N23" s="499"/>
      <c r="R23" s="12"/>
      <c r="S23" s="12"/>
      <c r="T23" s="12"/>
    </row>
    <row r="24" spans="1:22" ht="14.5" customHeight="1" x14ac:dyDescent="0.35">
      <c r="A24" s="377"/>
      <c r="B24" s="368"/>
      <c r="C24" s="3" t="s">
        <v>342</v>
      </c>
      <c r="D24" s="24" t="s">
        <v>253</v>
      </c>
      <c r="E24" s="358"/>
      <c r="F24" s="358"/>
      <c r="G24" s="358"/>
      <c r="H24" s="358"/>
      <c r="I24" s="358"/>
      <c r="J24" s="358"/>
      <c r="K24" s="296"/>
      <c r="L24" s="358"/>
      <c r="M24" s="358"/>
      <c r="N24" s="499"/>
      <c r="R24" s="12"/>
      <c r="S24" s="12"/>
      <c r="T24" s="12"/>
    </row>
    <row r="25" spans="1:22" ht="29" x14ac:dyDescent="0.35">
      <c r="A25" s="377"/>
      <c r="B25" s="368"/>
      <c r="C25" s="3" t="s">
        <v>343</v>
      </c>
      <c r="D25" s="24" t="s">
        <v>257</v>
      </c>
      <c r="E25" s="358"/>
      <c r="F25" s="358"/>
      <c r="G25" s="358"/>
      <c r="H25" s="358"/>
      <c r="I25" s="358"/>
      <c r="J25" s="358"/>
      <c r="K25" s="296"/>
      <c r="L25" s="358"/>
      <c r="M25" s="358"/>
      <c r="N25" s="499"/>
      <c r="R25" s="12"/>
      <c r="S25" s="12"/>
      <c r="T25" s="12"/>
    </row>
    <row r="26" spans="1:22" ht="14.5" customHeight="1" x14ac:dyDescent="0.35">
      <c r="A26" s="377"/>
      <c r="B26" s="368"/>
      <c r="C26" s="3" t="s">
        <v>344</v>
      </c>
      <c r="D26" s="24" t="s">
        <v>257</v>
      </c>
      <c r="E26" s="358"/>
      <c r="F26" s="358"/>
      <c r="G26" s="358"/>
      <c r="H26" s="358"/>
      <c r="I26" s="358"/>
      <c r="J26" s="358"/>
      <c r="K26" s="296"/>
      <c r="L26" s="358"/>
      <c r="M26" s="358"/>
      <c r="N26" s="499"/>
      <c r="R26" s="12"/>
      <c r="S26" s="12"/>
      <c r="T26" s="12"/>
    </row>
    <row r="27" spans="1:22" ht="29.5" thickBot="1" x14ac:dyDescent="0.4">
      <c r="A27" s="382"/>
      <c r="B27" s="369"/>
      <c r="C27" s="80" t="s">
        <v>345</v>
      </c>
      <c r="D27" s="88" t="s">
        <v>253</v>
      </c>
      <c r="E27" s="359"/>
      <c r="F27" s="359"/>
      <c r="G27" s="359"/>
      <c r="H27" s="359"/>
      <c r="I27" s="359"/>
      <c r="J27" s="359"/>
      <c r="K27" s="361"/>
      <c r="L27" s="359"/>
      <c r="M27" s="359"/>
      <c r="N27" s="500"/>
      <c r="R27" s="12"/>
      <c r="S27" s="12"/>
      <c r="T27" s="12"/>
    </row>
    <row r="28" spans="1:22" ht="29" x14ac:dyDescent="0.35">
      <c r="A28" s="376" t="s">
        <v>346</v>
      </c>
      <c r="B28" s="367" t="s">
        <v>121</v>
      </c>
      <c r="C28" s="85" t="s">
        <v>347</v>
      </c>
      <c r="D28" s="79" t="s">
        <v>257</v>
      </c>
      <c r="E28" s="370" t="s">
        <v>253</v>
      </c>
      <c r="F28" s="370" t="s">
        <v>444</v>
      </c>
      <c r="G28" s="370" t="s">
        <v>422</v>
      </c>
      <c r="H28" s="370" t="s">
        <v>468</v>
      </c>
      <c r="I28" s="370" t="s">
        <v>439</v>
      </c>
      <c r="J28" s="370" t="s">
        <v>159</v>
      </c>
      <c r="K28" s="379" t="s">
        <v>666</v>
      </c>
      <c r="L28" s="370" t="s">
        <v>257</v>
      </c>
      <c r="M28" s="370"/>
      <c r="N28" s="498"/>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77"/>
      <c r="B29" s="368"/>
      <c r="C29" s="83" t="s">
        <v>348</v>
      </c>
      <c r="D29" s="3" t="s">
        <v>253</v>
      </c>
      <c r="E29" s="358"/>
      <c r="F29" s="358"/>
      <c r="G29" s="358"/>
      <c r="H29" s="358"/>
      <c r="I29" s="358"/>
      <c r="J29" s="358"/>
      <c r="K29" s="296"/>
      <c r="L29" s="358"/>
      <c r="M29" s="358"/>
      <c r="N29" s="499"/>
      <c r="R29" s="12"/>
      <c r="S29" s="12"/>
      <c r="T29" s="12"/>
    </row>
    <row r="30" spans="1:22" x14ac:dyDescent="0.35">
      <c r="A30" s="377"/>
      <c r="B30" s="368"/>
      <c r="C30" s="83" t="s">
        <v>349</v>
      </c>
      <c r="D30" s="3" t="s">
        <v>253</v>
      </c>
      <c r="E30" s="358"/>
      <c r="F30" s="358"/>
      <c r="G30" s="358"/>
      <c r="H30" s="358"/>
      <c r="I30" s="358"/>
      <c r="J30" s="358"/>
      <c r="K30" s="296"/>
      <c r="L30" s="358"/>
      <c r="M30" s="358"/>
      <c r="N30" s="499"/>
      <c r="R30" s="12"/>
      <c r="S30" s="12"/>
      <c r="T30" s="12"/>
    </row>
    <row r="31" spans="1:22" ht="30" customHeight="1" x14ac:dyDescent="0.35">
      <c r="A31" s="377"/>
      <c r="B31" s="368"/>
      <c r="C31" s="83" t="s">
        <v>350</v>
      </c>
      <c r="D31" s="3" t="s">
        <v>257</v>
      </c>
      <c r="E31" s="358"/>
      <c r="F31" s="358"/>
      <c r="G31" s="358"/>
      <c r="H31" s="358"/>
      <c r="I31" s="358"/>
      <c r="J31" s="358"/>
      <c r="K31" s="296"/>
      <c r="L31" s="358"/>
      <c r="M31" s="358"/>
      <c r="N31" s="499"/>
      <c r="R31" s="12"/>
      <c r="S31" s="12"/>
      <c r="T31" s="12"/>
    </row>
    <row r="32" spans="1:22" x14ac:dyDescent="0.35">
      <c r="A32" s="377"/>
      <c r="B32" s="368"/>
      <c r="C32" s="83" t="s">
        <v>351</v>
      </c>
      <c r="D32" s="3" t="s">
        <v>257</v>
      </c>
      <c r="E32" s="358"/>
      <c r="F32" s="358"/>
      <c r="G32" s="358"/>
      <c r="H32" s="358"/>
      <c r="I32" s="358"/>
      <c r="J32" s="358"/>
      <c r="K32" s="296"/>
      <c r="L32" s="358"/>
      <c r="M32" s="358"/>
      <c r="N32" s="499"/>
      <c r="R32" s="12"/>
      <c r="S32" s="12"/>
      <c r="T32" s="12"/>
    </row>
    <row r="33" spans="1:22" x14ac:dyDescent="0.35">
      <c r="A33" s="377"/>
      <c r="B33" s="368"/>
      <c r="C33" s="83" t="s">
        <v>352</v>
      </c>
      <c r="D33" s="3" t="s">
        <v>257</v>
      </c>
      <c r="E33" s="358"/>
      <c r="F33" s="358"/>
      <c r="G33" s="358"/>
      <c r="H33" s="358"/>
      <c r="I33" s="358"/>
      <c r="J33" s="358"/>
      <c r="K33" s="296"/>
      <c r="L33" s="358"/>
      <c r="M33" s="358"/>
      <c r="N33" s="499"/>
      <c r="R33" s="12"/>
      <c r="S33" s="12"/>
      <c r="T33" s="12"/>
    </row>
    <row r="34" spans="1:22" x14ac:dyDescent="0.35">
      <c r="A34" s="377"/>
      <c r="B34" s="368"/>
      <c r="C34" s="83" t="s">
        <v>353</v>
      </c>
      <c r="D34" s="3" t="s">
        <v>257</v>
      </c>
      <c r="E34" s="358"/>
      <c r="F34" s="358"/>
      <c r="G34" s="358"/>
      <c r="H34" s="358"/>
      <c r="I34" s="358"/>
      <c r="J34" s="358"/>
      <c r="K34" s="296"/>
      <c r="L34" s="358"/>
      <c r="M34" s="358"/>
      <c r="N34" s="499"/>
      <c r="R34" s="12"/>
      <c r="S34" s="12"/>
      <c r="T34" s="12"/>
    </row>
    <row r="35" spans="1:22" ht="15" thickBot="1" x14ac:dyDescent="0.4">
      <c r="A35" s="382"/>
      <c r="B35" s="369"/>
      <c r="C35" s="93" t="s">
        <v>354</v>
      </c>
      <c r="D35" s="80" t="s">
        <v>257</v>
      </c>
      <c r="E35" s="359"/>
      <c r="F35" s="359"/>
      <c r="G35" s="359"/>
      <c r="H35" s="359"/>
      <c r="I35" s="359"/>
      <c r="J35" s="359"/>
      <c r="K35" s="361"/>
      <c r="L35" s="359"/>
      <c r="M35" s="359"/>
      <c r="N35" s="500"/>
      <c r="R35" s="12"/>
      <c r="S35" s="12"/>
      <c r="T35" s="12"/>
    </row>
    <row r="36" spans="1:22" x14ac:dyDescent="0.35">
      <c r="A36" s="376" t="s">
        <v>355</v>
      </c>
      <c r="B36" s="367" t="s">
        <v>122</v>
      </c>
      <c r="C36" s="79" t="s">
        <v>356</v>
      </c>
      <c r="D36" s="79" t="s">
        <v>253</v>
      </c>
      <c r="E36" s="370" t="s">
        <v>421</v>
      </c>
      <c r="F36" s="370" t="s">
        <v>466</v>
      </c>
      <c r="G36" s="370" t="s">
        <v>423</v>
      </c>
      <c r="H36" s="404" t="s">
        <v>424</v>
      </c>
      <c r="I36" s="370" t="s">
        <v>425</v>
      </c>
      <c r="J36" s="370" t="s">
        <v>156</v>
      </c>
      <c r="K36" s="379" t="s">
        <v>667</v>
      </c>
      <c r="L36" s="370" t="s">
        <v>257</v>
      </c>
      <c r="M36" s="370"/>
      <c r="N36" s="498"/>
      <c r="R36" s="12" t="str">
        <f>IF(OR(J36='Drop downs'!$G$7,J36='Drop downs'!$G$5), B36&amp;": "&amp;K36&amp;CHAR(10),"")</f>
        <v/>
      </c>
      <c r="S36" s="12" t="str">
        <f>IF(J36='Drop downs'!$G$2,B36&amp;": "&amp;K36&amp;"
"," ")</f>
        <v xml:space="preserve">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T36" s="12" t="str">
        <f>IF(E36='Drop downs'!$B$6,B36&amp;": "&amp;K36&amp;"","")</f>
        <v/>
      </c>
      <c r="U36" t="str">
        <f>IF(M36&gt;0,B36&amp;":"&amp;M36&amp;"
","")</f>
        <v/>
      </c>
      <c r="V36" t="str">
        <f>IF(N36&gt;0,B36&amp;":"&amp;N36&amp;"
","")</f>
        <v/>
      </c>
    </row>
    <row r="37" spans="1:22" ht="29" x14ac:dyDescent="0.35">
      <c r="A37" s="377"/>
      <c r="B37" s="368"/>
      <c r="C37" s="3" t="s">
        <v>357</v>
      </c>
      <c r="D37" s="3" t="s">
        <v>253</v>
      </c>
      <c r="E37" s="358"/>
      <c r="F37" s="358"/>
      <c r="G37" s="358"/>
      <c r="H37" s="331"/>
      <c r="I37" s="358"/>
      <c r="J37" s="358"/>
      <c r="K37" s="296"/>
      <c r="L37" s="358"/>
      <c r="M37" s="358"/>
      <c r="N37" s="499"/>
      <c r="R37" s="12"/>
      <c r="S37" s="12"/>
      <c r="T37" s="12"/>
    </row>
    <row r="38" spans="1:22" x14ac:dyDescent="0.35">
      <c r="A38" s="377"/>
      <c r="B38" s="368"/>
      <c r="C38" s="3" t="s">
        <v>358</v>
      </c>
      <c r="D38" s="3" t="s">
        <v>253</v>
      </c>
      <c r="E38" s="358"/>
      <c r="F38" s="358"/>
      <c r="G38" s="358"/>
      <c r="H38" s="331"/>
      <c r="I38" s="358"/>
      <c r="J38" s="358"/>
      <c r="K38" s="296"/>
      <c r="L38" s="358"/>
      <c r="M38" s="358"/>
      <c r="N38" s="499"/>
      <c r="R38" s="12"/>
      <c r="S38" s="12"/>
      <c r="T38" s="12"/>
    </row>
    <row r="39" spans="1:22" ht="29" x14ac:dyDescent="0.35">
      <c r="A39" s="377"/>
      <c r="B39" s="368"/>
      <c r="C39" s="3" t="s">
        <v>359</v>
      </c>
      <c r="D39" s="3" t="s">
        <v>253</v>
      </c>
      <c r="E39" s="358"/>
      <c r="F39" s="358"/>
      <c r="G39" s="358"/>
      <c r="H39" s="331"/>
      <c r="I39" s="358"/>
      <c r="J39" s="358"/>
      <c r="K39" s="296"/>
      <c r="L39" s="358"/>
      <c r="M39" s="358"/>
      <c r="N39" s="499"/>
      <c r="R39" s="12"/>
      <c r="S39" s="12"/>
      <c r="T39" s="12"/>
    </row>
    <row r="40" spans="1:22" ht="43.5" x14ac:dyDescent="0.35">
      <c r="A40" s="377"/>
      <c r="B40" s="368"/>
      <c r="C40" s="3" t="s">
        <v>360</v>
      </c>
      <c r="D40" s="3" t="s">
        <v>253</v>
      </c>
      <c r="E40" s="358"/>
      <c r="F40" s="358"/>
      <c r="G40" s="358"/>
      <c r="H40" s="331"/>
      <c r="I40" s="358"/>
      <c r="J40" s="358"/>
      <c r="K40" s="296"/>
      <c r="L40" s="358"/>
      <c r="M40" s="358"/>
      <c r="N40" s="499"/>
      <c r="R40" s="12"/>
      <c r="S40" s="12"/>
      <c r="T40" s="12"/>
    </row>
    <row r="41" spans="1:22" ht="119.5" customHeight="1" thickBot="1" x14ac:dyDescent="0.4">
      <c r="A41" s="382"/>
      <c r="B41" s="369"/>
      <c r="C41" s="80" t="s">
        <v>361</v>
      </c>
      <c r="D41" s="80" t="s">
        <v>253</v>
      </c>
      <c r="E41" s="359"/>
      <c r="F41" s="359"/>
      <c r="G41" s="359"/>
      <c r="H41" s="405"/>
      <c r="I41" s="359"/>
      <c r="J41" s="359"/>
      <c r="K41" s="361"/>
      <c r="L41" s="359"/>
      <c r="M41" s="359"/>
      <c r="N41" s="500"/>
      <c r="R41" s="12"/>
      <c r="S41" s="12"/>
      <c r="T41" s="12"/>
    </row>
    <row r="42" spans="1:22" ht="29" x14ac:dyDescent="0.35">
      <c r="A42" s="376" t="s">
        <v>362</v>
      </c>
      <c r="B42" s="367" t="s">
        <v>123</v>
      </c>
      <c r="C42" s="79" t="s">
        <v>363</v>
      </c>
      <c r="D42" s="79" t="s">
        <v>253</v>
      </c>
      <c r="E42" s="370" t="s">
        <v>435</v>
      </c>
      <c r="F42" s="370" t="s">
        <v>444</v>
      </c>
      <c r="G42" s="370" t="s">
        <v>510</v>
      </c>
      <c r="H42" s="370" t="s">
        <v>424</v>
      </c>
      <c r="I42" s="370" t="s">
        <v>439</v>
      </c>
      <c r="J42" s="370" t="s">
        <v>159</v>
      </c>
      <c r="K42" s="379" t="s">
        <v>668</v>
      </c>
      <c r="L42" s="370" t="s">
        <v>253</v>
      </c>
      <c r="M42" s="370"/>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358"/>
      <c r="M43" s="358"/>
      <c r="N43" s="499"/>
      <c r="R43" s="12"/>
      <c r="S43" s="12"/>
      <c r="T43" s="12"/>
    </row>
    <row r="44" spans="1:22" x14ac:dyDescent="0.35">
      <c r="A44" s="377"/>
      <c r="B44" s="368"/>
      <c r="C44" s="3" t="s">
        <v>365</v>
      </c>
      <c r="D44" s="3" t="s">
        <v>257</v>
      </c>
      <c r="E44" s="358"/>
      <c r="F44" s="358"/>
      <c r="G44" s="358"/>
      <c r="H44" s="358"/>
      <c r="I44" s="358"/>
      <c r="J44" s="358"/>
      <c r="K44" s="296"/>
      <c r="L44" s="358"/>
      <c r="M44" s="358"/>
      <c r="N44" s="499"/>
      <c r="R44" s="12"/>
      <c r="S44" s="12"/>
      <c r="T44" s="12"/>
    </row>
    <row r="45" spans="1:22" ht="29.15" customHeight="1" x14ac:dyDescent="0.35">
      <c r="A45" s="377"/>
      <c r="B45" s="368"/>
      <c r="C45" s="3" t="s">
        <v>366</v>
      </c>
      <c r="D45" s="3" t="s">
        <v>257</v>
      </c>
      <c r="E45" s="358"/>
      <c r="F45" s="358"/>
      <c r="G45" s="358"/>
      <c r="H45" s="358"/>
      <c r="I45" s="358"/>
      <c r="J45" s="358"/>
      <c r="K45" s="296"/>
      <c r="L45" s="358"/>
      <c r="M45" s="358"/>
      <c r="N45" s="499"/>
      <c r="R45" s="12"/>
      <c r="S45" s="12"/>
      <c r="T45" s="12"/>
    </row>
    <row r="46" spans="1:22" ht="29.5" thickBot="1" x14ac:dyDescent="0.4">
      <c r="A46" s="382"/>
      <c r="B46" s="369"/>
      <c r="C46" s="80" t="s">
        <v>367</v>
      </c>
      <c r="D46" s="80" t="s">
        <v>257</v>
      </c>
      <c r="E46" s="359"/>
      <c r="F46" s="359"/>
      <c r="G46" s="359"/>
      <c r="H46" s="359"/>
      <c r="I46" s="359"/>
      <c r="J46" s="359"/>
      <c r="K46" s="361"/>
      <c r="L46" s="359"/>
      <c r="M46" s="359"/>
      <c r="N46" s="500"/>
      <c r="R46" s="12"/>
      <c r="S46" s="12"/>
      <c r="T46" s="12"/>
    </row>
    <row r="47" spans="1:22" ht="45" customHeight="1" x14ac:dyDescent="0.35">
      <c r="A47" s="376" t="s">
        <v>368</v>
      </c>
      <c r="B47" s="367" t="s">
        <v>124</v>
      </c>
      <c r="C47" s="79" t="s">
        <v>369</v>
      </c>
      <c r="D47" s="79" t="s">
        <v>253</v>
      </c>
      <c r="E47" s="370" t="s">
        <v>421</v>
      </c>
      <c r="F47" s="370" t="s">
        <v>422</v>
      </c>
      <c r="G47" s="370" t="s">
        <v>510</v>
      </c>
      <c r="H47" s="370" t="s">
        <v>424</v>
      </c>
      <c r="I47" s="370" t="s">
        <v>439</v>
      </c>
      <c r="J47" s="370" t="s">
        <v>166</v>
      </c>
      <c r="K47" s="379" t="s">
        <v>669</v>
      </c>
      <c r="L47" s="370" t="s">
        <v>253</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9.5" customHeight="1" thickBot="1" x14ac:dyDescent="0.4">
      <c r="A48" s="382"/>
      <c r="B48" s="369"/>
      <c r="C48" s="80" t="s">
        <v>370</v>
      </c>
      <c r="D48" s="80" t="s">
        <v>253</v>
      </c>
      <c r="E48" s="359"/>
      <c r="F48" s="359"/>
      <c r="G48" s="359"/>
      <c r="H48" s="359"/>
      <c r="I48" s="359"/>
      <c r="J48" s="359"/>
      <c r="K48" s="361"/>
      <c r="L48" s="359"/>
      <c r="M48" s="361"/>
      <c r="N48" s="500"/>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t="s">
        <v>257</v>
      </c>
      <c r="M49" s="370"/>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358"/>
      <c r="M50" s="358"/>
      <c r="N50" s="499"/>
      <c r="R50" s="12"/>
      <c r="S50" s="12"/>
      <c r="T50" s="12"/>
    </row>
    <row r="51" spans="1:22" x14ac:dyDescent="0.35">
      <c r="A51" s="377"/>
      <c r="B51" s="368"/>
      <c r="C51" s="97" t="s">
        <v>374</v>
      </c>
      <c r="D51" s="24" t="s">
        <v>257</v>
      </c>
      <c r="E51" s="358"/>
      <c r="F51" s="358"/>
      <c r="G51" s="358"/>
      <c r="H51" s="358"/>
      <c r="I51" s="358"/>
      <c r="J51" s="358"/>
      <c r="K51" s="296"/>
      <c r="L51" s="358"/>
      <c r="M51" s="358"/>
      <c r="N51" s="499"/>
      <c r="R51" s="12"/>
      <c r="S51" s="12"/>
      <c r="T51" s="12"/>
    </row>
    <row r="52" spans="1:22" x14ac:dyDescent="0.35">
      <c r="A52" s="377"/>
      <c r="B52" s="368"/>
      <c r="C52" s="24" t="s">
        <v>375</v>
      </c>
      <c r="D52" s="24" t="s">
        <v>257</v>
      </c>
      <c r="E52" s="358"/>
      <c r="F52" s="358"/>
      <c r="G52" s="358"/>
      <c r="H52" s="358"/>
      <c r="I52" s="358"/>
      <c r="J52" s="358"/>
      <c r="K52" s="296"/>
      <c r="L52" s="358"/>
      <c r="M52" s="358"/>
      <c r="N52" s="499"/>
      <c r="R52" s="12"/>
      <c r="S52" s="12"/>
      <c r="T52" s="12"/>
    </row>
    <row r="53" spans="1:22" ht="17.5" customHeight="1" thickBot="1" x14ac:dyDescent="0.4">
      <c r="A53" s="382"/>
      <c r="B53" s="369"/>
      <c r="C53" s="88" t="s">
        <v>376</v>
      </c>
      <c r="D53" s="88" t="s">
        <v>257</v>
      </c>
      <c r="E53" s="359"/>
      <c r="F53" s="359"/>
      <c r="G53" s="359"/>
      <c r="H53" s="359"/>
      <c r="I53" s="359"/>
      <c r="J53" s="359"/>
      <c r="K53" s="361"/>
      <c r="L53" s="359"/>
      <c r="M53" s="359"/>
      <c r="N53" s="500"/>
      <c r="R53" s="12"/>
      <c r="S53" s="12"/>
      <c r="T53" s="12"/>
    </row>
    <row r="54" spans="1:22" ht="37.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t="s">
        <v>257</v>
      </c>
      <c r="M54" s="370"/>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27.65" customHeight="1" x14ac:dyDescent="0.35">
      <c r="A55" s="377"/>
      <c r="B55" s="368"/>
      <c r="C55" s="94" t="s">
        <v>379</v>
      </c>
      <c r="D55" s="24" t="s">
        <v>257</v>
      </c>
      <c r="E55" s="358"/>
      <c r="F55" s="358"/>
      <c r="G55" s="358"/>
      <c r="H55" s="358"/>
      <c r="I55" s="358"/>
      <c r="J55" s="358"/>
      <c r="K55" s="296"/>
      <c r="L55" s="358"/>
      <c r="M55" s="358"/>
      <c r="N55" s="499"/>
      <c r="R55" s="12"/>
      <c r="S55" s="12"/>
      <c r="T55" s="12"/>
    </row>
    <row r="56" spans="1:22" ht="29.5" thickBot="1" x14ac:dyDescent="0.4">
      <c r="A56" s="382"/>
      <c r="B56" s="369"/>
      <c r="C56" s="90" t="s">
        <v>380</v>
      </c>
      <c r="D56" s="88" t="s">
        <v>257</v>
      </c>
      <c r="E56" s="359"/>
      <c r="F56" s="359"/>
      <c r="G56" s="359"/>
      <c r="H56" s="359"/>
      <c r="I56" s="359"/>
      <c r="J56" s="359"/>
      <c r="K56" s="361"/>
      <c r="L56" s="359"/>
      <c r="M56" s="359"/>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t="s">
        <v>257</v>
      </c>
      <c r="M57" s="370"/>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358"/>
      <c r="M58" s="358"/>
      <c r="N58" s="499"/>
      <c r="R58" s="12"/>
      <c r="S58" s="12"/>
      <c r="T58" s="12"/>
    </row>
    <row r="59" spans="1:22" x14ac:dyDescent="0.35">
      <c r="A59" s="377"/>
      <c r="B59" s="368"/>
      <c r="C59" s="24" t="s">
        <v>384</v>
      </c>
      <c r="D59" s="24" t="s">
        <v>257</v>
      </c>
      <c r="E59" s="358"/>
      <c r="F59" s="358"/>
      <c r="G59" s="358"/>
      <c r="H59" s="358"/>
      <c r="I59" s="358"/>
      <c r="J59" s="358"/>
      <c r="K59" s="296"/>
      <c r="L59" s="358"/>
      <c r="M59" s="358"/>
      <c r="N59" s="499"/>
      <c r="R59" s="12"/>
      <c r="S59" s="12"/>
      <c r="T59" s="12"/>
    </row>
    <row r="60" spans="1:22" x14ac:dyDescent="0.35">
      <c r="A60" s="377"/>
      <c r="B60" s="368"/>
      <c r="C60" s="24" t="s">
        <v>385</v>
      </c>
      <c r="D60" s="24" t="s">
        <v>257</v>
      </c>
      <c r="E60" s="358"/>
      <c r="F60" s="358"/>
      <c r="G60" s="358"/>
      <c r="H60" s="358"/>
      <c r="I60" s="358"/>
      <c r="J60" s="358"/>
      <c r="K60" s="296"/>
      <c r="L60" s="358"/>
      <c r="M60" s="358"/>
      <c r="N60" s="499"/>
      <c r="R60" s="12"/>
      <c r="S60" s="12"/>
      <c r="T60" s="12"/>
    </row>
    <row r="61" spans="1:22" x14ac:dyDescent="0.35">
      <c r="A61" s="377"/>
      <c r="B61" s="368"/>
      <c r="C61" s="24" t="s">
        <v>386</v>
      </c>
      <c r="D61" s="24" t="s">
        <v>257</v>
      </c>
      <c r="E61" s="358"/>
      <c r="F61" s="358"/>
      <c r="G61" s="358"/>
      <c r="H61" s="358"/>
      <c r="I61" s="358"/>
      <c r="J61" s="358"/>
      <c r="K61" s="296"/>
      <c r="L61" s="358"/>
      <c r="M61" s="358"/>
      <c r="N61" s="499"/>
      <c r="R61" s="12"/>
      <c r="S61" s="12"/>
      <c r="T61" s="12"/>
    </row>
    <row r="62" spans="1:22" x14ac:dyDescent="0.35">
      <c r="A62" s="377"/>
      <c r="B62" s="368"/>
      <c r="C62" s="24" t="s">
        <v>387</v>
      </c>
      <c r="D62" s="24" t="s">
        <v>257</v>
      </c>
      <c r="E62" s="358"/>
      <c r="F62" s="358"/>
      <c r="G62" s="358"/>
      <c r="H62" s="358"/>
      <c r="I62" s="358"/>
      <c r="J62" s="358"/>
      <c r="K62" s="296"/>
      <c r="L62" s="358"/>
      <c r="M62" s="358"/>
      <c r="N62" s="499"/>
      <c r="R62" s="12"/>
      <c r="S62" s="12"/>
      <c r="T62" s="12"/>
    </row>
    <row r="63" spans="1:22" ht="29" x14ac:dyDescent="0.35">
      <c r="A63" s="377"/>
      <c r="B63" s="368"/>
      <c r="C63" s="24" t="s">
        <v>388</v>
      </c>
      <c r="D63" s="24" t="s">
        <v>257</v>
      </c>
      <c r="E63" s="358"/>
      <c r="F63" s="358"/>
      <c r="G63" s="358"/>
      <c r="H63" s="358"/>
      <c r="I63" s="358"/>
      <c r="J63" s="358"/>
      <c r="K63" s="296"/>
      <c r="L63" s="358"/>
      <c r="M63" s="358"/>
      <c r="N63" s="499"/>
      <c r="R63" s="12"/>
      <c r="S63" s="12"/>
      <c r="T63" s="12"/>
    </row>
    <row r="64" spans="1:22" ht="15" thickBot="1" x14ac:dyDescent="0.4">
      <c r="A64" s="382"/>
      <c r="B64" s="369"/>
      <c r="C64" s="88" t="s">
        <v>389</v>
      </c>
      <c r="D64" s="88" t="s">
        <v>257</v>
      </c>
      <c r="E64" s="359"/>
      <c r="F64" s="359"/>
      <c r="G64" s="359"/>
      <c r="H64" s="359"/>
      <c r="I64" s="359"/>
      <c r="J64" s="359"/>
      <c r="K64" s="361"/>
      <c r="L64" s="359"/>
      <c r="M64" s="359"/>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t="s">
        <v>257</v>
      </c>
      <c r="M65" s="370"/>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358"/>
      <c r="M66" s="358"/>
      <c r="N66" s="499"/>
      <c r="R66" s="12"/>
      <c r="S66" s="12"/>
      <c r="T66" s="12"/>
    </row>
    <row r="67" spans="1:22" ht="29" x14ac:dyDescent="0.35">
      <c r="A67" s="377"/>
      <c r="B67" s="368"/>
      <c r="C67" s="83" t="s">
        <v>393</v>
      </c>
      <c r="D67" s="24" t="s">
        <v>257</v>
      </c>
      <c r="E67" s="358"/>
      <c r="F67" s="358"/>
      <c r="G67" s="358"/>
      <c r="H67" s="358"/>
      <c r="I67" s="358"/>
      <c r="J67" s="358"/>
      <c r="K67" s="296"/>
      <c r="L67" s="358"/>
      <c r="M67" s="358"/>
      <c r="N67" s="499"/>
      <c r="R67" s="12"/>
      <c r="S67" s="12"/>
      <c r="T67" s="12"/>
    </row>
    <row r="68" spans="1:22" x14ac:dyDescent="0.35">
      <c r="A68" s="377"/>
      <c r="B68" s="368"/>
      <c r="C68" s="83" t="s">
        <v>394</v>
      </c>
      <c r="D68" s="24" t="s">
        <v>257</v>
      </c>
      <c r="E68" s="358"/>
      <c r="F68" s="358"/>
      <c r="G68" s="358"/>
      <c r="H68" s="358"/>
      <c r="I68" s="358"/>
      <c r="J68" s="358"/>
      <c r="K68" s="296"/>
      <c r="L68" s="358"/>
      <c r="M68" s="358"/>
      <c r="N68" s="499"/>
      <c r="R68" s="12"/>
      <c r="S68" s="12"/>
      <c r="T68" s="12"/>
    </row>
    <row r="69" spans="1:22" x14ac:dyDescent="0.35">
      <c r="A69" s="377"/>
      <c r="B69" s="368"/>
      <c r="C69" s="83" t="s">
        <v>395</v>
      </c>
      <c r="D69" s="24" t="s">
        <v>257</v>
      </c>
      <c r="E69" s="358"/>
      <c r="F69" s="358"/>
      <c r="G69" s="358"/>
      <c r="H69" s="358"/>
      <c r="I69" s="358"/>
      <c r="J69" s="358"/>
      <c r="K69" s="296"/>
      <c r="L69" s="358"/>
      <c r="M69" s="358"/>
      <c r="N69" s="499"/>
      <c r="R69" s="12"/>
      <c r="S69" s="12"/>
      <c r="T69" s="12"/>
    </row>
    <row r="70" spans="1:22" x14ac:dyDescent="0.35">
      <c r="A70" s="377"/>
      <c r="B70" s="368"/>
      <c r="C70" s="83" t="s">
        <v>396</v>
      </c>
      <c r="D70" s="24" t="s">
        <v>257</v>
      </c>
      <c r="E70" s="358"/>
      <c r="F70" s="358"/>
      <c r="G70" s="358"/>
      <c r="H70" s="358"/>
      <c r="I70" s="358"/>
      <c r="J70" s="358"/>
      <c r="K70" s="296"/>
      <c r="L70" s="358"/>
      <c r="M70" s="358"/>
      <c r="N70" s="499"/>
      <c r="R70" s="12"/>
      <c r="S70" s="12"/>
      <c r="T70" s="12"/>
    </row>
    <row r="71" spans="1:22" ht="22.5" customHeight="1" thickBot="1" x14ac:dyDescent="0.4">
      <c r="A71" s="382"/>
      <c r="B71" s="369"/>
      <c r="C71" s="93" t="s">
        <v>397</v>
      </c>
      <c r="D71" s="88" t="s">
        <v>257</v>
      </c>
      <c r="E71" s="359"/>
      <c r="F71" s="359"/>
      <c r="G71" s="359"/>
      <c r="H71" s="359"/>
      <c r="I71" s="359"/>
      <c r="J71" s="359"/>
      <c r="K71" s="361"/>
      <c r="L71" s="359"/>
      <c r="M71" s="359"/>
      <c r="N71" s="500"/>
      <c r="R71" s="12"/>
      <c r="S71" s="12"/>
      <c r="T71" s="12"/>
    </row>
    <row r="72" spans="1:22" x14ac:dyDescent="0.35">
      <c r="A72" s="376" t="s">
        <v>398</v>
      </c>
      <c r="B72" s="367" t="s">
        <v>129</v>
      </c>
      <c r="C72" s="85" t="s">
        <v>399</v>
      </c>
      <c r="D72" s="86" t="s">
        <v>253</v>
      </c>
      <c r="E72" s="370" t="s">
        <v>421</v>
      </c>
      <c r="F72" s="370" t="s">
        <v>422</v>
      </c>
      <c r="G72" s="370" t="s">
        <v>427</v>
      </c>
      <c r="H72" s="370" t="s">
        <v>424</v>
      </c>
      <c r="I72" s="370" t="s">
        <v>425</v>
      </c>
      <c r="J72" s="370" t="s">
        <v>166</v>
      </c>
      <c r="K72" s="371" t="s">
        <v>670</v>
      </c>
      <c r="L72" s="370" t="s">
        <v>257</v>
      </c>
      <c r="M72" s="385"/>
      <c r="N72" s="506"/>
      <c r="O72" s="16"/>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358"/>
      <c r="M73" s="386"/>
      <c r="N73" s="507"/>
      <c r="R73" s="12"/>
      <c r="S73" s="12"/>
      <c r="T73" s="12"/>
    </row>
    <row r="74" spans="1:22" x14ac:dyDescent="0.35">
      <c r="A74" s="377"/>
      <c r="B74" s="368"/>
      <c r="C74" s="83" t="s">
        <v>401</v>
      </c>
      <c r="D74" s="24" t="s">
        <v>253</v>
      </c>
      <c r="E74" s="358"/>
      <c r="F74" s="358"/>
      <c r="G74" s="358"/>
      <c r="H74" s="358"/>
      <c r="I74" s="358"/>
      <c r="J74" s="358"/>
      <c r="K74" s="372"/>
      <c r="L74" s="358"/>
      <c r="M74" s="386"/>
      <c r="N74" s="507"/>
      <c r="R74" s="12"/>
      <c r="S74" s="12"/>
      <c r="T74" s="12"/>
    </row>
    <row r="75" spans="1:22" x14ac:dyDescent="0.35">
      <c r="A75" s="377"/>
      <c r="B75" s="368"/>
      <c r="C75" s="83" t="s">
        <v>402</v>
      </c>
      <c r="D75" s="24" t="s">
        <v>257</v>
      </c>
      <c r="E75" s="358"/>
      <c r="F75" s="358"/>
      <c r="G75" s="358"/>
      <c r="H75" s="358"/>
      <c r="I75" s="358"/>
      <c r="J75" s="358"/>
      <c r="K75" s="372"/>
      <c r="L75" s="358"/>
      <c r="M75" s="386"/>
      <c r="N75" s="507"/>
      <c r="R75" s="12"/>
      <c r="S75" s="12"/>
      <c r="T75" s="12"/>
    </row>
    <row r="76" spans="1:22" ht="83.25" customHeight="1" thickBot="1" x14ac:dyDescent="0.4">
      <c r="A76" s="382"/>
      <c r="B76" s="369"/>
      <c r="C76" s="87" t="s">
        <v>403</v>
      </c>
      <c r="D76" s="88" t="s">
        <v>257</v>
      </c>
      <c r="E76" s="359"/>
      <c r="F76" s="359"/>
      <c r="G76" s="359"/>
      <c r="H76" s="359"/>
      <c r="I76" s="359"/>
      <c r="J76" s="359"/>
      <c r="K76" s="373"/>
      <c r="L76" s="359"/>
      <c r="M76" s="521"/>
      <c r="N76" s="508"/>
      <c r="R76" s="12"/>
      <c r="S76" s="12"/>
      <c r="T76" s="12"/>
    </row>
    <row r="77" spans="1:22" x14ac:dyDescent="0.35">
      <c r="A77" s="383" t="s">
        <v>404</v>
      </c>
      <c r="B77" s="367" t="s">
        <v>130</v>
      </c>
      <c r="C77" s="85" t="s">
        <v>405</v>
      </c>
      <c r="D77" s="79" t="s">
        <v>253</v>
      </c>
      <c r="E77" s="370" t="s">
        <v>421</v>
      </c>
      <c r="F77" s="370" t="s">
        <v>444</v>
      </c>
      <c r="G77" s="370" t="s">
        <v>427</v>
      </c>
      <c r="H77" s="370" t="s">
        <v>424</v>
      </c>
      <c r="I77" s="370" t="s">
        <v>548</v>
      </c>
      <c r="J77" s="370" t="s">
        <v>159</v>
      </c>
      <c r="K77" s="379" t="s">
        <v>671</v>
      </c>
      <c r="L77" s="370" t="s">
        <v>257</v>
      </c>
      <c r="M77" s="370"/>
      <c r="N77" s="498" t="s">
        <v>672</v>
      </c>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xml:space="preserve">IIA13:The explicit mention of avoiding greenfield land where possible for future housing development could help to enhance the potential effect for IIA13. 
</v>
      </c>
    </row>
    <row r="78" spans="1:22" x14ac:dyDescent="0.35">
      <c r="A78" s="365"/>
      <c r="B78" s="368"/>
      <c r="C78" s="83" t="s">
        <v>406</v>
      </c>
      <c r="D78" s="82" t="s">
        <v>253</v>
      </c>
      <c r="E78" s="358"/>
      <c r="F78" s="358"/>
      <c r="G78" s="358"/>
      <c r="H78" s="358"/>
      <c r="I78" s="358"/>
      <c r="J78" s="358"/>
      <c r="K78" s="296"/>
      <c r="L78" s="358"/>
      <c r="M78" s="358"/>
      <c r="N78" s="499"/>
      <c r="R78" s="12"/>
      <c r="S78" s="12"/>
      <c r="T78" s="12"/>
    </row>
    <row r="79" spans="1:22" x14ac:dyDescent="0.35">
      <c r="A79" s="365"/>
      <c r="B79" s="368"/>
      <c r="C79" s="83" t="s">
        <v>407</v>
      </c>
      <c r="D79" s="3" t="s">
        <v>257</v>
      </c>
      <c r="E79" s="358"/>
      <c r="F79" s="358"/>
      <c r="G79" s="358"/>
      <c r="H79" s="358"/>
      <c r="I79" s="358"/>
      <c r="J79" s="358"/>
      <c r="K79" s="296"/>
      <c r="L79" s="358"/>
      <c r="M79" s="358"/>
      <c r="N79" s="499"/>
      <c r="R79" s="12"/>
      <c r="S79" s="12"/>
      <c r="T79" s="12"/>
    </row>
    <row r="80" spans="1:22" x14ac:dyDescent="0.35">
      <c r="A80" s="365"/>
      <c r="B80" s="368"/>
      <c r="C80" s="84" t="s">
        <v>408</v>
      </c>
      <c r="D80" s="3" t="s">
        <v>257</v>
      </c>
      <c r="E80" s="358"/>
      <c r="F80" s="358"/>
      <c r="G80" s="358"/>
      <c r="H80" s="358"/>
      <c r="I80" s="358"/>
      <c r="J80" s="358"/>
      <c r="K80" s="296"/>
      <c r="L80" s="358"/>
      <c r="M80" s="358"/>
      <c r="N80" s="499"/>
      <c r="R80" s="12"/>
      <c r="S80" s="12"/>
      <c r="T80" s="12"/>
    </row>
    <row r="81" spans="1:22" ht="29" x14ac:dyDescent="0.35">
      <c r="A81" s="365"/>
      <c r="B81" s="368"/>
      <c r="C81" s="84" t="s">
        <v>409</v>
      </c>
      <c r="D81" s="3" t="s">
        <v>257</v>
      </c>
      <c r="E81" s="358"/>
      <c r="F81" s="358"/>
      <c r="G81" s="358"/>
      <c r="H81" s="358"/>
      <c r="I81" s="358"/>
      <c r="J81" s="358"/>
      <c r="K81" s="296"/>
      <c r="L81" s="358"/>
      <c r="M81" s="358"/>
      <c r="N81" s="499"/>
      <c r="R81" s="12"/>
      <c r="S81" s="12"/>
      <c r="T81" s="12"/>
    </row>
    <row r="82" spans="1:22" ht="29" x14ac:dyDescent="0.35">
      <c r="A82" s="365"/>
      <c r="B82" s="368"/>
      <c r="C82" s="84" t="s">
        <v>410</v>
      </c>
      <c r="D82" s="3" t="s">
        <v>257</v>
      </c>
      <c r="E82" s="358"/>
      <c r="F82" s="358"/>
      <c r="G82" s="358"/>
      <c r="H82" s="358"/>
      <c r="I82" s="358"/>
      <c r="J82" s="358"/>
      <c r="K82" s="296"/>
      <c r="L82" s="358"/>
      <c r="M82" s="358"/>
      <c r="N82" s="499"/>
      <c r="R82" s="12"/>
      <c r="S82" s="12"/>
      <c r="T82" s="12"/>
    </row>
    <row r="83" spans="1:22" ht="29.5" customHeight="1" thickBot="1" x14ac:dyDescent="0.4">
      <c r="A83" s="366"/>
      <c r="B83" s="369"/>
      <c r="C83" s="90" t="s">
        <v>411</v>
      </c>
      <c r="D83" s="80" t="s">
        <v>257</v>
      </c>
      <c r="E83" s="359"/>
      <c r="F83" s="359"/>
      <c r="G83" s="359"/>
      <c r="H83" s="359"/>
      <c r="I83" s="359"/>
      <c r="J83" s="359"/>
      <c r="K83" s="361"/>
      <c r="L83" s="359"/>
      <c r="M83" s="359"/>
      <c r="N83" s="500"/>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0" t="s">
        <v>257</v>
      </c>
      <c r="M84" s="370"/>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82" t="s">
        <v>257</v>
      </c>
      <c r="E85" s="358"/>
      <c r="F85" s="358"/>
      <c r="G85" s="358"/>
      <c r="H85" s="358"/>
      <c r="I85" s="358"/>
      <c r="J85" s="358"/>
      <c r="K85" s="296"/>
      <c r="L85" s="358"/>
      <c r="M85" s="358"/>
      <c r="N85" s="499"/>
      <c r="R85" s="12"/>
      <c r="S85" s="12"/>
      <c r="T85" s="12"/>
    </row>
    <row r="86" spans="1:22" x14ac:dyDescent="0.35">
      <c r="A86" s="365"/>
      <c r="B86" s="368"/>
      <c r="C86" s="84" t="s">
        <v>415</v>
      </c>
      <c r="D86" s="82" t="s">
        <v>257</v>
      </c>
      <c r="E86" s="358"/>
      <c r="F86" s="358"/>
      <c r="G86" s="358"/>
      <c r="H86" s="358"/>
      <c r="I86" s="358"/>
      <c r="J86" s="358"/>
      <c r="K86" s="296"/>
      <c r="L86" s="358"/>
      <c r="M86" s="358"/>
      <c r="N86" s="499"/>
      <c r="R86" s="12"/>
      <c r="S86" s="12"/>
      <c r="T86" s="12"/>
    </row>
    <row r="87" spans="1:22" ht="15" thickBot="1" x14ac:dyDescent="0.4">
      <c r="A87" s="366"/>
      <c r="B87" s="369"/>
      <c r="C87" s="87" t="s">
        <v>416</v>
      </c>
      <c r="D87" s="110" t="s">
        <v>257</v>
      </c>
      <c r="E87" s="359"/>
      <c r="F87" s="359"/>
      <c r="G87" s="359"/>
      <c r="H87" s="359"/>
      <c r="I87" s="359"/>
      <c r="J87" s="359"/>
      <c r="K87" s="361"/>
      <c r="L87" s="359"/>
      <c r="M87" s="359"/>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B92" s="399"/>
      <c r="C92" s="399"/>
      <c r="D92" s="399"/>
      <c r="E92" s="399"/>
      <c r="F92" s="399"/>
      <c r="G92" s="399"/>
      <c r="H92" s="399"/>
      <c r="I92" s="399"/>
      <c r="J92" s="399"/>
      <c r="K92" s="399"/>
      <c r="L92" s="399"/>
      <c r="M92" s="399"/>
      <c r="N92" s="400"/>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t="s">
        <v>673</v>
      </c>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401" t="str">
        <f>V8&amp;V18&amp;V20&amp;V28&amp;V36&amp;V42&amp;V47&amp;V49&amp;V54&amp;V57&amp;V65&amp;V72&amp;V77&amp;V84</f>
        <v xml:space="preserve">IIA13:The explicit mention of avoiding greenfield land where possible for future housing development could help to enhance the potential effect for IIA13. 
</v>
      </c>
      <c r="B98" s="402"/>
      <c r="C98" s="402"/>
      <c r="D98" s="402"/>
      <c r="E98" s="402"/>
      <c r="F98" s="402"/>
      <c r="G98" s="402"/>
      <c r="H98" s="402"/>
      <c r="I98" s="402"/>
      <c r="J98" s="402"/>
      <c r="K98" s="402"/>
      <c r="L98" s="402"/>
      <c r="M98" s="402"/>
      <c r="N98" s="403"/>
    </row>
  </sheetData>
  <sheetProtection algorithmName="SHA-512" hashValue="L0JaXN75KsbypQXVZbJHik2mKBnOLD+m4g1kUZ5j02zJ056Xv9iKvhQZC7HdOIDzlFf5hWj1JfcCn+mssqwgnw==" saltValue="ClHF3B1bfwrD2TQM0TBVvQ=="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992" priority="14">
      <formula>$D50="No"</formula>
    </cfRule>
  </conditionalFormatting>
  <conditionalFormatting sqref="C8:D87">
    <cfRule type="expression" dxfId="3991" priority="13">
      <formula>$D8="No"</formula>
    </cfRule>
  </conditionalFormatting>
  <conditionalFormatting sqref="J8 J18 J28 J49 J57 J65 J72 J77 J84">
    <cfRule type="cellIs" dxfId="3990" priority="40" operator="equal">
      <formula>"Significant Negative"</formula>
    </cfRule>
    <cfRule type="cellIs" dxfId="3989" priority="41" operator="equal">
      <formula>"Minor Negative"</formula>
    </cfRule>
    <cfRule type="cellIs" dxfId="3988" priority="42" operator="equal">
      <formula>"Uncertain"</formula>
    </cfRule>
    <cfRule type="cellIs" dxfId="3987" priority="43" operator="equal">
      <formula>"Neutral"</formula>
    </cfRule>
    <cfRule type="cellIs" dxfId="3986" priority="44" operator="equal">
      <formula>"Minor Positive"</formula>
    </cfRule>
    <cfRule type="cellIs" dxfId="3985" priority="45" operator="equal">
      <formula>"Significant Positive"</formula>
    </cfRule>
  </conditionalFormatting>
  <conditionalFormatting sqref="J20">
    <cfRule type="cellIs" dxfId="3984" priority="34" operator="equal">
      <formula>"Significant Negative"</formula>
    </cfRule>
    <cfRule type="cellIs" dxfId="3983" priority="35" operator="equal">
      <formula>"Minor Negative"</formula>
    </cfRule>
    <cfRule type="cellIs" dxfId="3982" priority="36" operator="equal">
      <formula>"Uncertain"</formula>
    </cfRule>
    <cfRule type="cellIs" dxfId="3981" priority="37" operator="equal">
      <formula>"Neutral"</formula>
    </cfRule>
    <cfRule type="cellIs" dxfId="3980" priority="38" operator="equal">
      <formula>"Minor Positive"</formula>
    </cfRule>
    <cfRule type="cellIs" dxfId="3979" priority="39" operator="equal">
      <formula>"Significant Positive"</formula>
    </cfRule>
  </conditionalFormatting>
  <conditionalFormatting sqref="J36">
    <cfRule type="cellIs" dxfId="3978" priority="28" operator="equal">
      <formula>"Significant Negative"</formula>
    </cfRule>
    <cfRule type="cellIs" dxfId="3977" priority="29" operator="equal">
      <formula>"Minor Negative"</formula>
    </cfRule>
    <cfRule type="cellIs" dxfId="3976" priority="30" operator="equal">
      <formula>"Uncertain"</formula>
    </cfRule>
    <cfRule type="cellIs" dxfId="3975" priority="31" operator="equal">
      <formula>"Neutral"</formula>
    </cfRule>
    <cfRule type="cellIs" dxfId="3974" priority="32" operator="equal">
      <formula>"Minor Positive"</formula>
    </cfRule>
    <cfRule type="cellIs" dxfId="3973" priority="33" operator="equal">
      <formula>"Significant Positive"</formula>
    </cfRule>
  </conditionalFormatting>
  <conditionalFormatting sqref="J42">
    <cfRule type="cellIs" dxfId="3972" priority="22" operator="equal">
      <formula>"Significant Negative"</formula>
    </cfRule>
    <cfRule type="cellIs" dxfId="3971" priority="23" operator="equal">
      <formula>"Minor Negative"</formula>
    </cfRule>
    <cfRule type="cellIs" dxfId="3970" priority="24" operator="equal">
      <formula>"Uncertain"</formula>
    </cfRule>
    <cfRule type="cellIs" dxfId="3969" priority="25" operator="equal">
      <formula>"Neutral"</formula>
    </cfRule>
    <cfRule type="cellIs" dxfId="3968" priority="26" operator="equal">
      <formula>"Minor Positive"</formula>
    </cfRule>
    <cfRule type="cellIs" dxfId="3967" priority="27" operator="equal">
      <formula>"Significant Positive"</formula>
    </cfRule>
  </conditionalFormatting>
  <conditionalFormatting sqref="J47">
    <cfRule type="cellIs" dxfId="3966" priority="1" operator="equal">
      <formula>"Significant Negative"</formula>
    </cfRule>
    <cfRule type="cellIs" dxfId="3965" priority="2" operator="equal">
      <formula>"Minor Negative"</formula>
    </cfRule>
    <cfRule type="cellIs" dxfId="3964" priority="3" operator="equal">
      <formula>"Uncertain"</formula>
    </cfRule>
    <cfRule type="cellIs" dxfId="3963" priority="4" operator="equal">
      <formula>"Neutral"</formula>
    </cfRule>
    <cfRule type="cellIs" dxfId="3962" priority="5" operator="equal">
      <formula>"Minor Positive"</formula>
    </cfRule>
    <cfRule type="cellIs" dxfId="3961" priority="6" operator="equal">
      <formula>"Significant Positive"</formula>
    </cfRule>
  </conditionalFormatting>
  <conditionalFormatting sqref="J54">
    <cfRule type="cellIs" dxfId="3960" priority="16" operator="equal">
      <formula>"Significant Negative"</formula>
    </cfRule>
    <cfRule type="cellIs" dxfId="3959" priority="17" operator="equal">
      <formula>"Minor Negative"</formula>
    </cfRule>
    <cfRule type="cellIs" dxfId="3958" priority="18" operator="equal">
      <formula>"Uncertain"</formula>
    </cfRule>
    <cfRule type="cellIs" dxfId="3957" priority="19" operator="equal">
      <formula>"Neutral"</formula>
    </cfRule>
    <cfRule type="cellIs" dxfId="3956" priority="20" operator="equal">
      <formula>"Minor Positive"</formula>
    </cfRule>
    <cfRule type="cellIs" dxfId="3955" priority="21" operator="equal">
      <formula>"Significant Positive"</formula>
    </cfRule>
  </conditionalFormatting>
  <pageMargins left="0.7" right="0.7" top="0.75" bottom="0.75" header="0.3" footer="0.3"/>
  <pageSetup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F19-021D-44BE-A891-AB8BDD1E0D0E}">
  <sheetPr codeName="Sheet80">
    <tabColor rgb="FF7030A0"/>
  </sheetPr>
  <dimension ref="A1:V98"/>
  <sheetViews>
    <sheetView showGridLines="0" zoomScaleNormal="100" workbookViewId="0">
      <selection activeCell="H3" sqref="H3"/>
    </sheetView>
  </sheetViews>
  <sheetFormatPr defaultColWidth="8.54296875" defaultRowHeight="26" x14ac:dyDescent="0.6"/>
  <cols>
    <col min="1" max="1" width="48.1796875" style="175" customWidth="1"/>
    <col min="2" max="2" width="5.81640625" style="175" hidden="1" customWidth="1"/>
    <col min="3" max="3" width="103.81640625" style="175" customWidth="1"/>
    <col min="4" max="4" width="19.54296875" style="175" customWidth="1"/>
    <col min="5" max="8" width="20.54296875" style="175" customWidth="1"/>
    <col min="9" max="9" width="36.54296875" style="175" bestFit="1" customWidth="1"/>
    <col min="10" max="10" width="20.54296875" style="175" customWidth="1"/>
    <col min="11" max="11" width="69.26953125" style="175" customWidth="1"/>
    <col min="12" max="12" width="41.453125" style="218" customWidth="1"/>
    <col min="13"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674</v>
      </c>
      <c r="D1" s="412"/>
      <c r="E1" s="412"/>
      <c r="F1" s="413"/>
      <c r="G1" s="176"/>
      <c r="I1" s="177"/>
      <c r="J1" s="177"/>
      <c r="K1" s="177"/>
    </row>
    <row r="2" spans="1:21" x14ac:dyDescent="0.6">
      <c r="A2" s="174" t="s">
        <v>31</v>
      </c>
      <c r="B2" s="178"/>
      <c r="C2" s="412" t="s">
        <v>661</v>
      </c>
      <c r="D2" s="412"/>
      <c r="E2" s="412"/>
      <c r="F2" s="413"/>
      <c r="I2" s="181"/>
      <c r="J2" s="181"/>
      <c r="K2" s="181"/>
    </row>
    <row r="3" spans="1:21" ht="54.65" customHeight="1" x14ac:dyDescent="0.6">
      <c r="A3" s="182" t="s">
        <v>32</v>
      </c>
      <c r="B3" s="183"/>
      <c r="C3" s="412" t="s">
        <v>675</v>
      </c>
      <c r="D3" s="412"/>
      <c r="E3" s="412"/>
      <c r="F3" s="413"/>
      <c r="I3" s="181"/>
      <c r="J3" s="181"/>
      <c r="K3" s="181"/>
    </row>
    <row r="4" spans="1:21" ht="61.5" customHeight="1" x14ac:dyDescent="0.6">
      <c r="A4" s="182" t="s">
        <v>33</v>
      </c>
      <c r="B4" s="184"/>
      <c r="C4" s="412" t="s">
        <v>676</v>
      </c>
      <c r="D4" s="412"/>
      <c r="E4" s="412"/>
      <c r="F4" s="413"/>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21"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87" customHeight="1" x14ac:dyDescent="0.6">
      <c r="A8" s="420" t="s">
        <v>254</v>
      </c>
      <c r="B8" s="423" t="s">
        <v>118</v>
      </c>
      <c r="C8" s="189" t="s">
        <v>324</v>
      </c>
      <c r="D8" s="189" t="s">
        <v>257</v>
      </c>
      <c r="E8" s="426" t="s">
        <v>103</v>
      </c>
      <c r="F8" s="426" t="s">
        <v>103</v>
      </c>
      <c r="G8" s="426" t="s">
        <v>103</v>
      </c>
      <c r="H8" s="426" t="s">
        <v>103</v>
      </c>
      <c r="I8" s="426" t="s">
        <v>103</v>
      </c>
      <c r="J8" s="432" t="s">
        <v>164</v>
      </c>
      <c r="K8" s="435" t="s">
        <v>677</v>
      </c>
      <c r="L8" s="435"/>
      <c r="M8" s="562"/>
      <c r="Q8" s="190" t="str">
        <f>IF(OR(J8='Drop downs'!$G$7,J8='Drop downs'!$G$5), B8&amp;": "&amp;K8&amp;CHAR(10),"")</f>
        <v xml:space="preserve">IIA1: 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v>
      </c>
      <c r="R8" s="190" t="str">
        <f>IF(J8='Drop downs'!$G$2,B8&amp;": "&amp;K8&amp;"
"," ")</f>
        <v xml:space="preserve"> </v>
      </c>
      <c r="S8" s="190" t="str">
        <f>IF(E8='Drop downs'!$B$6,B8&amp;": "&amp;K8&amp;"","")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6"/>
      <c r="M9" s="473"/>
      <c r="Q9" s="190"/>
      <c r="R9" s="190"/>
      <c r="S9" s="190"/>
      <c r="T9" s="188"/>
    </row>
    <row r="10" spans="1:21" ht="32.15" customHeight="1" x14ac:dyDescent="0.6">
      <c r="A10" s="421"/>
      <c r="B10" s="424"/>
      <c r="C10" s="191" t="s">
        <v>326</v>
      </c>
      <c r="D10" s="191" t="s">
        <v>257</v>
      </c>
      <c r="E10" s="427"/>
      <c r="F10" s="427"/>
      <c r="G10" s="427"/>
      <c r="H10" s="427"/>
      <c r="I10" s="427"/>
      <c r="J10" s="433"/>
      <c r="K10" s="436"/>
      <c r="L10" s="436"/>
      <c r="M10" s="473"/>
      <c r="Q10" s="190"/>
      <c r="R10" s="190"/>
      <c r="S10" s="190"/>
    </row>
    <row r="11" spans="1:21" ht="58" customHeight="1" x14ac:dyDescent="0.6">
      <c r="A11" s="421"/>
      <c r="B11" s="424"/>
      <c r="C11" s="191" t="s">
        <v>327</v>
      </c>
      <c r="D11" s="191" t="s">
        <v>257</v>
      </c>
      <c r="E11" s="427"/>
      <c r="F11" s="427"/>
      <c r="G11" s="427"/>
      <c r="H11" s="427"/>
      <c r="I11" s="427"/>
      <c r="J11" s="433"/>
      <c r="K11" s="436"/>
      <c r="L11" s="436"/>
      <c r="M11" s="473"/>
      <c r="Q11" s="190"/>
      <c r="R11" s="190"/>
      <c r="S11" s="190"/>
    </row>
    <row r="12" spans="1:21" ht="61" customHeight="1" x14ac:dyDescent="0.6">
      <c r="A12" s="421"/>
      <c r="B12" s="424"/>
      <c r="C12" s="191" t="s">
        <v>328</v>
      </c>
      <c r="D12" s="191" t="s">
        <v>257</v>
      </c>
      <c r="E12" s="427"/>
      <c r="F12" s="427"/>
      <c r="G12" s="427"/>
      <c r="H12" s="427"/>
      <c r="I12" s="427"/>
      <c r="J12" s="433"/>
      <c r="K12" s="436"/>
      <c r="L12" s="436"/>
      <c r="M12" s="473"/>
      <c r="Q12" s="190"/>
      <c r="R12" s="190"/>
      <c r="S12" s="190"/>
    </row>
    <row r="13" spans="1:21" ht="35.15" customHeight="1" x14ac:dyDescent="0.6">
      <c r="A13" s="421"/>
      <c r="B13" s="424"/>
      <c r="C13" s="191" t="s">
        <v>329</v>
      </c>
      <c r="D13" s="191" t="s">
        <v>257</v>
      </c>
      <c r="E13" s="427"/>
      <c r="F13" s="427"/>
      <c r="G13" s="427"/>
      <c r="H13" s="427"/>
      <c r="I13" s="427"/>
      <c r="J13" s="433"/>
      <c r="K13" s="436"/>
      <c r="L13" s="436"/>
      <c r="M13" s="473"/>
      <c r="Q13" s="190"/>
      <c r="R13" s="190"/>
      <c r="S13" s="190"/>
    </row>
    <row r="14" spans="1:21" ht="57.65" customHeight="1" x14ac:dyDescent="0.6">
      <c r="A14" s="421"/>
      <c r="B14" s="424"/>
      <c r="C14" s="191" t="s">
        <v>330</v>
      </c>
      <c r="D14" s="191" t="s">
        <v>253</v>
      </c>
      <c r="E14" s="427"/>
      <c r="F14" s="427"/>
      <c r="G14" s="427"/>
      <c r="H14" s="427"/>
      <c r="I14" s="427"/>
      <c r="J14" s="433"/>
      <c r="K14" s="436"/>
      <c r="L14" s="436"/>
      <c r="M14" s="473"/>
      <c r="Q14" s="190"/>
      <c r="R14" s="190"/>
      <c r="S14" s="190"/>
    </row>
    <row r="15" spans="1:21" ht="62.15" customHeight="1" x14ac:dyDescent="0.6">
      <c r="A15" s="421"/>
      <c r="B15" s="424"/>
      <c r="C15" s="191" t="s">
        <v>331</v>
      </c>
      <c r="D15" s="191" t="s">
        <v>257</v>
      </c>
      <c r="E15" s="427"/>
      <c r="F15" s="427"/>
      <c r="G15" s="427"/>
      <c r="H15" s="427"/>
      <c r="I15" s="427"/>
      <c r="J15" s="433"/>
      <c r="K15" s="436"/>
      <c r="L15" s="436"/>
      <c r="M15" s="473"/>
      <c r="Q15" s="190"/>
      <c r="R15" s="190"/>
      <c r="S15" s="190"/>
    </row>
    <row r="16" spans="1:21" ht="78" x14ac:dyDescent="0.6">
      <c r="A16" s="421"/>
      <c r="B16" s="424"/>
      <c r="C16" s="191" t="s">
        <v>332</v>
      </c>
      <c r="D16" s="191" t="s">
        <v>257</v>
      </c>
      <c r="E16" s="427"/>
      <c r="F16" s="427"/>
      <c r="G16" s="427"/>
      <c r="H16" s="427"/>
      <c r="I16" s="427"/>
      <c r="J16" s="433"/>
      <c r="K16" s="436"/>
      <c r="L16" s="436"/>
      <c r="M16" s="473"/>
      <c r="Q16" s="190"/>
      <c r="R16" s="190"/>
      <c r="S16" s="190"/>
    </row>
    <row r="17" spans="1:21" ht="60" customHeight="1" thickBot="1" x14ac:dyDescent="0.65">
      <c r="A17" s="446"/>
      <c r="B17" s="560"/>
      <c r="C17" s="217" t="s">
        <v>333</v>
      </c>
      <c r="D17" s="217" t="s">
        <v>253</v>
      </c>
      <c r="E17" s="561"/>
      <c r="F17" s="561"/>
      <c r="G17" s="561"/>
      <c r="H17" s="561"/>
      <c r="I17" s="561"/>
      <c r="J17" s="447"/>
      <c r="K17" s="452"/>
      <c r="L17" s="452"/>
      <c r="M17" s="563"/>
      <c r="Q17" s="190"/>
      <c r="R17" s="190"/>
      <c r="S17" s="190"/>
    </row>
    <row r="18" spans="1:21" ht="15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5"/>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50" customHeight="1" thickBot="1" x14ac:dyDescent="0.65">
      <c r="A19" s="464"/>
      <c r="B19" s="443"/>
      <c r="C19" s="217" t="s">
        <v>336</v>
      </c>
      <c r="D19" s="217" t="s">
        <v>257</v>
      </c>
      <c r="E19" s="447"/>
      <c r="F19" s="447"/>
      <c r="G19" s="447"/>
      <c r="H19" s="447"/>
      <c r="I19" s="447"/>
      <c r="J19" s="447"/>
      <c r="K19" s="452"/>
      <c r="L19" s="452"/>
      <c r="M19" s="565"/>
      <c r="Q19" s="190"/>
      <c r="R19" s="190"/>
      <c r="S19" s="190"/>
    </row>
    <row r="20" spans="1:21" ht="165" customHeight="1" x14ac:dyDescent="0.6">
      <c r="A20" s="420" t="s">
        <v>337</v>
      </c>
      <c r="B20" s="441" t="s">
        <v>120</v>
      </c>
      <c r="C20" s="194" t="s">
        <v>338</v>
      </c>
      <c r="D20" s="189" t="s">
        <v>253</v>
      </c>
      <c r="E20" s="432" t="s">
        <v>435</v>
      </c>
      <c r="F20" s="432" t="s">
        <v>444</v>
      </c>
      <c r="G20" s="432" t="s">
        <v>510</v>
      </c>
      <c r="H20" s="432" t="s">
        <v>468</v>
      </c>
      <c r="I20" s="432" t="s">
        <v>439</v>
      </c>
      <c r="J20" s="432" t="s">
        <v>159</v>
      </c>
      <c r="K20" s="435" t="s">
        <v>679</v>
      </c>
      <c r="L20" s="435"/>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61" customHeight="1" x14ac:dyDescent="0.6">
      <c r="A21" s="421"/>
      <c r="B21" s="442"/>
      <c r="C21" s="195" t="s">
        <v>339</v>
      </c>
      <c r="D21" s="191" t="s">
        <v>257</v>
      </c>
      <c r="E21" s="433"/>
      <c r="F21" s="433"/>
      <c r="G21" s="433"/>
      <c r="H21" s="433"/>
      <c r="I21" s="433"/>
      <c r="J21" s="433"/>
      <c r="K21" s="436"/>
      <c r="L21" s="436"/>
      <c r="M21" s="566"/>
      <c r="Q21" s="190"/>
      <c r="R21" s="190"/>
      <c r="S21" s="190"/>
    </row>
    <row r="22" spans="1:21" ht="57.65" customHeight="1" x14ac:dyDescent="0.6">
      <c r="A22" s="421"/>
      <c r="B22" s="442"/>
      <c r="C22" s="195" t="s">
        <v>340</v>
      </c>
      <c r="D22" s="191" t="s">
        <v>257</v>
      </c>
      <c r="E22" s="433"/>
      <c r="F22" s="433"/>
      <c r="G22" s="433"/>
      <c r="H22" s="433"/>
      <c r="I22" s="433"/>
      <c r="J22" s="433"/>
      <c r="K22" s="436"/>
      <c r="L22" s="436"/>
      <c r="M22" s="566"/>
      <c r="Q22" s="190"/>
      <c r="R22" s="190"/>
      <c r="S22" s="190"/>
    </row>
    <row r="23" spans="1:21" ht="62.15" customHeight="1" x14ac:dyDescent="0.6">
      <c r="A23" s="421"/>
      <c r="B23" s="442"/>
      <c r="C23" s="195" t="s">
        <v>341</v>
      </c>
      <c r="D23" s="191" t="s">
        <v>257</v>
      </c>
      <c r="E23" s="433"/>
      <c r="F23" s="433"/>
      <c r="G23" s="433"/>
      <c r="H23" s="433"/>
      <c r="I23" s="433"/>
      <c r="J23" s="433"/>
      <c r="K23" s="436"/>
      <c r="L23" s="436"/>
      <c r="M23" s="566"/>
      <c r="Q23" s="190"/>
      <c r="R23" s="190"/>
      <c r="S23" s="190"/>
    </row>
    <row r="24" spans="1:21" ht="61" customHeight="1" x14ac:dyDescent="0.6">
      <c r="A24" s="421"/>
      <c r="B24" s="442"/>
      <c r="C24" s="195" t="s">
        <v>342</v>
      </c>
      <c r="D24" s="191" t="s">
        <v>253</v>
      </c>
      <c r="E24" s="433"/>
      <c r="F24" s="433"/>
      <c r="G24" s="433"/>
      <c r="H24" s="433"/>
      <c r="I24" s="433"/>
      <c r="J24" s="433"/>
      <c r="K24" s="436"/>
      <c r="L24" s="436"/>
      <c r="M24" s="566"/>
      <c r="Q24" s="190"/>
      <c r="R24" s="190"/>
      <c r="S24" s="190"/>
    </row>
    <row r="25" spans="1:21" ht="110.15" customHeight="1" x14ac:dyDescent="0.6">
      <c r="A25" s="421"/>
      <c r="B25" s="442"/>
      <c r="C25" s="195" t="s">
        <v>343</v>
      </c>
      <c r="D25" s="191" t="s">
        <v>257</v>
      </c>
      <c r="E25" s="433"/>
      <c r="F25" s="433"/>
      <c r="G25" s="433"/>
      <c r="H25" s="433"/>
      <c r="I25" s="433"/>
      <c r="J25" s="433"/>
      <c r="K25" s="436"/>
      <c r="L25" s="436"/>
      <c r="M25" s="566"/>
      <c r="Q25" s="190"/>
      <c r="R25" s="190"/>
      <c r="S25" s="190"/>
    </row>
    <row r="26" spans="1:21" ht="58" customHeight="1" x14ac:dyDescent="0.6">
      <c r="A26" s="421"/>
      <c r="B26" s="442"/>
      <c r="C26" s="195" t="s">
        <v>344</v>
      </c>
      <c r="D26" s="191" t="s">
        <v>257</v>
      </c>
      <c r="E26" s="433"/>
      <c r="F26" s="433"/>
      <c r="G26" s="433"/>
      <c r="H26" s="433"/>
      <c r="I26" s="433"/>
      <c r="J26" s="433"/>
      <c r="K26" s="436"/>
      <c r="L26" s="436"/>
      <c r="M26" s="566"/>
      <c r="Q26" s="190"/>
      <c r="R26" s="190"/>
      <c r="S26" s="190"/>
    </row>
    <row r="27" spans="1:21" ht="87.65" customHeight="1" thickBot="1" x14ac:dyDescent="0.65">
      <c r="A27" s="446"/>
      <c r="B27" s="443"/>
      <c r="C27" s="212" t="s">
        <v>345</v>
      </c>
      <c r="D27" s="217" t="s">
        <v>253</v>
      </c>
      <c r="E27" s="447"/>
      <c r="F27" s="447"/>
      <c r="G27" s="447"/>
      <c r="H27" s="447"/>
      <c r="I27" s="447"/>
      <c r="J27" s="447"/>
      <c r="K27" s="452"/>
      <c r="L27" s="452"/>
      <c r="M27" s="565"/>
      <c r="Q27" s="190"/>
      <c r="R27" s="190"/>
      <c r="S27" s="190"/>
    </row>
    <row r="28" spans="1:21" ht="87" customHeight="1" x14ac:dyDescent="0.6">
      <c r="A28" s="420" t="s">
        <v>346</v>
      </c>
      <c r="B28" s="441" t="s">
        <v>121</v>
      </c>
      <c r="C28" s="197" t="s">
        <v>347</v>
      </c>
      <c r="D28" s="194" t="s">
        <v>257</v>
      </c>
      <c r="E28" s="432" t="s">
        <v>253</v>
      </c>
      <c r="F28" s="432" t="s">
        <v>444</v>
      </c>
      <c r="G28" s="432" t="s">
        <v>422</v>
      </c>
      <c r="H28" s="432" t="s">
        <v>468</v>
      </c>
      <c r="I28" s="432" t="s">
        <v>439</v>
      </c>
      <c r="J28" s="432" t="s">
        <v>159</v>
      </c>
      <c r="K28" s="435" t="s">
        <v>680</v>
      </c>
      <c r="L28" s="435"/>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83.5" customHeight="1" x14ac:dyDescent="0.6">
      <c r="A29" s="421"/>
      <c r="B29" s="442"/>
      <c r="C29" s="198" t="s">
        <v>348</v>
      </c>
      <c r="D29" s="195" t="s">
        <v>257</v>
      </c>
      <c r="E29" s="433"/>
      <c r="F29" s="433"/>
      <c r="G29" s="433"/>
      <c r="H29" s="433"/>
      <c r="I29" s="433"/>
      <c r="J29" s="433"/>
      <c r="K29" s="436"/>
      <c r="L29" s="436"/>
      <c r="M29" s="566"/>
      <c r="Q29" s="190"/>
      <c r="R29" s="190"/>
      <c r="S29" s="190"/>
    </row>
    <row r="30" spans="1:21" ht="65.5" customHeight="1" x14ac:dyDescent="0.6">
      <c r="A30" s="421"/>
      <c r="B30" s="442"/>
      <c r="C30" s="198" t="s">
        <v>349</v>
      </c>
      <c r="D30" s="195" t="s">
        <v>253</v>
      </c>
      <c r="E30" s="433"/>
      <c r="F30" s="433"/>
      <c r="G30" s="433"/>
      <c r="H30" s="433"/>
      <c r="I30" s="433"/>
      <c r="J30" s="433"/>
      <c r="K30" s="436"/>
      <c r="L30" s="436"/>
      <c r="M30" s="566"/>
      <c r="Q30" s="190"/>
      <c r="R30" s="190"/>
      <c r="S30" s="190"/>
    </row>
    <row r="31" spans="1:21" ht="57.65" customHeight="1" x14ac:dyDescent="0.6">
      <c r="A31" s="421"/>
      <c r="B31" s="442"/>
      <c r="C31" s="198" t="s">
        <v>350</v>
      </c>
      <c r="D31" s="195" t="s">
        <v>257</v>
      </c>
      <c r="E31" s="433"/>
      <c r="F31" s="433"/>
      <c r="G31" s="433"/>
      <c r="H31" s="433"/>
      <c r="I31" s="433"/>
      <c r="J31" s="433"/>
      <c r="K31" s="436"/>
      <c r="L31" s="436"/>
      <c r="M31" s="566"/>
      <c r="Q31" s="190"/>
      <c r="R31" s="190"/>
      <c r="S31" s="190"/>
    </row>
    <row r="32" spans="1:21" ht="54.65" customHeight="1" x14ac:dyDescent="0.6">
      <c r="A32" s="421"/>
      <c r="B32" s="442"/>
      <c r="C32" s="198" t="s">
        <v>351</v>
      </c>
      <c r="D32" s="195" t="s">
        <v>257</v>
      </c>
      <c r="E32" s="433"/>
      <c r="F32" s="433"/>
      <c r="G32" s="433"/>
      <c r="H32" s="433"/>
      <c r="I32" s="433"/>
      <c r="J32" s="433"/>
      <c r="K32" s="436"/>
      <c r="L32" s="436"/>
      <c r="M32" s="566"/>
      <c r="Q32" s="190"/>
      <c r="R32" s="190"/>
      <c r="S32" s="190"/>
    </row>
    <row r="33" spans="1:21" ht="35.15" customHeight="1" x14ac:dyDescent="0.6">
      <c r="A33" s="421"/>
      <c r="B33" s="442"/>
      <c r="C33" s="198" t="s">
        <v>352</v>
      </c>
      <c r="D33" s="195" t="s">
        <v>257</v>
      </c>
      <c r="E33" s="433"/>
      <c r="F33" s="433"/>
      <c r="G33" s="433"/>
      <c r="H33" s="433"/>
      <c r="I33" s="433"/>
      <c r="J33" s="433"/>
      <c r="K33" s="436"/>
      <c r="L33" s="436"/>
      <c r="M33" s="566"/>
      <c r="Q33" s="190"/>
      <c r="R33" s="190"/>
      <c r="S33" s="190"/>
    </row>
    <row r="34" spans="1:21" ht="59.5" customHeight="1" x14ac:dyDescent="0.6">
      <c r="A34" s="421"/>
      <c r="B34" s="442"/>
      <c r="C34" s="198" t="s">
        <v>353</v>
      </c>
      <c r="D34" s="195" t="s">
        <v>257</v>
      </c>
      <c r="E34" s="433"/>
      <c r="F34" s="433"/>
      <c r="G34" s="433"/>
      <c r="H34" s="433"/>
      <c r="I34" s="433"/>
      <c r="J34" s="433"/>
      <c r="K34" s="436"/>
      <c r="L34" s="436"/>
      <c r="M34" s="566"/>
      <c r="Q34" s="190"/>
      <c r="R34" s="190"/>
      <c r="S34" s="190"/>
    </row>
    <row r="35" spans="1:21" ht="55" customHeight="1" thickBot="1" x14ac:dyDescent="0.65">
      <c r="A35" s="446"/>
      <c r="B35" s="443"/>
      <c r="C35" s="211" t="s">
        <v>354</v>
      </c>
      <c r="D35" s="212" t="s">
        <v>257</v>
      </c>
      <c r="E35" s="447"/>
      <c r="F35" s="447"/>
      <c r="G35" s="447"/>
      <c r="H35" s="447"/>
      <c r="I35" s="447"/>
      <c r="J35" s="447"/>
      <c r="K35" s="452"/>
      <c r="L35" s="452"/>
      <c r="M35" s="565"/>
      <c r="Q35" s="190"/>
      <c r="R35" s="190"/>
      <c r="S35" s="190"/>
    </row>
    <row r="36" spans="1:21" ht="71.150000000000006" customHeight="1" x14ac:dyDescent="0.6">
      <c r="A36" s="420" t="s">
        <v>355</v>
      </c>
      <c r="B36" s="441" t="s">
        <v>122</v>
      </c>
      <c r="C36" s="194" t="s">
        <v>356</v>
      </c>
      <c r="D36" s="194" t="s">
        <v>253</v>
      </c>
      <c r="E36" s="432" t="s">
        <v>103</v>
      </c>
      <c r="F36" s="432" t="s">
        <v>103</v>
      </c>
      <c r="G36" s="432" t="s">
        <v>103</v>
      </c>
      <c r="H36" s="567" t="s">
        <v>103</v>
      </c>
      <c r="I36" s="432" t="s">
        <v>103</v>
      </c>
      <c r="J36" s="432" t="s">
        <v>164</v>
      </c>
      <c r="K36" s="435" t="s">
        <v>681</v>
      </c>
      <c r="L36" s="435" t="s">
        <v>682</v>
      </c>
      <c r="M36" s="564"/>
      <c r="Q36" s="190" t="str">
        <f>IF(OR(J36='Drop downs'!$G$7,J36='Drop downs'!$G$5), B36&amp;": "&amp;K36&amp;CHAR(10),"")</f>
        <v xml:space="preserve">IIA5: 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v>
      </c>
      <c r="R36" s="190" t="str">
        <f>IF(J36='Drop downs'!$G$2,B36&amp;": "&amp;K36&amp;"
"," ")</f>
        <v xml:space="preserve"> </v>
      </c>
      <c r="S36" s="190" t="str">
        <f>IF(E36='Drop downs'!$B$6,B36&amp;": "&amp;K36&amp;"","")</f>
        <v/>
      </c>
      <c r="T36" s="175" t="str">
        <f>IF(L36&gt;0,B36&amp;":"&amp;L36&amp;"
","")</f>
        <v xml:space="preserve">IIA5:Further investigations into the sites available for development would need to be undertaken to confirm if the 24,266 dwelling target is deliverable. 
</v>
      </c>
      <c r="U36" s="175" t="str">
        <f>IF(M36&gt;0,B36&amp;":"&amp;M36&amp;"
","")</f>
        <v/>
      </c>
    </row>
    <row r="37" spans="1:21" ht="75" customHeight="1" x14ac:dyDescent="0.6">
      <c r="A37" s="421"/>
      <c r="B37" s="442"/>
      <c r="C37" s="195" t="s">
        <v>357</v>
      </c>
      <c r="D37" s="195" t="s">
        <v>253</v>
      </c>
      <c r="E37" s="433"/>
      <c r="F37" s="433"/>
      <c r="G37" s="433"/>
      <c r="H37" s="568"/>
      <c r="I37" s="433"/>
      <c r="J37" s="433"/>
      <c r="K37" s="436"/>
      <c r="L37" s="436"/>
      <c r="M37" s="566"/>
      <c r="Q37" s="190"/>
      <c r="R37" s="190"/>
      <c r="S37" s="190"/>
    </row>
    <row r="38" spans="1:21" ht="70.5" customHeight="1" x14ac:dyDescent="0.6">
      <c r="A38" s="421"/>
      <c r="B38" s="442"/>
      <c r="C38" s="195" t="s">
        <v>358</v>
      </c>
      <c r="D38" s="195" t="s">
        <v>253</v>
      </c>
      <c r="E38" s="433"/>
      <c r="F38" s="433"/>
      <c r="G38" s="433"/>
      <c r="H38" s="568"/>
      <c r="I38" s="433"/>
      <c r="J38" s="433"/>
      <c r="K38" s="436"/>
      <c r="L38" s="436"/>
      <c r="M38" s="566"/>
      <c r="Q38" s="190"/>
      <c r="R38" s="190"/>
      <c r="S38" s="190"/>
    </row>
    <row r="39" spans="1:21" ht="93.65" customHeight="1" x14ac:dyDescent="0.6">
      <c r="A39" s="421"/>
      <c r="B39" s="442"/>
      <c r="C39" s="195" t="s">
        <v>359</v>
      </c>
      <c r="D39" s="195" t="s">
        <v>253</v>
      </c>
      <c r="E39" s="433"/>
      <c r="F39" s="433"/>
      <c r="G39" s="433"/>
      <c r="H39" s="568"/>
      <c r="I39" s="433"/>
      <c r="J39" s="433"/>
      <c r="K39" s="436"/>
      <c r="L39" s="436"/>
      <c r="M39" s="566"/>
      <c r="Q39" s="190"/>
      <c r="R39" s="190"/>
      <c r="S39" s="190"/>
    </row>
    <row r="40" spans="1:21" ht="116.15" customHeight="1" x14ac:dyDescent="0.6">
      <c r="A40" s="421"/>
      <c r="B40" s="442"/>
      <c r="C40" s="195" t="s">
        <v>360</v>
      </c>
      <c r="D40" s="195" t="s">
        <v>253</v>
      </c>
      <c r="E40" s="433"/>
      <c r="F40" s="433"/>
      <c r="G40" s="433"/>
      <c r="H40" s="568"/>
      <c r="I40" s="433"/>
      <c r="J40" s="433"/>
      <c r="K40" s="436"/>
      <c r="L40" s="436"/>
      <c r="M40" s="566"/>
      <c r="Q40" s="190"/>
      <c r="R40" s="190"/>
      <c r="S40" s="190"/>
    </row>
    <row r="41" spans="1:21" ht="82.5" customHeight="1" thickBot="1" x14ac:dyDescent="0.65">
      <c r="A41" s="446"/>
      <c r="B41" s="443"/>
      <c r="C41" s="212" t="s">
        <v>361</v>
      </c>
      <c r="D41" s="212" t="s">
        <v>253</v>
      </c>
      <c r="E41" s="447"/>
      <c r="F41" s="447"/>
      <c r="G41" s="447"/>
      <c r="H41" s="569"/>
      <c r="I41" s="447"/>
      <c r="J41" s="447"/>
      <c r="K41" s="452"/>
      <c r="L41" s="452"/>
      <c r="M41" s="565"/>
      <c r="Q41" s="190"/>
      <c r="R41" s="190"/>
      <c r="S41" s="190"/>
    </row>
    <row r="42" spans="1:21" ht="120" customHeight="1" x14ac:dyDescent="0.6">
      <c r="A42" s="420" t="s">
        <v>362</v>
      </c>
      <c r="B42" s="441" t="s">
        <v>123</v>
      </c>
      <c r="C42" s="194" t="s">
        <v>363</v>
      </c>
      <c r="D42" s="194" t="s">
        <v>253</v>
      </c>
      <c r="E42" s="432" t="s">
        <v>103</v>
      </c>
      <c r="F42" s="432" t="s">
        <v>103</v>
      </c>
      <c r="G42" s="432" t="s">
        <v>103</v>
      </c>
      <c r="H42" s="432" t="s">
        <v>103</v>
      </c>
      <c r="I42" s="432" t="s">
        <v>103</v>
      </c>
      <c r="J42" s="432" t="s">
        <v>164</v>
      </c>
      <c r="K42" s="435" t="s">
        <v>683</v>
      </c>
      <c r="L42" s="435"/>
      <c r="M42" s="564"/>
      <c r="Q42" s="190" t="str">
        <f>IF(OR(J42='Drop downs'!$G$7,J42='Drop downs'!$G$5), B42&amp;": "&amp;K42&amp;CHAR(10),"")</f>
        <v xml:space="preserve">IIA6: 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v>
      </c>
      <c r="R42" s="190" t="str">
        <f>IF(J42='Drop downs'!$G$2,B42&amp;": "&amp;K42&amp;"
"," ")</f>
        <v xml:space="preserve"> </v>
      </c>
      <c r="S42" s="190" t="str">
        <f>IF(E42='Drop downs'!$B$6,B42&amp;": "&amp;K42&amp;"","")</f>
        <v/>
      </c>
      <c r="T42" s="175" t="str">
        <f>IF(L42&gt;0,B42&amp;":"&amp;L42&amp;"
","")</f>
        <v/>
      </c>
      <c r="U42" s="175" t="str">
        <f>IF(M42&gt;0,B42&amp;":"&amp;M42&amp;"
","")</f>
        <v/>
      </c>
    </row>
    <row r="43" spans="1:21" ht="120" customHeight="1" x14ac:dyDescent="0.6">
      <c r="A43" s="421"/>
      <c r="B43" s="442"/>
      <c r="C43" s="195" t="s">
        <v>364</v>
      </c>
      <c r="D43" s="195" t="s">
        <v>253</v>
      </c>
      <c r="E43" s="433"/>
      <c r="F43" s="433"/>
      <c r="G43" s="433"/>
      <c r="H43" s="433"/>
      <c r="I43" s="433"/>
      <c r="J43" s="433"/>
      <c r="K43" s="436"/>
      <c r="L43" s="436"/>
      <c r="M43" s="566"/>
      <c r="Q43" s="190"/>
      <c r="R43" s="190"/>
      <c r="S43" s="190"/>
    </row>
    <row r="44" spans="1:21" ht="120" customHeight="1" x14ac:dyDescent="0.6">
      <c r="A44" s="421"/>
      <c r="B44" s="442"/>
      <c r="C44" s="195" t="s">
        <v>365</v>
      </c>
      <c r="D44" s="195" t="s">
        <v>257</v>
      </c>
      <c r="E44" s="433"/>
      <c r="F44" s="433"/>
      <c r="G44" s="433"/>
      <c r="H44" s="433"/>
      <c r="I44" s="433"/>
      <c r="J44" s="433"/>
      <c r="K44" s="436"/>
      <c r="L44" s="436"/>
      <c r="M44" s="566"/>
      <c r="Q44" s="190"/>
      <c r="R44" s="190"/>
      <c r="S44" s="190"/>
    </row>
    <row r="45" spans="1:21" ht="120" customHeight="1" x14ac:dyDescent="0.6">
      <c r="A45" s="421"/>
      <c r="B45" s="442"/>
      <c r="C45" s="195" t="s">
        <v>366</v>
      </c>
      <c r="D45" s="195" t="s">
        <v>257</v>
      </c>
      <c r="E45" s="433"/>
      <c r="F45" s="433"/>
      <c r="G45" s="433"/>
      <c r="H45" s="433"/>
      <c r="I45" s="433"/>
      <c r="J45" s="433"/>
      <c r="K45" s="436"/>
      <c r="L45" s="436"/>
      <c r="M45" s="566"/>
      <c r="Q45" s="190"/>
      <c r="R45" s="190"/>
      <c r="S45" s="190"/>
    </row>
    <row r="46" spans="1:21" ht="120" customHeight="1" thickBot="1" x14ac:dyDescent="0.65">
      <c r="A46" s="446"/>
      <c r="B46" s="443"/>
      <c r="C46" s="212" t="s">
        <v>367</v>
      </c>
      <c r="D46" s="212" t="s">
        <v>257</v>
      </c>
      <c r="E46" s="447"/>
      <c r="F46" s="447"/>
      <c r="G46" s="447"/>
      <c r="H46" s="447"/>
      <c r="I46" s="447"/>
      <c r="J46" s="447"/>
      <c r="K46" s="452"/>
      <c r="L46" s="452"/>
      <c r="M46" s="565"/>
      <c r="Q46" s="190"/>
      <c r="R46" s="190"/>
      <c r="S46" s="190"/>
    </row>
    <row r="47" spans="1:21" ht="200.15" customHeight="1" x14ac:dyDescent="0.6">
      <c r="A47" s="420" t="s">
        <v>368</v>
      </c>
      <c r="B47" s="441" t="s">
        <v>124</v>
      </c>
      <c r="C47" s="194" t="s">
        <v>369</v>
      </c>
      <c r="D47" s="194" t="s">
        <v>253</v>
      </c>
      <c r="E47" s="432" t="s">
        <v>421</v>
      </c>
      <c r="F47" s="432" t="s">
        <v>466</v>
      </c>
      <c r="G47" s="432" t="s">
        <v>427</v>
      </c>
      <c r="H47" s="432" t="s">
        <v>424</v>
      </c>
      <c r="I47" s="432" t="s">
        <v>425</v>
      </c>
      <c r="J47" s="432" t="s">
        <v>168</v>
      </c>
      <c r="K47" s="435" t="s">
        <v>684</v>
      </c>
      <c r="L47" s="435" t="s">
        <v>685</v>
      </c>
      <c r="M47" s="564"/>
      <c r="Q47" s="190" t="str">
        <f>IF(OR(J47='Drop downs'!$G$7,J47='Drop downs'!$G$5), B47&amp;": "&amp;K47&amp;CHAR(10),"")</f>
        <v xml:space="preserve">IIA7: 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v>
      </c>
      <c r="R47" s="190" t="str">
        <f>IF(J47='Drop downs'!$G$2,B47&amp;": "&amp;K47&amp;"
"," ")</f>
        <v xml:space="preserve"> </v>
      </c>
      <c r="S47" s="190" t="str">
        <f>IF(E47='Drop downs'!$B$6,B47&amp;": "&amp;K47&amp;"","")</f>
        <v/>
      </c>
      <c r="T47" s="175" t="str">
        <f>IF(L47&gt;0,B47&amp;":"&amp;L47&amp;"
","")</f>
        <v xml:space="preserve">IIA7:Further investigations into the sites available for development and design measures taken at each site to minimise air, noise and light pollution will need to be undertaken.
</v>
      </c>
      <c r="U47" s="175" t="str">
        <f>IF(M47&gt;0,B47&amp;":"&amp;M47&amp;"
","")</f>
        <v/>
      </c>
    </row>
    <row r="48" spans="1:21" ht="200.15" customHeight="1" thickBot="1" x14ac:dyDescent="0.65">
      <c r="A48" s="446"/>
      <c r="B48" s="443"/>
      <c r="C48" s="212" t="s">
        <v>370</v>
      </c>
      <c r="D48" s="212" t="s">
        <v>253</v>
      </c>
      <c r="E48" s="447"/>
      <c r="F48" s="447"/>
      <c r="G48" s="447"/>
      <c r="H48" s="447"/>
      <c r="I48" s="447"/>
      <c r="J48" s="447"/>
      <c r="K48" s="452"/>
      <c r="L48" s="452"/>
      <c r="M48" s="565"/>
      <c r="Q48" s="190"/>
      <c r="R48" s="190"/>
      <c r="S48" s="190"/>
    </row>
    <row r="49" spans="1:21" ht="91.5" customHeight="1" x14ac:dyDescent="0.6">
      <c r="A49" s="420" t="s">
        <v>371</v>
      </c>
      <c r="B49" s="441" t="s">
        <v>125</v>
      </c>
      <c r="C49" s="189" t="s">
        <v>372</v>
      </c>
      <c r="D49" s="189" t="s">
        <v>253</v>
      </c>
      <c r="E49" s="432" t="s">
        <v>103</v>
      </c>
      <c r="F49" s="432" t="s">
        <v>422</v>
      </c>
      <c r="G49" s="432" t="s">
        <v>423</v>
      </c>
      <c r="H49" s="432" t="s">
        <v>433</v>
      </c>
      <c r="I49" s="432" t="s">
        <v>439</v>
      </c>
      <c r="J49" s="432" t="s">
        <v>166</v>
      </c>
      <c r="K49" s="465" t="s">
        <v>686</v>
      </c>
      <c r="L49" s="435"/>
      <c r="M49" s="564"/>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80.150000000000006" customHeight="1" x14ac:dyDescent="0.6">
      <c r="A50" s="421"/>
      <c r="B50" s="442"/>
      <c r="C50" s="191" t="s">
        <v>373</v>
      </c>
      <c r="D50" s="191" t="s">
        <v>257</v>
      </c>
      <c r="E50" s="433"/>
      <c r="F50" s="433"/>
      <c r="G50" s="433"/>
      <c r="H50" s="433"/>
      <c r="I50" s="433"/>
      <c r="J50" s="433"/>
      <c r="K50" s="466"/>
      <c r="L50" s="436"/>
      <c r="M50" s="566"/>
      <c r="Q50" s="190"/>
      <c r="R50" s="190"/>
      <c r="S50" s="190"/>
    </row>
    <row r="51" spans="1:21" ht="80.150000000000006" customHeight="1" x14ac:dyDescent="0.6">
      <c r="A51" s="421"/>
      <c r="B51" s="442"/>
      <c r="C51" s="200" t="s">
        <v>374</v>
      </c>
      <c r="D51" s="191" t="s">
        <v>257</v>
      </c>
      <c r="E51" s="433"/>
      <c r="F51" s="433"/>
      <c r="G51" s="433"/>
      <c r="H51" s="433"/>
      <c r="I51" s="433"/>
      <c r="J51" s="433"/>
      <c r="K51" s="466"/>
      <c r="L51" s="436"/>
      <c r="M51" s="566"/>
      <c r="Q51" s="190"/>
      <c r="R51" s="190"/>
      <c r="S51" s="190"/>
    </row>
    <row r="52" spans="1:21" ht="80.150000000000006" customHeight="1" x14ac:dyDescent="0.6">
      <c r="A52" s="421"/>
      <c r="B52" s="442"/>
      <c r="C52" s="191" t="s">
        <v>375</v>
      </c>
      <c r="D52" s="191" t="s">
        <v>257</v>
      </c>
      <c r="E52" s="433"/>
      <c r="F52" s="433"/>
      <c r="G52" s="433"/>
      <c r="H52" s="433"/>
      <c r="I52" s="433"/>
      <c r="J52" s="433"/>
      <c r="K52" s="466"/>
      <c r="L52" s="436"/>
      <c r="M52" s="566"/>
      <c r="Q52" s="190"/>
      <c r="R52" s="190"/>
      <c r="S52" s="190"/>
    </row>
    <row r="53" spans="1:21" ht="80.150000000000006" customHeight="1" thickBot="1" x14ac:dyDescent="0.65">
      <c r="A53" s="446"/>
      <c r="B53" s="443"/>
      <c r="C53" s="217" t="s">
        <v>376</v>
      </c>
      <c r="D53" s="212" t="s">
        <v>253</v>
      </c>
      <c r="E53" s="447"/>
      <c r="F53" s="447"/>
      <c r="G53" s="447"/>
      <c r="H53" s="447"/>
      <c r="I53" s="447"/>
      <c r="J53" s="447"/>
      <c r="K53" s="467"/>
      <c r="L53" s="452"/>
      <c r="M53" s="565"/>
      <c r="N53" s="223"/>
      <c r="Q53" s="190"/>
      <c r="R53" s="190"/>
      <c r="S53" s="190"/>
    </row>
    <row r="54" spans="1:21" ht="86.5" customHeight="1" x14ac:dyDescent="0.6">
      <c r="A54" s="420" t="s">
        <v>377</v>
      </c>
      <c r="B54" s="441" t="s">
        <v>126</v>
      </c>
      <c r="C54" s="201" t="s">
        <v>378</v>
      </c>
      <c r="D54" s="189" t="s">
        <v>253</v>
      </c>
      <c r="E54" s="432" t="s">
        <v>435</v>
      </c>
      <c r="F54" s="432" t="s">
        <v>422</v>
      </c>
      <c r="G54" s="432" t="s">
        <v>423</v>
      </c>
      <c r="H54" s="432" t="s">
        <v>433</v>
      </c>
      <c r="I54" s="432" t="s">
        <v>425</v>
      </c>
      <c r="J54" s="432" t="s">
        <v>166</v>
      </c>
      <c r="K54" s="435" t="s">
        <v>687</v>
      </c>
      <c r="L54" s="435"/>
      <c r="M54" s="564"/>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82" customHeight="1" x14ac:dyDescent="0.6">
      <c r="A55" s="421"/>
      <c r="B55" s="442"/>
      <c r="C55" s="202" t="s">
        <v>379</v>
      </c>
      <c r="D55" s="191" t="s">
        <v>257</v>
      </c>
      <c r="E55" s="433"/>
      <c r="F55" s="433"/>
      <c r="G55" s="433"/>
      <c r="H55" s="433"/>
      <c r="I55" s="433"/>
      <c r="J55" s="433"/>
      <c r="K55" s="436"/>
      <c r="L55" s="436"/>
      <c r="M55" s="566"/>
      <c r="Q55" s="190"/>
      <c r="R55" s="190"/>
      <c r="S55" s="190"/>
    </row>
    <row r="56" spans="1:21" ht="110.15" customHeight="1" thickBot="1" x14ac:dyDescent="0.65">
      <c r="A56" s="446"/>
      <c r="B56" s="443"/>
      <c r="C56" s="215" t="s">
        <v>380</v>
      </c>
      <c r="D56" s="217" t="s">
        <v>257</v>
      </c>
      <c r="E56" s="447"/>
      <c r="F56" s="447"/>
      <c r="G56" s="447"/>
      <c r="H56" s="447"/>
      <c r="I56" s="447"/>
      <c r="J56" s="447"/>
      <c r="K56" s="452"/>
      <c r="L56" s="452"/>
      <c r="M56" s="565"/>
      <c r="Q56" s="190"/>
      <c r="R56" s="190"/>
      <c r="S56" s="190"/>
    </row>
    <row r="57" spans="1:21" ht="36" customHeight="1" x14ac:dyDescent="0.6">
      <c r="A57" s="420" t="s">
        <v>381</v>
      </c>
      <c r="B57" s="441" t="s">
        <v>127</v>
      </c>
      <c r="C57" s="189" t="s">
        <v>382</v>
      </c>
      <c r="D57" s="189" t="s">
        <v>253</v>
      </c>
      <c r="E57" s="432" t="s">
        <v>421</v>
      </c>
      <c r="F57" s="432" t="s">
        <v>466</v>
      </c>
      <c r="G57" s="432" t="s">
        <v>423</v>
      </c>
      <c r="H57" s="432" t="s">
        <v>424</v>
      </c>
      <c r="I57" s="432" t="s">
        <v>425</v>
      </c>
      <c r="J57" s="432" t="s">
        <v>168</v>
      </c>
      <c r="K57" s="435" t="s">
        <v>688</v>
      </c>
      <c r="L57" s="435" t="s">
        <v>689</v>
      </c>
      <c r="M57" s="564"/>
      <c r="Q57" s="190" t="str">
        <f>IF(OR(J57='Drop downs'!$G$7,J57='Drop downs'!$G$5), B57&amp;": "&amp;K57&amp;CHAR(10),"")</f>
        <v xml:space="preserve">IIA10: 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v>
      </c>
      <c r="R57" s="190" t="str">
        <f>IF(J57='Drop downs'!$G$2,B57&amp;": "&amp;K57&amp;"
"," ")</f>
        <v xml:space="preserve"> </v>
      </c>
      <c r="S57" s="190" t="str">
        <f>IF(E57='Drop downs'!$B$6,B57&amp;": "&amp;K57&amp;"","")</f>
        <v/>
      </c>
      <c r="T57" s="175" t="str">
        <f>IF(L57&gt;0,B57&amp;":"&amp;L57&amp;"
","")</f>
        <v xml:space="preserve">IIA10:The loss of Green Belt and Metropolitan Open Land would be irreversible and therefore unmitigable. 
</v>
      </c>
      <c r="U57" s="175" t="str">
        <f>IF(M57&gt;0,B57&amp;":"&amp;M57&amp;"
","")</f>
        <v/>
      </c>
    </row>
    <row r="58" spans="1:21" ht="56.15" customHeight="1" x14ac:dyDescent="0.6">
      <c r="A58" s="421"/>
      <c r="B58" s="442"/>
      <c r="C58" s="191" t="s">
        <v>383</v>
      </c>
      <c r="D58" s="191" t="s">
        <v>253</v>
      </c>
      <c r="E58" s="433"/>
      <c r="F58" s="433"/>
      <c r="G58" s="433"/>
      <c r="H58" s="433"/>
      <c r="I58" s="433"/>
      <c r="J58" s="433"/>
      <c r="K58" s="436"/>
      <c r="L58" s="436"/>
      <c r="M58" s="566"/>
      <c r="Q58" s="190"/>
      <c r="R58" s="190"/>
      <c r="S58" s="190"/>
    </row>
    <row r="59" spans="1:21" ht="30" customHeight="1" x14ac:dyDescent="0.6">
      <c r="A59" s="421"/>
      <c r="B59" s="442"/>
      <c r="C59" s="191" t="s">
        <v>384</v>
      </c>
      <c r="D59" s="191" t="s">
        <v>253</v>
      </c>
      <c r="E59" s="433"/>
      <c r="F59" s="433"/>
      <c r="G59" s="433"/>
      <c r="H59" s="433"/>
      <c r="I59" s="433"/>
      <c r="J59" s="433"/>
      <c r="K59" s="436"/>
      <c r="L59" s="436"/>
      <c r="M59" s="566"/>
      <c r="Q59" s="190"/>
      <c r="R59" s="190"/>
      <c r="S59" s="190"/>
    </row>
    <row r="60" spans="1:21" ht="61.5" customHeight="1" x14ac:dyDescent="0.6">
      <c r="A60" s="421"/>
      <c r="B60" s="442"/>
      <c r="C60" s="191" t="s">
        <v>385</v>
      </c>
      <c r="D60" s="191" t="s">
        <v>253</v>
      </c>
      <c r="E60" s="433"/>
      <c r="F60" s="433"/>
      <c r="G60" s="433"/>
      <c r="H60" s="433"/>
      <c r="I60" s="433"/>
      <c r="J60" s="433"/>
      <c r="K60" s="436"/>
      <c r="L60" s="436"/>
      <c r="M60" s="566"/>
      <c r="Q60" s="190"/>
      <c r="R60" s="190"/>
      <c r="S60" s="190"/>
    </row>
    <row r="61" spans="1:21" ht="33.65" customHeight="1" x14ac:dyDescent="0.6">
      <c r="A61" s="421"/>
      <c r="B61" s="442"/>
      <c r="C61" s="191" t="s">
        <v>386</v>
      </c>
      <c r="D61" s="191" t="s">
        <v>253</v>
      </c>
      <c r="E61" s="433"/>
      <c r="F61" s="433"/>
      <c r="G61" s="433"/>
      <c r="H61" s="433"/>
      <c r="I61" s="433"/>
      <c r="J61" s="433"/>
      <c r="K61" s="436"/>
      <c r="L61" s="436"/>
      <c r="M61" s="566"/>
      <c r="Q61" s="190"/>
      <c r="R61" s="190"/>
      <c r="S61" s="190"/>
    </row>
    <row r="62" spans="1:21" ht="30" customHeight="1" x14ac:dyDescent="0.6">
      <c r="A62" s="421"/>
      <c r="B62" s="442"/>
      <c r="C62" s="191" t="s">
        <v>387</v>
      </c>
      <c r="D62" s="191" t="s">
        <v>257</v>
      </c>
      <c r="E62" s="433"/>
      <c r="F62" s="433"/>
      <c r="G62" s="433"/>
      <c r="H62" s="433"/>
      <c r="I62" s="433"/>
      <c r="J62" s="433"/>
      <c r="K62" s="436"/>
      <c r="L62" s="436"/>
      <c r="M62" s="566"/>
      <c r="Q62" s="190"/>
      <c r="R62" s="190"/>
      <c r="S62" s="190"/>
    </row>
    <row r="63" spans="1:21" ht="80.5" customHeight="1" x14ac:dyDescent="0.6">
      <c r="A63" s="421"/>
      <c r="B63" s="442"/>
      <c r="C63" s="191" t="s">
        <v>388</v>
      </c>
      <c r="D63" s="191" t="s">
        <v>253</v>
      </c>
      <c r="E63" s="433"/>
      <c r="F63" s="433"/>
      <c r="G63" s="433"/>
      <c r="H63" s="433"/>
      <c r="I63" s="433"/>
      <c r="J63" s="433"/>
      <c r="K63" s="436"/>
      <c r="L63" s="436"/>
      <c r="M63" s="566"/>
      <c r="Q63" s="190"/>
      <c r="R63" s="190"/>
      <c r="S63" s="190"/>
    </row>
    <row r="64" spans="1:21" ht="31.5" customHeight="1" thickBot="1" x14ac:dyDescent="0.65">
      <c r="A64" s="446"/>
      <c r="B64" s="443"/>
      <c r="C64" s="217" t="s">
        <v>389</v>
      </c>
      <c r="D64" s="217" t="s">
        <v>253</v>
      </c>
      <c r="E64" s="447"/>
      <c r="F64" s="447"/>
      <c r="G64" s="447"/>
      <c r="H64" s="447"/>
      <c r="I64" s="447"/>
      <c r="J64" s="447"/>
      <c r="K64" s="452"/>
      <c r="L64" s="452"/>
      <c r="M64" s="565"/>
      <c r="Q64" s="190"/>
      <c r="R64" s="190"/>
      <c r="S64" s="190"/>
    </row>
    <row r="65" spans="1:21" ht="66" customHeight="1" x14ac:dyDescent="0.6">
      <c r="A65" s="420" t="s">
        <v>390</v>
      </c>
      <c r="B65" s="441" t="s">
        <v>128</v>
      </c>
      <c r="C65" s="197" t="s">
        <v>455</v>
      </c>
      <c r="D65" s="189" t="s">
        <v>257</v>
      </c>
      <c r="E65" s="432" t="s">
        <v>103</v>
      </c>
      <c r="F65" s="432" t="s">
        <v>103</v>
      </c>
      <c r="G65" s="432" t="s">
        <v>103</v>
      </c>
      <c r="H65" s="432" t="s">
        <v>103</v>
      </c>
      <c r="I65" s="432" t="s">
        <v>103</v>
      </c>
      <c r="J65" s="432" t="s">
        <v>164</v>
      </c>
      <c r="K65" s="435" t="s">
        <v>690</v>
      </c>
      <c r="L65" s="435" t="s">
        <v>691</v>
      </c>
      <c r="M65" s="564"/>
      <c r="Q65" s="190" t="str">
        <f>IF(OR(J65='Drop downs'!$G$7,J65='Drop downs'!$G$5), B65&amp;": "&amp;K65&amp;CHAR(10),"")</f>
        <v xml:space="preserve">IIA11: 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v>
      </c>
      <c r="R65" s="190" t="str">
        <f>IF(J65='Drop downs'!$G$2,B65&amp;": "&amp;K65&amp;"
"," ")</f>
        <v xml:space="preserve"> </v>
      </c>
      <c r="S65" s="190" t="str">
        <f>IF(E65='Drop downs'!$B$6,B65&amp;": "&amp;K65&amp;"","")</f>
        <v/>
      </c>
      <c r="T65" s="175" t="str">
        <f>IF(L65&gt;0,B65&amp;":"&amp;L65&amp;"
","")</f>
        <v xml:space="preserve">IIA11:Further investigations into the sites available for development would need to be undertaken.
</v>
      </c>
      <c r="U65" s="175" t="str">
        <f>IF(M65&gt;0,B65&amp;":"&amp;M65&amp;"
","")</f>
        <v/>
      </c>
    </row>
    <row r="66" spans="1:21" ht="43.5" customHeight="1" x14ac:dyDescent="0.6">
      <c r="A66" s="421"/>
      <c r="B66" s="442"/>
      <c r="C66" s="198" t="s">
        <v>392</v>
      </c>
      <c r="D66" s="191" t="s">
        <v>257</v>
      </c>
      <c r="E66" s="433"/>
      <c r="F66" s="433"/>
      <c r="G66" s="433"/>
      <c r="H66" s="433"/>
      <c r="I66" s="433"/>
      <c r="J66" s="433"/>
      <c r="K66" s="436"/>
      <c r="L66" s="436"/>
      <c r="M66" s="566"/>
      <c r="Q66" s="190"/>
      <c r="R66" s="190"/>
      <c r="S66" s="190"/>
    </row>
    <row r="67" spans="1:21" ht="90" customHeight="1" x14ac:dyDescent="0.6">
      <c r="A67" s="421"/>
      <c r="B67" s="442"/>
      <c r="C67" s="198" t="s">
        <v>393</v>
      </c>
      <c r="D67" s="191" t="s">
        <v>257</v>
      </c>
      <c r="E67" s="433"/>
      <c r="F67" s="433"/>
      <c r="G67" s="433"/>
      <c r="H67" s="433"/>
      <c r="I67" s="433"/>
      <c r="J67" s="433"/>
      <c r="K67" s="436"/>
      <c r="L67" s="436"/>
      <c r="M67" s="566"/>
      <c r="Q67" s="190"/>
      <c r="R67" s="190"/>
      <c r="S67" s="190"/>
    </row>
    <row r="68" spans="1:21" ht="75" customHeight="1" x14ac:dyDescent="0.6">
      <c r="A68" s="421"/>
      <c r="B68" s="442"/>
      <c r="C68" s="198" t="s">
        <v>394</v>
      </c>
      <c r="D68" s="191" t="s">
        <v>257</v>
      </c>
      <c r="E68" s="433"/>
      <c r="F68" s="433"/>
      <c r="G68" s="433"/>
      <c r="H68" s="433"/>
      <c r="I68" s="433"/>
      <c r="J68" s="433"/>
      <c r="K68" s="436"/>
      <c r="L68" s="436"/>
      <c r="M68" s="566"/>
      <c r="Q68" s="190"/>
      <c r="R68" s="190"/>
      <c r="S68" s="190"/>
    </row>
    <row r="69" spans="1:21" ht="42.65" customHeight="1" x14ac:dyDescent="0.6">
      <c r="A69" s="421"/>
      <c r="B69" s="442"/>
      <c r="C69" s="198" t="s">
        <v>457</v>
      </c>
      <c r="D69" s="191" t="s">
        <v>257</v>
      </c>
      <c r="E69" s="433"/>
      <c r="F69" s="433"/>
      <c r="G69" s="433"/>
      <c r="H69" s="433"/>
      <c r="I69" s="433"/>
      <c r="J69" s="433"/>
      <c r="K69" s="436"/>
      <c r="L69" s="436"/>
      <c r="M69" s="566"/>
      <c r="Q69" s="190"/>
      <c r="R69" s="190"/>
      <c r="S69" s="190"/>
    </row>
    <row r="70" spans="1:21" ht="47.5" customHeight="1" x14ac:dyDescent="0.6">
      <c r="A70" s="421"/>
      <c r="B70" s="442"/>
      <c r="C70" s="198" t="s">
        <v>396</v>
      </c>
      <c r="D70" s="191" t="s">
        <v>257</v>
      </c>
      <c r="E70" s="433"/>
      <c r="F70" s="433"/>
      <c r="G70" s="433"/>
      <c r="H70" s="433"/>
      <c r="I70" s="433"/>
      <c r="J70" s="433"/>
      <c r="K70" s="436"/>
      <c r="L70" s="436"/>
      <c r="M70" s="566"/>
      <c r="Q70" s="190"/>
      <c r="R70" s="190"/>
      <c r="S70" s="190"/>
    </row>
    <row r="71" spans="1:21" ht="63.65" customHeight="1" thickBot="1" x14ac:dyDescent="0.65">
      <c r="A71" s="446"/>
      <c r="B71" s="443"/>
      <c r="C71" s="211" t="s">
        <v>397</v>
      </c>
      <c r="D71" s="217" t="s">
        <v>257</v>
      </c>
      <c r="E71" s="447"/>
      <c r="F71" s="447"/>
      <c r="G71" s="447"/>
      <c r="H71" s="447"/>
      <c r="I71" s="447"/>
      <c r="J71" s="447"/>
      <c r="K71" s="452"/>
      <c r="L71" s="452"/>
      <c r="M71" s="565"/>
      <c r="Q71" s="190"/>
      <c r="R71" s="190"/>
      <c r="S71" s="190"/>
    </row>
    <row r="72" spans="1:21" ht="75" customHeight="1" x14ac:dyDescent="0.6">
      <c r="A72" s="420" t="s">
        <v>398</v>
      </c>
      <c r="B72" s="441" t="s">
        <v>129</v>
      </c>
      <c r="C72" s="197" t="s">
        <v>399</v>
      </c>
      <c r="D72" s="189" t="s">
        <v>253</v>
      </c>
      <c r="E72" s="432" t="s">
        <v>421</v>
      </c>
      <c r="F72" s="432" t="s">
        <v>422</v>
      </c>
      <c r="G72" s="432" t="s">
        <v>423</v>
      </c>
      <c r="H72" s="432" t="s">
        <v>424</v>
      </c>
      <c r="I72" s="432" t="s">
        <v>425</v>
      </c>
      <c r="J72" s="432" t="s">
        <v>168</v>
      </c>
      <c r="K72" s="465" t="s">
        <v>692</v>
      </c>
      <c r="L72" s="522" t="s">
        <v>693</v>
      </c>
      <c r="M72" s="570"/>
      <c r="Q72" s="190" t="str">
        <f>IF(OR(J72='Drop downs'!$G$7,J72='Drop downs'!$G$5), B72&amp;": "&amp;K72&amp;CHAR(10),"")</f>
        <v xml:space="preserve">IIA12: 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v>
      </c>
      <c r="R72" s="190" t="str">
        <f>IF(J72='Drop downs'!$G$2,B72&amp;": "&amp;K72&amp;"
"," ")</f>
        <v xml:space="preserve"> </v>
      </c>
      <c r="S72" s="190" t="str">
        <f>IF(E72='Drop downs'!$B$6,B72&amp;": "&amp;K72&amp;"","")</f>
        <v/>
      </c>
      <c r="T72" s="175" t="str">
        <f>IF(L72&gt;0,B72&amp;":"&amp;L72&amp;"
","")</f>
        <v xml:space="preserve">IIA12:The addition of a criterion which notes that within the Harrow and Wealdstone Opportunity area, development will need to consider the potential effects on MOL both through direct development and surrounding development could help to mitigate the negative effect identified. 
</v>
      </c>
      <c r="U72" s="175" t="str">
        <f>IF(M72&gt;0,B72&amp;":"&amp;M72&amp;"
","")</f>
        <v/>
      </c>
    </row>
    <row r="73" spans="1:21" ht="60" customHeight="1" x14ac:dyDescent="0.6">
      <c r="A73" s="421"/>
      <c r="B73" s="442"/>
      <c r="C73" s="198" t="s">
        <v>400</v>
      </c>
      <c r="D73" s="191" t="s">
        <v>257</v>
      </c>
      <c r="E73" s="433"/>
      <c r="F73" s="433"/>
      <c r="G73" s="433"/>
      <c r="H73" s="433"/>
      <c r="I73" s="433"/>
      <c r="J73" s="433"/>
      <c r="K73" s="466"/>
      <c r="L73" s="457"/>
      <c r="M73" s="571"/>
      <c r="Q73" s="190"/>
      <c r="R73" s="190"/>
      <c r="S73" s="190"/>
    </row>
    <row r="74" spans="1:21" ht="75" customHeight="1" x14ac:dyDescent="0.6">
      <c r="A74" s="421"/>
      <c r="B74" s="442"/>
      <c r="C74" s="198" t="s">
        <v>401</v>
      </c>
      <c r="D74" s="191" t="s">
        <v>253</v>
      </c>
      <c r="E74" s="433"/>
      <c r="F74" s="433"/>
      <c r="G74" s="433"/>
      <c r="H74" s="433"/>
      <c r="I74" s="433"/>
      <c r="J74" s="433"/>
      <c r="K74" s="466"/>
      <c r="L74" s="457"/>
      <c r="M74" s="571"/>
      <c r="Q74" s="190"/>
      <c r="R74" s="190"/>
      <c r="S74" s="190"/>
    </row>
    <row r="75" spans="1:21" ht="62.15" customHeight="1" x14ac:dyDescent="0.6">
      <c r="A75" s="421"/>
      <c r="B75" s="442"/>
      <c r="C75" s="198" t="s">
        <v>402</v>
      </c>
      <c r="D75" s="191" t="s">
        <v>257</v>
      </c>
      <c r="E75" s="433"/>
      <c r="F75" s="433"/>
      <c r="G75" s="433"/>
      <c r="H75" s="433"/>
      <c r="I75" s="433"/>
      <c r="J75" s="433"/>
      <c r="K75" s="466"/>
      <c r="L75" s="457"/>
      <c r="M75" s="571"/>
      <c r="Q75" s="190"/>
      <c r="R75" s="190"/>
      <c r="S75" s="190"/>
    </row>
    <row r="76" spans="1:21" ht="101.5" customHeight="1" thickBot="1" x14ac:dyDescent="0.65">
      <c r="A76" s="446"/>
      <c r="B76" s="443"/>
      <c r="C76" s="207" t="s">
        <v>403</v>
      </c>
      <c r="D76" s="217" t="s">
        <v>257</v>
      </c>
      <c r="E76" s="447"/>
      <c r="F76" s="447"/>
      <c r="G76" s="447"/>
      <c r="H76" s="447"/>
      <c r="I76" s="447"/>
      <c r="J76" s="447"/>
      <c r="K76" s="467"/>
      <c r="L76" s="458"/>
      <c r="M76" s="572"/>
      <c r="Q76" s="190"/>
      <c r="R76" s="190"/>
      <c r="S76" s="190"/>
    </row>
    <row r="77" spans="1:21" ht="52" x14ac:dyDescent="0.6">
      <c r="A77" s="444" t="s">
        <v>404</v>
      </c>
      <c r="B77" s="441" t="s">
        <v>130</v>
      </c>
      <c r="C77" s="197" t="s">
        <v>405</v>
      </c>
      <c r="D77" s="194" t="s">
        <v>253</v>
      </c>
      <c r="E77" s="432" t="s">
        <v>421</v>
      </c>
      <c r="F77" s="432" t="s">
        <v>444</v>
      </c>
      <c r="G77" s="432" t="s">
        <v>427</v>
      </c>
      <c r="H77" s="432" t="s">
        <v>424</v>
      </c>
      <c r="I77" s="432" t="s">
        <v>425</v>
      </c>
      <c r="J77" s="432" t="s">
        <v>168</v>
      </c>
      <c r="K77" s="435" t="s">
        <v>694</v>
      </c>
      <c r="L77" s="435" t="s">
        <v>695</v>
      </c>
      <c r="M77" s="564"/>
      <c r="Q77" s="190" t="str">
        <f>IF(OR(J77='Drop downs'!$G$7,J77='Drop downs'!$G$5), B77&amp;": "&amp;K77&amp;CHAR(10),"")</f>
        <v xml:space="preserve">IIA13: 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v>
      </c>
      <c r="R77" s="190" t="str">
        <f>IF(J77='Drop downs'!$G$2,B77&amp;": "&amp;K77&amp;"
"," ")</f>
        <v xml:space="preserve"> </v>
      </c>
      <c r="S77" s="190" t="str">
        <f>IF(E77='Drop downs'!$B$6,B77&amp;": "&amp;K77&amp;"","")</f>
        <v/>
      </c>
      <c r="T77" s="175" t="str">
        <f>IF(L77&gt;0,B77&amp;":"&amp;L77&amp;"
","")</f>
        <v xml:space="preserve">IIA13:The loss of greenfield land would be permanent and irreversible. 
</v>
      </c>
      <c r="U77" s="175" t="str">
        <f>IF(M77&gt;0,B77&amp;":"&amp;M77&amp;"
","")</f>
        <v/>
      </c>
    </row>
    <row r="78" spans="1:21" x14ac:dyDescent="0.6">
      <c r="A78" s="463"/>
      <c r="B78" s="442"/>
      <c r="C78" s="198" t="s">
        <v>406</v>
      </c>
      <c r="D78" s="213" t="s">
        <v>253</v>
      </c>
      <c r="E78" s="433"/>
      <c r="F78" s="433"/>
      <c r="G78" s="433"/>
      <c r="H78" s="433"/>
      <c r="I78" s="433"/>
      <c r="J78" s="433"/>
      <c r="K78" s="436"/>
      <c r="L78" s="436"/>
      <c r="M78" s="566"/>
      <c r="Q78" s="190"/>
      <c r="R78" s="190"/>
      <c r="S78" s="190"/>
    </row>
    <row r="79" spans="1:21" x14ac:dyDescent="0.6">
      <c r="A79" s="463"/>
      <c r="B79" s="442"/>
      <c r="C79" s="198" t="s">
        <v>407</v>
      </c>
      <c r="D79" s="195" t="s">
        <v>257</v>
      </c>
      <c r="E79" s="433"/>
      <c r="F79" s="433"/>
      <c r="G79" s="433"/>
      <c r="H79" s="433"/>
      <c r="I79" s="433"/>
      <c r="J79" s="433"/>
      <c r="K79" s="436"/>
      <c r="L79" s="436"/>
      <c r="M79" s="566"/>
      <c r="Q79" s="190"/>
      <c r="R79" s="190"/>
      <c r="S79" s="190"/>
    </row>
    <row r="80" spans="1:21" x14ac:dyDescent="0.6">
      <c r="A80" s="463"/>
      <c r="B80" s="442"/>
      <c r="C80" s="205" t="s">
        <v>408</v>
      </c>
      <c r="D80" s="195" t="s">
        <v>257</v>
      </c>
      <c r="E80" s="433"/>
      <c r="F80" s="433"/>
      <c r="G80" s="433"/>
      <c r="H80" s="433"/>
      <c r="I80" s="433"/>
      <c r="J80" s="433"/>
      <c r="K80" s="436"/>
      <c r="L80" s="436"/>
      <c r="M80" s="566"/>
      <c r="Q80" s="190"/>
      <c r="R80" s="190"/>
      <c r="S80" s="190"/>
    </row>
    <row r="81" spans="1:21" ht="91" customHeight="1" x14ac:dyDescent="0.6">
      <c r="A81" s="463"/>
      <c r="B81" s="442"/>
      <c r="C81" s="205" t="s">
        <v>409</v>
      </c>
      <c r="D81" s="195" t="s">
        <v>257</v>
      </c>
      <c r="E81" s="433"/>
      <c r="F81" s="433"/>
      <c r="G81" s="433"/>
      <c r="H81" s="433"/>
      <c r="I81" s="433"/>
      <c r="J81" s="433"/>
      <c r="K81" s="436"/>
      <c r="L81" s="436"/>
      <c r="M81" s="566"/>
      <c r="Q81" s="190"/>
      <c r="R81" s="190"/>
      <c r="S81" s="190"/>
    </row>
    <row r="82" spans="1:21" ht="78" x14ac:dyDescent="0.6">
      <c r="A82" s="463"/>
      <c r="B82" s="442"/>
      <c r="C82" s="205" t="s">
        <v>410</v>
      </c>
      <c r="D82" s="195" t="s">
        <v>257</v>
      </c>
      <c r="E82" s="433"/>
      <c r="F82" s="433"/>
      <c r="G82" s="433"/>
      <c r="H82" s="433"/>
      <c r="I82" s="433"/>
      <c r="J82" s="433"/>
      <c r="K82" s="436"/>
      <c r="L82" s="436"/>
      <c r="M82" s="566"/>
      <c r="Q82" s="190"/>
      <c r="R82" s="190"/>
      <c r="S82" s="190"/>
    </row>
    <row r="83" spans="1:21" ht="58.5" customHeight="1" thickBot="1" x14ac:dyDescent="0.65">
      <c r="A83" s="464"/>
      <c r="B83" s="443"/>
      <c r="C83" s="215" t="s">
        <v>411</v>
      </c>
      <c r="D83" s="212" t="s">
        <v>257</v>
      </c>
      <c r="E83" s="447"/>
      <c r="F83" s="447"/>
      <c r="G83" s="447"/>
      <c r="H83" s="447"/>
      <c r="I83" s="447"/>
      <c r="J83" s="447"/>
      <c r="K83" s="452"/>
      <c r="L83" s="452"/>
      <c r="M83" s="56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573</v>
      </c>
      <c r="L84" s="435"/>
      <c r="M84" s="564"/>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213" t="s">
        <v>257</v>
      </c>
      <c r="E85" s="433"/>
      <c r="F85" s="433"/>
      <c r="G85" s="433"/>
      <c r="H85" s="433"/>
      <c r="I85" s="433"/>
      <c r="J85" s="433"/>
      <c r="K85" s="436"/>
      <c r="L85" s="436"/>
      <c r="M85" s="566"/>
      <c r="Q85" s="190"/>
      <c r="R85" s="190"/>
      <c r="S85" s="190"/>
    </row>
    <row r="86" spans="1:21" ht="52.5" customHeight="1" x14ac:dyDescent="0.6">
      <c r="A86" s="463"/>
      <c r="B86" s="442"/>
      <c r="C86" s="205" t="s">
        <v>415</v>
      </c>
      <c r="D86" s="213" t="s">
        <v>257</v>
      </c>
      <c r="E86" s="433"/>
      <c r="F86" s="433"/>
      <c r="G86" s="433"/>
      <c r="H86" s="433"/>
      <c r="I86" s="433"/>
      <c r="J86" s="433"/>
      <c r="K86" s="436"/>
      <c r="L86" s="436"/>
      <c r="M86" s="566"/>
      <c r="Q86" s="190"/>
      <c r="R86" s="190"/>
      <c r="S86" s="190"/>
    </row>
    <row r="87" spans="1:21" ht="32.15" customHeight="1" thickBot="1" x14ac:dyDescent="0.65">
      <c r="A87" s="464"/>
      <c r="B87" s="443"/>
      <c r="C87" s="207" t="s">
        <v>416</v>
      </c>
      <c r="D87" s="224" t="s">
        <v>257</v>
      </c>
      <c r="E87" s="447"/>
      <c r="F87" s="447"/>
      <c r="G87" s="447"/>
      <c r="H87" s="447"/>
      <c r="I87" s="447"/>
      <c r="J87" s="447"/>
      <c r="K87" s="452"/>
      <c r="L87" s="452"/>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57.65" customHeight="1" x14ac:dyDescent="0.6">
      <c r="A90" s="471" t="str">
        <f>Q8&amp;Q18&amp;Q20&amp;Q28&amp;Q36&amp;Q42&amp;Q47&amp;Q48&amp;Q49&amp;Q54&amp;Q57&amp;Q65&amp;Q72&amp;Q77&amp;Q84&amp;Q87</f>
        <v xml:space="preserve">IIA1: 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IIA5: 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IIA6: 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IIA7: 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IIA10: 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IIA11: 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IIA12: 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IIA13: 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ht="171.75" customHeight="1" x14ac:dyDescent="0.6">
      <c r="A94" s="477" t="s">
        <v>696</v>
      </c>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69" customHeight="1" thickBot="1" x14ac:dyDescent="0.65">
      <c r="A96" s="468" t="str">
        <f>T8&amp;T18&amp;T20&amp;T28&amp;T36&amp;T42&amp;T47&amp;T49&amp;T54&amp;T57&amp;T65&amp;T72&amp;T77&amp;T84</f>
        <v xml:space="preserve">IIA5:Further investigations into the sites available for development would need to be undertaken to confirm if the 24,266 dwelling target is deliverable. 
IIA7:Further investigations into the sites available for development and design measures taken at each site to minimise air, noise and light pollution will need to be undertaken.
IIA10:The loss of Green Belt and Metropolitan Open Land would be irreversible and therefore unmitigable. 
IIA11:Further investigations into the sites available for development would need to be undertaken.
IIA12:The addition of a criterion which notes that within the Harrow and Wealdstone Opportunity area, development will need to consider the potential effects on MOL both through direct development and surrounding development could help to mitigate the negative effect identified. 
IIA13:The loss of greenfield land would be permanent and irreversible.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8JBf+xcrkU1gQx22hD2gHC2wqyVI2uUGrQbNufhVIrnul6k1tzcP1f3ns2yG00seYToEMtPyWMX/ekwqQaK0Tg==" saltValue="qf0dkQCocMWMy0AlKywcjw==" spinCount="100000" sheet="1" objects="1" scenarios="1"/>
  <autoFilter ref="A7:L87" xr:uid="{D2C47CAF-421C-4D58-AA7A-22430CCF83D7}"/>
  <mergeCells count="170">
    <mergeCell ref="A98:M98"/>
    <mergeCell ref="A92:M92"/>
    <mergeCell ref="A93:M93"/>
    <mergeCell ref="A94:M94"/>
    <mergeCell ref="A95:M95"/>
    <mergeCell ref="A96:M96"/>
    <mergeCell ref="A97:M97"/>
    <mergeCell ref="L84:L87"/>
    <mergeCell ref="M84:M87"/>
    <mergeCell ref="A89:M89"/>
    <mergeCell ref="A90:M90"/>
    <mergeCell ref="A91:M91"/>
    <mergeCell ref="A84:A87"/>
    <mergeCell ref="B84:B87"/>
    <mergeCell ref="E84:E87"/>
    <mergeCell ref="F84:F87"/>
    <mergeCell ref="G84:G87"/>
    <mergeCell ref="H84:H87"/>
    <mergeCell ref="I84:I87"/>
    <mergeCell ref="J84:J87"/>
    <mergeCell ref="K84:K87"/>
    <mergeCell ref="L72:L76"/>
    <mergeCell ref="M72:M76"/>
    <mergeCell ref="A77:A83"/>
    <mergeCell ref="B77:B83"/>
    <mergeCell ref="E77:E83"/>
    <mergeCell ref="F77:F83"/>
    <mergeCell ref="G77:G83"/>
    <mergeCell ref="M77:M83"/>
    <mergeCell ref="H77:H83"/>
    <mergeCell ref="I77:I83"/>
    <mergeCell ref="J77:J83"/>
    <mergeCell ref="K77:K83"/>
    <mergeCell ref="L77:L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M57:M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L65:L71"/>
    <mergeCell ref="M65:M71"/>
    <mergeCell ref="L49:L53"/>
    <mergeCell ref="M49:M53"/>
    <mergeCell ref="A54:A56"/>
    <mergeCell ref="B54:B56"/>
    <mergeCell ref="E54:E56"/>
    <mergeCell ref="F54:F56"/>
    <mergeCell ref="G54:G56"/>
    <mergeCell ref="H54:H56"/>
    <mergeCell ref="I54:I56"/>
    <mergeCell ref="J54:J56"/>
    <mergeCell ref="K54:K56"/>
    <mergeCell ref="L54:L56"/>
    <mergeCell ref="M54:M56"/>
    <mergeCell ref="A49:A53"/>
    <mergeCell ref="B49:B53"/>
    <mergeCell ref="E49:E53"/>
    <mergeCell ref="F49:F53"/>
    <mergeCell ref="G49:G53"/>
    <mergeCell ref="H49:H53"/>
    <mergeCell ref="I49:I53"/>
    <mergeCell ref="J49:J53"/>
    <mergeCell ref="K49:K53"/>
    <mergeCell ref="L42:L46"/>
    <mergeCell ref="M42:M46"/>
    <mergeCell ref="A47:A48"/>
    <mergeCell ref="B47:B48"/>
    <mergeCell ref="E47:E48"/>
    <mergeCell ref="F47:F48"/>
    <mergeCell ref="G47:G48"/>
    <mergeCell ref="M47:M48"/>
    <mergeCell ref="H47:H48"/>
    <mergeCell ref="I47:I48"/>
    <mergeCell ref="J47:J48"/>
    <mergeCell ref="K47:K48"/>
    <mergeCell ref="L47:L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M28:M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L36:L41"/>
    <mergeCell ref="M36:M41"/>
    <mergeCell ref="L18:L19"/>
    <mergeCell ref="M18:M19"/>
    <mergeCell ref="A20:A27"/>
    <mergeCell ref="B20:B27"/>
    <mergeCell ref="E20:E27"/>
    <mergeCell ref="F20:F27"/>
    <mergeCell ref="G20:G27"/>
    <mergeCell ref="H20:H27"/>
    <mergeCell ref="I20:I27"/>
    <mergeCell ref="J20:J27"/>
    <mergeCell ref="K20:K27"/>
    <mergeCell ref="L20:L27"/>
    <mergeCell ref="M20:M27"/>
    <mergeCell ref="A18:A19"/>
    <mergeCell ref="B18:B19"/>
    <mergeCell ref="E18:E19"/>
    <mergeCell ref="F18:F19"/>
    <mergeCell ref="G18:G19"/>
    <mergeCell ref="H18:H19"/>
    <mergeCell ref="I18:I19"/>
    <mergeCell ref="J18:J19"/>
    <mergeCell ref="K18:K19"/>
    <mergeCell ref="C1:F1"/>
    <mergeCell ref="C2:F2"/>
    <mergeCell ref="A6:C6"/>
    <mergeCell ref="E6:M6"/>
    <mergeCell ref="A8:A17"/>
    <mergeCell ref="B8:B17"/>
    <mergeCell ref="E8:E17"/>
    <mergeCell ref="F8:F17"/>
    <mergeCell ref="G8:G17"/>
    <mergeCell ref="M8:M17"/>
    <mergeCell ref="H8:H17"/>
    <mergeCell ref="I8:I17"/>
    <mergeCell ref="J8:J17"/>
    <mergeCell ref="K8:K17"/>
    <mergeCell ref="L8:L17"/>
    <mergeCell ref="C3:F3"/>
    <mergeCell ref="C4:F4"/>
  </mergeCells>
  <conditionalFormatting sqref="C50:C53">
    <cfRule type="expression" dxfId="3954" priority="15">
      <formula>$D50="No"</formula>
    </cfRule>
  </conditionalFormatting>
  <conditionalFormatting sqref="C8:D87">
    <cfRule type="expression" dxfId="3953" priority="1">
      <formula>$D8="No"</formula>
    </cfRule>
  </conditionalFormatting>
  <conditionalFormatting sqref="J8 J18 J49 J65 J72 J77 J84">
    <cfRule type="cellIs" dxfId="3952" priority="47" operator="equal">
      <formula>"Significant Negative"</formula>
    </cfRule>
    <cfRule type="cellIs" dxfId="3951" priority="48" operator="equal">
      <formula>"Minor Negative"</formula>
    </cfRule>
    <cfRule type="cellIs" dxfId="3950" priority="49" operator="equal">
      <formula>"Uncertain"</formula>
    </cfRule>
    <cfRule type="cellIs" dxfId="3949" priority="50" operator="equal">
      <formula>"Neutral"</formula>
    </cfRule>
    <cfRule type="cellIs" dxfId="3948" priority="51" operator="equal">
      <formula>"Minor Positive"</formula>
    </cfRule>
    <cfRule type="cellIs" dxfId="3947" priority="52" operator="equal">
      <formula>"Significant Positive"</formula>
    </cfRule>
  </conditionalFormatting>
  <conditionalFormatting sqref="J20">
    <cfRule type="cellIs" dxfId="3946" priority="35" operator="equal">
      <formula>"Significant Negative"</formula>
    </cfRule>
    <cfRule type="cellIs" dxfId="3945" priority="36" operator="equal">
      <formula>"Minor Negative"</formula>
    </cfRule>
    <cfRule type="cellIs" dxfId="3944" priority="37" operator="equal">
      <formula>"Uncertain"</formula>
    </cfRule>
    <cfRule type="cellIs" dxfId="3943" priority="38" operator="equal">
      <formula>"Neutral"</formula>
    </cfRule>
    <cfRule type="cellIs" dxfId="3942" priority="39" operator="equal">
      <formula>"Minor Positive"</formula>
    </cfRule>
    <cfRule type="cellIs" dxfId="3941" priority="40" operator="equal">
      <formula>"Significant Positive"</formula>
    </cfRule>
  </conditionalFormatting>
  <conditionalFormatting sqref="J28">
    <cfRule type="cellIs" dxfId="3940" priority="2" operator="equal">
      <formula>"Significant Negative"</formula>
    </cfRule>
    <cfRule type="cellIs" dxfId="3939" priority="3" operator="equal">
      <formula>"Minor Negative"</formula>
    </cfRule>
    <cfRule type="cellIs" dxfId="3938" priority="4" operator="equal">
      <formula>"Uncertain"</formula>
    </cfRule>
    <cfRule type="cellIs" dxfId="3937" priority="5" operator="equal">
      <formula>"Neutral"</formula>
    </cfRule>
    <cfRule type="cellIs" dxfId="3936" priority="6" operator="equal">
      <formula>"Minor Positive"</formula>
    </cfRule>
    <cfRule type="cellIs" dxfId="3935" priority="7" operator="equal">
      <formula>"Significant Positive"</formula>
    </cfRule>
  </conditionalFormatting>
  <conditionalFormatting sqref="J36">
    <cfRule type="cellIs" dxfId="3934" priority="29" operator="equal">
      <formula>"Significant Negative"</formula>
    </cfRule>
    <cfRule type="cellIs" dxfId="3933" priority="30" operator="equal">
      <formula>"Minor Negative"</formula>
    </cfRule>
    <cfRule type="cellIs" dxfId="3932" priority="31" operator="equal">
      <formula>"Uncertain"</formula>
    </cfRule>
    <cfRule type="cellIs" dxfId="3931" priority="32" operator="equal">
      <formula>"Neutral"</formula>
    </cfRule>
    <cfRule type="cellIs" dxfId="3930" priority="33" operator="equal">
      <formula>"Minor Positive"</formula>
    </cfRule>
    <cfRule type="cellIs" dxfId="3929" priority="34" operator="equal">
      <formula>"Significant Positive"</formula>
    </cfRule>
  </conditionalFormatting>
  <conditionalFormatting sqref="J42">
    <cfRule type="cellIs" dxfId="3928" priority="23" operator="equal">
      <formula>"Significant Negative"</formula>
    </cfRule>
    <cfRule type="cellIs" dxfId="3927" priority="24" operator="equal">
      <formula>"Minor Negative"</formula>
    </cfRule>
    <cfRule type="cellIs" dxfId="3926" priority="25" operator="equal">
      <formula>"Uncertain"</formula>
    </cfRule>
    <cfRule type="cellIs" dxfId="3925" priority="26" operator="equal">
      <formula>"Neutral"</formula>
    </cfRule>
    <cfRule type="cellIs" dxfId="3924" priority="27" operator="equal">
      <formula>"Minor Positive"</formula>
    </cfRule>
    <cfRule type="cellIs" dxfId="3923" priority="28" operator="equal">
      <formula>"Significant Positive"</formula>
    </cfRule>
  </conditionalFormatting>
  <conditionalFormatting sqref="J47">
    <cfRule type="cellIs" dxfId="3922" priority="41" operator="equal">
      <formula>"Significant Negative"</formula>
    </cfRule>
    <cfRule type="cellIs" dxfId="3921" priority="42" operator="equal">
      <formula>"Minor Negative"</formula>
    </cfRule>
    <cfRule type="cellIs" dxfId="3920" priority="43" operator="equal">
      <formula>"Uncertain"</formula>
    </cfRule>
    <cfRule type="cellIs" dxfId="3919" priority="44" operator="equal">
      <formula>"Neutral"</formula>
    </cfRule>
    <cfRule type="cellIs" dxfId="3918" priority="45" operator="equal">
      <formula>"Minor Positive"</formula>
    </cfRule>
    <cfRule type="cellIs" dxfId="3917" priority="46" operator="equal">
      <formula>"Significant Positive"</formula>
    </cfRule>
  </conditionalFormatting>
  <conditionalFormatting sqref="J54">
    <cfRule type="cellIs" dxfId="3916" priority="17" operator="equal">
      <formula>"Significant Negative"</formula>
    </cfRule>
    <cfRule type="cellIs" dxfId="3915" priority="18" operator="equal">
      <formula>"Minor Negative"</formula>
    </cfRule>
    <cfRule type="cellIs" dxfId="3914" priority="19" operator="equal">
      <formula>"Uncertain"</formula>
    </cfRule>
    <cfRule type="cellIs" dxfId="3913" priority="20" operator="equal">
      <formula>"Neutral"</formula>
    </cfRule>
    <cfRule type="cellIs" dxfId="3912" priority="21" operator="equal">
      <formula>"Minor Positive"</formula>
    </cfRule>
    <cfRule type="cellIs" dxfId="3911" priority="22" operator="equal">
      <formula>"Significant Positive"</formula>
    </cfRule>
  </conditionalFormatting>
  <conditionalFormatting sqref="J57">
    <cfRule type="cellIs" dxfId="3910" priority="8" operator="equal">
      <formula>"Significant Negative"</formula>
    </cfRule>
    <cfRule type="cellIs" dxfId="3909" priority="9" operator="equal">
      <formula>"Minor Negative"</formula>
    </cfRule>
    <cfRule type="cellIs" dxfId="3908" priority="10" operator="equal">
      <formula>"Uncertain"</formula>
    </cfRule>
    <cfRule type="cellIs" dxfId="3907" priority="11" operator="equal">
      <formula>"Neutral"</formula>
    </cfRule>
    <cfRule type="cellIs" dxfId="3906" priority="12" operator="equal">
      <formula>"Minor Positive"</formula>
    </cfRule>
    <cfRule type="cellIs" dxfId="3905" priority="13" operator="equal">
      <formula>"Significant Positive"</formula>
    </cfRule>
  </conditionalFormatting>
  <pageMargins left="0.7" right="0.7" top="0.75" bottom="0.75" header="0.3" footer="0.3"/>
  <pageSetup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DDDB1-D207-48F8-96FE-75FA387C550C}">
  <sheetPr codeName="Sheet81">
    <tabColor rgb="FF7030A0"/>
  </sheetPr>
  <dimension ref="A1:V98"/>
  <sheetViews>
    <sheetView zoomScaleNormal="100" workbookViewId="0">
      <selection activeCell="C1" sqref="C1:F1"/>
    </sheetView>
  </sheetViews>
  <sheetFormatPr defaultColWidth="8.54296875" defaultRowHeight="26" x14ac:dyDescent="0.6"/>
  <cols>
    <col min="1" max="1" width="50.54296875" style="175" customWidth="1"/>
    <col min="2" max="2" width="5.81640625" style="175" hidden="1" customWidth="1"/>
    <col min="3" max="3" width="103.81640625" style="175" customWidth="1"/>
    <col min="4" max="6" width="20.54296875" style="175" customWidth="1"/>
    <col min="7" max="7" width="22.453125" style="175" bestFit="1" customWidth="1"/>
    <col min="8" max="8" width="20.54296875" style="175" customWidth="1"/>
    <col min="9" max="9" width="36.54296875" style="175" bestFit="1" customWidth="1"/>
    <col min="10" max="10" width="20.54296875" style="175" customWidth="1"/>
    <col min="11" max="11" width="66"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697</v>
      </c>
      <c r="D1" s="412"/>
      <c r="E1" s="412"/>
      <c r="F1" s="413"/>
      <c r="G1" s="176"/>
      <c r="I1" s="177"/>
      <c r="J1" s="177"/>
      <c r="K1" s="177"/>
    </row>
    <row r="2" spans="1:21" x14ac:dyDescent="0.6">
      <c r="A2" s="174" t="s">
        <v>31</v>
      </c>
      <c r="B2" s="178"/>
      <c r="C2" s="412" t="s">
        <v>661</v>
      </c>
      <c r="D2" s="412"/>
      <c r="E2" s="412"/>
      <c r="F2" s="413"/>
      <c r="I2" s="181"/>
      <c r="J2" s="181"/>
      <c r="K2" s="181"/>
    </row>
    <row r="3" spans="1:21" ht="144.5" customHeight="1" x14ac:dyDescent="0.6">
      <c r="A3" s="182" t="s">
        <v>32</v>
      </c>
      <c r="B3" s="183"/>
      <c r="C3" s="412" t="s">
        <v>698</v>
      </c>
      <c r="D3" s="412"/>
      <c r="E3" s="412"/>
      <c r="F3" s="413"/>
      <c r="I3" s="181"/>
      <c r="J3" s="181"/>
      <c r="K3" s="181"/>
    </row>
    <row r="4" spans="1:21" ht="121.5" customHeight="1" x14ac:dyDescent="0.6">
      <c r="A4" s="182" t="s">
        <v>33</v>
      </c>
      <c r="B4" s="184"/>
      <c r="C4" s="414" t="s">
        <v>699</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435</v>
      </c>
      <c r="F8" s="426" t="s">
        <v>422</v>
      </c>
      <c r="G8" s="426" t="s">
        <v>427</v>
      </c>
      <c r="H8" s="426" t="s">
        <v>468</v>
      </c>
      <c r="I8" s="426" t="s">
        <v>439</v>
      </c>
      <c r="J8" s="432" t="s">
        <v>159</v>
      </c>
      <c r="K8" s="435" t="s">
        <v>700</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253</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78"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253</v>
      </c>
      <c r="E17" s="561"/>
      <c r="F17" s="561"/>
      <c r="G17" s="561"/>
      <c r="H17" s="561"/>
      <c r="I17" s="561"/>
      <c r="J17" s="447"/>
      <c r="K17" s="452"/>
      <c r="L17" s="447"/>
      <c r="M17" s="563"/>
      <c r="Q17" s="190"/>
      <c r="R17" s="190"/>
      <c r="S17" s="190"/>
    </row>
    <row r="18" spans="1:21" ht="62.5"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9"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435</v>
      </c>
      <c r="F20" s="432" t="s">
        <v>444</v>
      </c>
      <c r="G20" s="432" t="s">
        <v>510</v>
      </c>
      <c r="H20" s="432" t="s">
        <v>468</v>
      </c>
      <c r="I20" s="432" t="s">
        <v>439</v>
      </c>
      <c r="J20" s="432" t="s">
        <v>159</v>
      </c>
      <c r="K20" s="435" t="s">
        <v>701</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253</v>
      </c>
      <c r="E24" s="433"/>
      <c r="F24" s="433"/>
      <c r="G24" s="433"/>
      <c r="H24" s="433"/>
      <c r="I24" s="433"/>
      <c r="J24" s="433"/>
      <c r="K24" s="436"/>
      <c r="L24" s="433"/>
      <c r="M24" s="566"/>
      <c r="Q24" s="190"/>
      <c r="R24" s="190"/>
      <c r="S24" s="190"/>
    </row>
    <row r="25" spans="1:21" ht="104" x14ac:dyDescent="0.6">
      <c r="A25" s="421"/>
      <c r="B25" s="442"/>
      <c r="C25" s="195" t="s">
        <v>343</v>
      </c>
      <c r="D25" s="191" t="s">
        <v>257</v>
      </c>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78.5" thickBot="1" x14ac:dyDescent="0.65">
      <c r="A27" s="446"/>
      <c r="B27" s="443"/>
      <c r="C27" s="212" t="s">
        <v>345</v>
      </c>
      <c r="D27" s="217" t="s">
        <v>253</v>
      </c>
      <c r="E27" s="447"/>
      <c r="F27" s="447"/>
      <c r="G27" s="447"/>
      <c r="H27" s="447"/>
      <c r="I27" s="447"/>
      <c r="J27" s="447"/>
      <c r="K27" s="452"/>
      <c r="L27" s="447"/>
      <c r="M27" s="565"/>
      <c r="Q27" s="190"/>
      <c r="R27" s="190"/>
      <c r="S27" s="190"/>
    </row>
    <row r="28" spans="1:21" ht="78" x14ac:dyDescent="0.6">
      <c r="A28" s="420" t="s">
        <v>346</v>
      </c>
      <c r="B28" s="441" t="s">
        <v>121</v>
      </c>
      <c r="C28" s="197" t="s">
        <v>347</v>
      </c>
      <c r="D28" s="194" t="s">
        <v>257</v>
      </c>
      <c r="E28" s="432" t="s">
        <v>103</v>
      </c>
      <c r="F28" s="432" t="s">
        <v>103</v>
      </c>
      <c r="G28" s="432" t="s">
        <v>103</v>
      </c>
      <c r="H28" s="432" t="s">
        <v>103</v>
      </c>
      <c r="I28" s="432" t="s">
        <v>103</v>
      </c>
      <c r="J28" s="432" t="s">
        <v>161</v>
      </c>
      <c r="K28" s="435" t="s">
        <v>573</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3"/>
      <c r="M29" s="566"/>
      <c r="Q29" s="190"/>
      <c r="R29" s="190"/>
      <c r="S29" s="190"/>
    </row>
    <row r="30" spans="1:21" ht="52" x14ac:dyDescent="0.6">
      <c r="A30" s="421"/>
      <c r="B30" s="442"/>
      <c r="C30" s="198" t="s">
        <v>349</v>
      </c>
      <c r="D30" s="195" t="s">
        <v>253</v>
      </c>
      <c r="E30" s="433"/>
      <c r="F30" s="433"/>
      <c r="G30" s="433"/>
      <c r="H30" s="433"/>
      <c r="I30" s="433"/>
      <c r="J30" s="433"/>
      <c r="K30" s="436"/>
      <c r="L30" s="433"/>
      <c r="M30" s="566"/>
      <c r="Q30" s="190"/>
      <c r="R30" s="190"/>
      <c r="S30" s="190"/>
    </row>
    <row r="31" spans="1:21" ht="52" x14ac:dyDescent="0.6">
      <c r="A31" s="421"/>
      <c r="B31" s="442"/>
      <c r="C31" s="198" t="s">
        <v>350</v>
      </c>
      <c r="D31" s="195" t="s">
        <v>257</v>
      </c>
      <c r="E31" s="433"/>
      <c r="F31" s="433"/>
      <c r="G31" s="433"/>
      <c r="H31" s="433"/>
      <c r="I31" s="433"/>
      <c r="J31" s="433"/>
      <c r="K31" s="436"/>
      <c r="L31" s="433"/>
      <c r="M31" s="566"/>
      <c r="Q31" s="190"/>
      <c r="R31" s="190"/>
      <c r="S31" s="190"/>
    </row>
    <row r="32" spans="1:21" ht="52" x14ac:dyDescent="0.6">
      <c r="A32" s="421"/>
      <c r="B32" s="442"/>
      <c r="C32" s="198" t="s">
        <v>351</v>
      </c>
      <c r="D32" s="195" t="s">
        <v>257</v>
      </c>
      <c r="E32" s="433"/>
      <c r="F32" s="433"/>
      <c r="G32" s="433"/>
      <c r="H32" s="433"/>
      <c r="I32" s="433"/>
      <c r="J32" s="433"/>
      <c r="K32" s="436"/>
      <c r="L32" s="433"/>
      <c r="M32" s="566"/>
      <c r="Q32" s="190"/>
      <c r="R32" s="190"/>
      <c r="S32" s="190"/>
    </row>
    <row r="33" spans="1:21" x14ac:dyDescent="0.6">
      <c r="A33" s="421"/>
      <c r="B33" s="442"/>
      <c r="C33" s="198" t="s">
        <v>352</v>
      </c>
      <c r="D33" s="195" t="s">
        <v>257</v>
      </c>
      <c r="E33" s="433"/>
      <c r="F33" s="433"/>
      <c r="G33" s="433"/>
      <c r="H33" s="433"/>
      <c r="I33" s="433"/>
      <c r="J33" s="433"/>
      <c r="K33" s="436"/>
      <c r="L33" s="433"/>
      <c r="M33" s="566"/>
      <c r="Q33" s="190"/>
      <c r="R33" s="190"/>
      <c r="S33" s="190"/>
    </row>
    <row r="34" spans="1:21" ht="52" x14ac:dyDescent="0.6">
      <c r="A34" s="421"/>
      <c r="B34" s="442"/>
      <c r="C34" s="198" t="s">
        <v>353</v>
      </c>
      <c r="D34" s="195" t="s">
        <v>257</v>
      </c>
      <c r="E34" s="433"/>
      <c r="F34" s="433"/>
      <c r="G34" s="433"/>
      <c r="H34" s="433"/>
      <c r="I34" s="433"/>
      <c r="J34" s="433"/>
      <c r="K34" s="436"/>
      <c r="L34" s="433"/>
      <c r="M34" s="566"/>
      <c r="Q34" s="190"/>
      <c r="R34" s="190"/>
      <c r="S34" s="190"/>
    </row>
    <row r="35" spans="1:21" ht="52.5" thickBot="1" x14ac:dyDescent="0.65">
      <c r="A35" s="446"/>
      <c r="B35" s="443"/>
      <c r="C35" s="211" t="s">
        <v>354</v>
      </c>
      <c r="D35" s="212" t="s">
        <v>257</v>
      </c>
      <c r="E35" s="447"/>
      <c r="F35" s="447"/>
      <c r="G35" s="447"/>
      <c r="H35" s="447"/>
      <c r="I35" s="447"/>
      <c r="J35" s="447"/>
      <c r="K35" s="452"/>
      <c r="L35" s="447"/>
      <c r="M35" s="565"/>
      <c r="Q35" s="190"/>
      <c r="R35" s="190"/>
      <c r="S35" s="190"/>
    </row>
    <row r="36" spans="1:21" ht="52" x14ac:dyDescent="0.6">
      <c r="A36" s="420" t="s">
        <v>355</v>
      </c>
      <c r="B36" s="441" t="s">
        <v>122</v>
      </c>
      <c r="C36" s="194" t="s">
        <v>356</v>
      </c>
      <c r="D36" s="194" t="s">
        <v>253</v>
      </c>
      <c r="E36" s="432" t="s">
        <v>421</v>
      </c>
      <c r="F36" s="432" t="s">
        <v>422</v>
      </c>
      <c r="G36" s="432" t="s">
        <v>423</v>
      </c>
      <c r="H36" s="459" t="s">
        <v>468</v>
      </c>
      <c r="I36" s="432" t="s">
        <v>439</v>
      </c>
      <c r="J36" s="432" t="s">
        <v>168</v>
      </c>
      <c r="K36" s="435" t="s">
        <v>702</v>
      </c>
      <c r="L36" s="432"/>
      <c r="M36" s="564"/>
      <c r="Q36" s="190" t="str">
        <f>IF(OR(J36='Drop downs'!$G$7,J36='Drop downs'!$G$5), B36&amp;": "&amp;K36&amp;CHAR(10),"")</f>
        <v xml:space="preserve">IIA5: 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v>
      </c>
      <c r="R36" s="190" t="str">
        <f>IF(J36='Drop downs'!$G$2,B36&amp;": "&amp;K36&amp;"
"," ")</f>
        <v xml:space="preserve"> </v>
      </c>
      <c r="S36" s="190" t="str">
        <f>IF(E36='Drop downs'!$B$6,B36&amp;": "&amp;K36&amp;"","")</f>
        <v/>
      </c>
      <c r="T36" s="175" t="str">
        <f>IF(L36&gt;0,B36&amp;":"&amp;L36&amp;"
","")</f>
        <v/>
      </c>
      <c r="U36" s="175" t="str">
        <f>IF(M36&gt;0,B36&amp;":"&amp;M36&amp;"
","")</f>
        <v/>
      </c>
    </row>
    <row r="37" spans="1:21" ht="52" x14ac:dyDescent="0.6">
      <c r="A37" s="421"/>
      <c r="B37" s="442"/>
      <c r="C37" s="195" t="s">
        <v>357</v>
      </c>
      <c r="D37" s="195" t="s">
        <v>253</v>
      </c>
      <c r="E37" s="433"/>
      <c r="F37" s="433"/>
      <c r="G37" s="433"/>
      <c r="H37" s="460"/>
      <c r="I37" s="433"/>
      <c r="J37" s="433"/>
      <c r="K37" s="436"/>
      <c r="L37" s="433"/>
      <c r="M37" s="566"/>
      <c r="Q37" s="190"/>
      <c r="R37" s="190"/>
      <c r="S37" s="190"/>
    </row>
    <row r="38" spans="1:21" ht="52" x14ac:dyDescent="0.6">
      <c r="A38" s="421"/>
      <c r="B38" s="442"/>
      <c r="C38" s="195" t="s">
        <v>358</v>
      </c>
      <c r="D38" s="195" t="s">
        <v>253</v>
      </c>
      <c r="E38" s="433"/>
      <c r="F38" s="433"/>
      <c r="G38" s="433"/>
      <c r="H38" s="460"/>
      <c r="I38" s="433"/>
      <c r="J38" s="433"/>
      <c r="K38" s="436"/>
      <c r="L38" s="433"/>
      <c r="M38" s="566"/>
      <c r="Q38" s="190"/>
      <c r="R38" s="190"/>
      <c r="S38" s="190"/>
    </row>
    <row r="39" spans="1:21" ht="78" x14ac:dyDescent="0.6">
      <c r="A39" s="421"/>
      <c r="B39" s="442"/>
      <c r="C39" s="195" t="s">
        <v>359</v>
      </c>
      <c r="D39" s="195" t="s">
        <v>253</v>
      </c>
      <c r="E39" s="433"/>
      <c r="F39" s="433"/>
      <c r="G39" s="433"/>
      <c r="H39" s="460"/>
      <c r="I39" s="433"/>
      <c r="J39" s="433"/>
      <c r="K39" s="436"/>
      <c r="L39" s="433"/>
      <c r="M39" s="566"/>
      <c r="Q39" s="190"/>
      <c r="R39" s="190"/>
      <c r="S39" s="190"/>
    </row>
    <row r="40" spans="1:21" ht="104" x14ac:dyDescent="0.6">
      <c r="A40" s="421"/>
      <c r="B40" s="442"/>
      <c r="C40" s="195" t="s">
        <v>360</v>
      </c>
      <c r="D40" s="195" t="s">
        <v>253</v>
      </c>
      <c r="E40" s="433"/>
      <c r="F40" s="433"/>
      <c r="G40" s="433"/>
      <c r="H40" s="460"/>
      <c r="I40" s="433"/>
      <c r="J40" s="433"/>
      <c r="K40" s="436"/>
      <c r="L40" s="433"/>
      <c r="M40" s="566"/>
      <c r="Q40" s="190"/>
      <c r="R40" s="190"/>
      <c r="S40" s="190"/>
    </row>
    <row r="41" spans="1:21" ht="76.5" customHeight="1" thickBot="1" x14ac:dyDescent="0.65">
      <c r="A41" s="446"/>
      <c r="B41" s="443"/>
      <c r="C41" s="212" t="s">
        <v>361</v>
      </c>
      <c r="D41" s="212" t="s">
        <v>253</v>
      </c>
      <c r="E41" s="447"/>
      <c r="F41" s="447"/>
      <c r="G41" s="447"/>
      <c r="H41" s="461"/>
      <c r="I41" s="447"/>
      <c r="J41" s="447"/>
      <c r="K41" s="452"/>
      <c r="L41" s="447"/>
      <c r="M41" s="565"/>
      <c r="Q41" s="190"/>
      <c r="R41" s="190"/>
      <c r="S41" s="190"/>
    </row>
    <row r="42" spans="1:21" ht="78" x14ac:dyDescent="0.6">
      <c r="A42" s="420" t="s">
        <v>362</v>
      </c>
      <c r="B42" s="441" t="s">
        <v>123</v>
      </c>
      <c r="C42" s="194" t="s">
        <v>363</v>
      </c>
      <c r="D42" s="194" t="s">
        <v>253</v>
      </c>
      <c r="E42" s="432" t="s">
        <v>435</v>
      </c>
      <c r="F42" s="432" t="s">
        <v>444</v>
      </c>
      <c r="G42" s="432" t="s">
        <v>510</v>
      </c>
      <c r="H42" s="432" t="s">
        <v>424</v>
      </c>
      <c r="I42" s="432" t="s">
        <v>439</v>
      </c>
      <c r="J42" s="432" t="s">
        <v>159</v>
      </c>
      <c r="K42" s="435" t="s">
        <v>703</v>
      </c>
      <c r="L42" s="432"/>
      <c r="M42" s="564"/>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3"/>
      <c r="M43" s="566"/>
      <c r="Q43" s="190"/>
      <c r="R43" s="190"/>
      <c r="S43" s="190"/>
    </row>
    <row r="44" spans="1:21" ht="52" x14ac:dyDescent="0.6">
      <c r="A44" s="421"/>
      <c r="B44" s="442"/>
      <c r="C44" s="195" t="s">
        <v>365</v>
      </c>
      <c r="D44" s="195" t="s">
        <v>257</v>
      </c>
      <c r="E44" s="433"/>
      <c r="F44" s="433"/>
      <c r="G44" s="433"/>
      <c r="H44" s="433"/>
      <c r="I44" s="433"/>
      <c r="J44" s="433"/>
      <c r="K44" s="436"/>
      <c r="L44" s="433"/>
      <c r="M44" s="566"/>
      <c r="Q44" s="190"/>
      <c r="R44" s="190"/>
      <c r="S44" s="190"/>
    </row>
    <row r="45" spans="1:21" ht="52" x14ac:dyDescent="0.6">
      <c r="A45" s="421"/>
      <c r="B45" s="442"/>
      <c r="C45" s="195" t="s">
        <v>366</v>
      </c>
      <c r="D45" s="195" t="s">
        <v>257</v>
      </c>
      <c r="E45" s="433"/>
      <c r="F45" s="433"/>
      <c r="G45" s="433"/>
      <c r="H45" s="433"/>
      <c r="I45" s="433"/>
      <c r="J45" s="433"/>
      <c r="K45" s="436"/>
      <c r="L45" s="433"/>
      <c r="M45" s="566"/>
      <c r="Q45" s="190"/>
      <c r="R45" s="190"/>
      <c r="S45" s="190"/>
    </row>
    <row r="46" spans="1:21" ht="78.5" thickBot="1" x14ac:dyDescent="0.65">
      <c r="A46" s="446"/>
      <c r="B46" s="443"/>
      <c r="C46" s="212" t="s">
        <v>367</v>
      </c>
      <c r="D46" s="212" t="s">
        <v>257</v>
      </c>
      <c r="E46" s="447"/>
      <c r="F46" s="447"/>
      <c r="G46" s="447"/>
      <c r="H46" s="447"/>
      <c r="I46" s="447"/>
      <c r="J46" s="447"/>
      <c r="K46" s="452"/>
      <c r="L46" s="447"/>
      <c r="M46" s="565"/>
      <c r="Q46" s="190"/>
      <c r="R46" s="190"/>
      <c r="S46" s="190"/>
    </row>
    <row r="47" spans="1:21" ht="140.15" customHeight="1" x14ac:dyDescent="0.6">
      <c r="A47" s="420" t="s">
        <v>368</v>
      </c>
      <c r="B47" s="441" t="s">
        <v>124</v>
      </c>
      <c r="C47" s="194" t="s">
        <v>369</v>
      </c>
      <c r="D47" s="194" t="s">
        <v>253</v>
      </c>
      <c r="E47" s="432" t="s">
        <v>421</v>
      </c>
      <c r="F47" s="432" t="s">
        <v>444</v>
      </c>
      <c r="G47" s="432" t="s">
        <v>422</v>
      </c>
      <c r="H47" s="432" t="s">
        <v>468</v>
      </c>
      <c r="I47" s="432" t="s">
        <v>439</v>
      </c>
      <c r="J47" s="432" t="s">
        <v>704</v>
      </c>
      <c r="K47" s="435" t="s">
        <v>705</v>
      </c>
      <c r="L47" s="432"/>
      <c r="M47" s="564"/>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1.5" customHeight="1" thickBot="1" x14ac:dyDescent="0.65">
      <c r="A48" s="446"/>
      <c r="B48" s="443"/>
      <c r="C48" s="212" t="s">
        <v>370</v>
      </c>
      <c r="D48" s="212" t="s">
        <v>253</v>
      </c>
      <c r="E48" s="447"/>
      <c r="F48" s="447"/>
      <c r="G48" s="447"/>
      <c r="H48" s="447"/>
      <c r="I48" s="447"/>
      <c r="J48" s="447"/>
      <c r="K48" s="452"/>
      <c r="L48" s="447"/>
      <c r="M48" s="56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573</v>
      </c>
      <c r="L49" s="432"/>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3"/>
      <c r="M50" s="574"/>
      <c r="Q50" s="190"/>
      <c r="R50" s="190"/>
      <c r="S50" s="190"/>
    </row>
    <row r="51" spans="1:21" x14ac:dyDescent="0.6">
      <c r="A51" s="421"/>
      <c r="B51" s="442"/>
      <c r="C51" s="200" t="s">
        <v>374</v>
      </c>
      <c r="D51" s="191" t="s">
        <v>257</v>
      </c>
      <c r="E51" s="433"/>
      <c r="F51" s="433"/>
      <c r="G51" s="433"/>
      <c r="H51" s="433"/>
      <c r="I51" s="433"/>
      <c r="J51" s="433"/>
      <c r="K51" s="436"/>
      <c r="L51" s="433"/>
      <c r="M51" s="574"/>
      <c r="Q51" s="190"/>
      <c r="R51" s="190"/>
      <c r="S51" s="190"/>
    </row>
    <row r="52" spans="1:21" x14ac:dyDescent="0.6">
      <c r="A52" s="421"/>
      <c r="B52" s="442"/>
      <c r="C52" s="191" t="s">
        <v>375</v>
      </c>
      <c r="D52" s="191" t="s">
        <v>257</v>
      </c>
      <c r="E52" s="433"/>
      <c r="F52" s="433"/>
      <c r="G52" s="433"/>
      <c r="H52" s="433"/>
      <c r="I52" s="433"/>
      <c r="J52" s="433"/>
      <c r="K52" s="436"/>
      <c r="L52" s="433"/>
      <c r="M52" s="574"/>
      <c r="Q52" s="190"/>
      <c r="R52" s="190"/>
      <c r="S52" s="190"/>
    </row>
    <row r="53" spans="1:21" ht="26.5" thickBot="1" x14ac:dyDescent="0.65">
      <c r="A53" s="446"/>
      <c r="B53" s="443"/>
      <c r="C53" s="217" t="s">
        <v>376</v>
      </c>
      <c r="D53" s="225" t="s">
        <v>257</v>
      </c>
      <c r="E53" s="447"/>
      <c r="F53" s="447"/>
      <c r="G53" s="447"/>
      <c r="H53" s="447"/>
      <c r="I53" s="447"/>
      <c r="J53" s="447"/>
      <c r="K53" s="452"/>
      <c r="L53" s="447"/>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2"/>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3"/>
      <c r="M55" s="574"/>
      <c r="Q55" s="190"/>
      <c r="R55" s="190"/>
      <c r="S55" s="190"/>
    </row>
    <row r="56" spans="1:21" ht="78.5" thickBot="1" x14ac:dyDescent="0.65">
      <c r="A56" s="446"/>
      <c r="B56" s="443"/>
      <c r="C56" s="215" t="s">
        <v>380</v>
      </c>
      <c r="D56" s="217" t="s">
        <v>257</v>
      </c>
      <c r="E56" s="447"/>
      <c r="F56" s="447"/>
      <c r="G56" s="447"/>
      <c r="H56" s="447"/>
      <c r="I56" s="447"/>
      <c r="J56" s="447"/>
      <c r="K56" s="452"/>
      <c r="L56" s="447"/>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706</v>
      </c>
      <c r="L57" s="432"/>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3"/>
      <c r="M58" s="574"/>
      <c r="Q58" s="190"/>
      <c r="R58" s="190"/>
      <c r="S58" s="190"/>
    </row>
    <row r="59" spans="1:21" x14ac:dyDescent="0.6">
      <c r="A59" s="421"/>
      <c r="B59" s="442"/>
      <c r="C59" s="191" t="s">
        <v>384</v>
      </c>
      <c r="D59" s="191" t="s">
        <v>257</v>
      </c>
      <c r="E59" s="433"/>
      <c r="F59" s="433"/>
      <c r="G59" s="433"/>
      <c r="H59" s="433"/>
      <c r="I59" s="433"/>
      <c r="J59" s="433"/>
      <c r="K59" s="436"/>
      <c r="L59" s="433"/>
      <c r="M59" s="574"/>
      <c r="Q59" s="190"/>
      <c r="R59" s="190"/>
      <c r="S59" s="190"/>
    </row>
    <row r="60" spans="1:21" ht="52" x14ac:dyDescent="0.6">
      <c r="A60" s="421"/>
      <c r="B60" s="442"/>
      <c r="C60" s="191" t="s">
        <v>385</v>
      </c>
      <c r="D60" s="191" t="s">
        <v>257</v>
      </c>
      <c r="E60" s="433"/>
      <c r="F60" s="433"/>
      <c r="G60" s="433"/>
      <c r="H60" s="433"/>
      <c r="I60" s="433"/>
      <c r="J60" s="433"/>
      <c r="K60" s="436"/>
      <c r="L60" s="433"/>
      <c r="M60" s="574"/>
      <c r="Q60" s="190"/>
      <c r="R60" s="190"/>
      <c r="S60" s="190"/>
    </row>
    <row r="61" spans="1:21" x14ac:dyDescent="0.6">
      <c r="A61" s="421"/>
      <c r="B61" s="442"/>
      <c r="C61" s="191" t="s">
        <v>386</v>
      </c>
      <c r="D61" s="191" t="s">
        <v>257</v>
      </c>
      <c r="E61" s="433"/>
      <c r="F61" s="433"/>
      <c r="G61" s="433"/>
      <c r="H61" s="433"/>
      <c r="I61" s="433"/>
      <c r="J61" s="433"/>
      <c r="K61" s="436"/>
      <c r="L61" s="433"/>
      <c r="M61" s="574"/>
      <c r="Q61" s="190"/>
      <c r="R61" s="190"/>
      <c r="S61" s="190"/>
    </row>
    <row r="62" spans="1:21" x14ac:dyDescent="0.6">
      <c r="A62" s="421"/>
      <c r="B62" s="442"/>
      <c r="C62" s="191" t="s">
        <v>387</v>
      </c>
      <c r="D62" s="191" t="s">
        <v>257</v>
      </c>
      <c r="E62" s="433"/>
      <c r="F62" s="433"/>
      <c r="G62" s="433"/>
      <c r="H62" s="433"/>
      <c r="I62" s="433"/>
      <c r="J62" s="433"/>
      <c r="K62" s="436"/>
      <c r="L62" s="433"/>
      <c r="M62" s="574"/>
      <c r="Q62" s="190"/>
      <c r="R62" s="190"/>
      <c r="S62" s="190"/>
    </row>
    <row r="63" spans="1:21" ht="78" x14ac:dyDescent="0.6">
      <c r="A63" s="421"/>
      <c r="B63" s="442"/>
      <c r="C63" s="191" t="s">
        <v>388</v>
      </c>
      <c r="D63" s="191" t="s">
        <v>257</v>
      </c>
      <c r="E63" s="433"/>
      <c r="F63" s="433"/>
      <c r="G63" s="433"/>
      <c r="H63" s="433"/>
      <c r="I63" s="433"/>
      <c r="J63" s="433"/>
      <c r="K63" s="436"/>
      <c r="L63" s="433"/>
      <c r="M63" s="574"/>
      <c r="Q63" s="190"/>
      <c r="R63" s="190"/>
      <c r="S63" s="190"/>
    </row>
    <row r="64" spans="1:21" ht="26.5" thickBot="1" x14ac:dyDescent="0.65">
      <c r="A64" s="446"/>
      <c r="B64" s="443"/>
      <c r="C64" s="217" t="s">
        <v>389</v>
      </c>
      <c r="D64" s="217" t="s">
        <v>257</v>
      </c>
      <c r="E64" s="447"/>
      <c r="F64" s="447"/>
      <c r="G64" s="447"/>
      <c r="H64" s="447"/>
      <c r="I64" s="447"/>
      <c r="J64" s="447"/>
      <c r="K64" s="452"/>
      <c r="L64" s="447"/>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573</v>
      </c>
      <c r="L65" s="432"/>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3"/>
      <c r="M66" s="574"/>
      <c r="Q66" s="190"/>
      <c r="R66" s="190"/>
      <c r="S66" s="190"/>
    </row>
    <row r="67" spans="1:21" ht="78" x14ac:dyDescent="0.6">
      <c r="A67" s="421"/>
      <c r="B67" s="442"/>
      <c r="C67" s="198" t="s">
        <v>393</v>
      </c>
      <c r="D67" s="191" t="s">
        <v>257</v>
      </c>
      <c r="E67" s="433"/>
      <c r="F67" s="433"/>
      <c r="G67" s="433"/>
      <c r="H67" s="433"/>
      <c r="I67" s="433"/>
      <c r="J67" s="433"/>
      <c r="K67" s="436"/>
      <c r="L67" s="433"/>
      <c r="M67" s="574"/>
      <c r="Q67" s="190"/>
      <c r="R67" s="190"/>
      <c r="S67" s="190"/>
    </row>
    <row r="68" spans="1:21" ht="52" x14ac:dyDescent="0.6">
      <c r="A68" s="421"/>
      <c r="B68" s="442"/>
      <c r="C68" s="198" t="s">
        <v>394</v>
      </c>
      <c r="D68" s="191" t="s">
        <v>257</v>
      </c>
      <c r="E68" s="433"/>
      <c r="F68" s="433"/>
      <c r="G68" s="433"/>
      <c r="H68" s="433"/>
      <c r="I68" s="433"/>
      <c r="J68" s="433"/>
      <c r="K68" s="436"/>
      <c r="L68" s="433"/>
      <c r="M68" s="574"/>
      <c r="Q68" s="190"/>
      <c r="R68" s="190"/>
      <c r="S68" s="190"/>
    </row>
    <row r="69" spans="1:21" x14ac:dyDescent="0.6">
      <c r="A69" s="421"/>
      <c r="B69" s="442"/>
      <c r="C69" s="198" t="s">
        <v>457</v>
      </c>
      <c r="D69" s="191" t="s">
        <v>257</v>
      </c>
      <c r="E69" s="433"/>
      <c r="F69" s="433"/>
      <c r="G69" s="433"/>
      <c r="H69" s="433"/>
      <c r="I69" s="433"/>
      <c r="J69" s="433"/>
      <c r="K69" s="436"/>
      <c r="L69" s="433"/>
      <c r="M69" s="574"/>
      <c r="Q69" s="190"/>
      <c r="R69" s="190"/>
      <c r="S69" s="190"/>
    </row>
    <row r="70" spans="1:21" x14ac:dyDescent="0.6">
      <c r="A70" s="421"/>
      <c r="B70" s="442"/>
      <c r="C70" s="198" t="s">
        <v>396</v>
      </c>
      <c r="D70" s="191" t="s">
        <v>257</v>
      </c>
      <c r="E70" s="433"/>
      <c r="F70" s="433"/>
      <c r="G70" s="433"/>
      <c r="H70" s="433"/>
      <c r="I70" s="433"/>
      <c r="J70" s="433"/>
      <c r="K70" s="436"/>
      <c r="L70" s="433"/>
      <c r="M70" s="574"/>
      <c r="Q70" s="190"/>
      <c r="R70" s="190"/>
      <c r="S70" s="190"/>
    </row>
    <row r="71" spans="1:21" ht="52.5" thickBot="1" x14ac:dyDescent="0.65">
      <c r="A71" s="446"/>
      <c r="B71" s="443"/>
      <c r="C71" s="211" t="s">
        <v>397</v>
      </c>
      <c r="D71" s="217" t="s">
        <v>257</v>
      </c>
      <c r="E71" s="447"/>
      <c r="F71" s="447"/>
      <c r="G71" s="447"/>
      <c r="H71" s="447"/>
      <c r="I71" s="447"/>
      <c r="J71" s="447"/>
      <c r="K71" s="452"/>
      <c r="L71" s="447"/>
      <c r="M71" s="575"/>
      <c r="Q71" s="190"/>
      <c r="R71" s="190"/>
      <c r="S71" s="190"/>
    </row>
    <row r="72" spans="1:21" ht="80.150000000000006" customHeight="1" x14ac:dyDescent="0.6">
      <c r="A72" s="420" t="s">
        <v>398</v>
      </c>
      <c r="B72" s="441" t="s">
        <v>129</v>
      </c>
      <c r="C72" s="197" t="s">
        <v>399</v>
      </c>
      <c r="D72" s="189" t="s">
        <v>253</v>
      </c>
      <c r="E72" s="432" t="s">
        <v>421</v>
      </c>
      <c r="F72" s="432" t="s">
        <v>422</v>
      </c>
      <c r="G72" s="432" t="s">
        <v>427</v>
      </c>
      <c r="H72" s="432" t="s">
        <v>424</v>
      </c>
      <c r="I72" s="432" t="s">
        <v>425</v>
      </c>
      <c r="J72" s="432" t="s">
        <v>166</v>
      </c>
      <c r="K72" s="465" t="s">
        <v>670</v>
      </c>
      <c r="L72" s="426"/>
      <c r="M72" s="576"/>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96.75" customHeight="1" x14ac:dyDescent="0.6">
      <c r="A73" s="421"/>
      <c r="B73" s="442"/>
      <c r="C73" s="198" t="s">
        <v>400</v>
      </c>
      <c r="D73" s="191" t="s">
        <v>257</v>
      </c>
      <c r="E73" s="433"/>
      <c r="F73" s="433"/>
      <c r="G73" s="433"/>
      <c r="H73" s="433"/>
      <c r="I73" s="433"/>
      <c r="J73" s="433"/>
      <c r="K73" s="466"/>
      <c r="L73" s="427"/>
      <c r="M73" s="577"/>
      <c r="Q73" s="190"/>
      <c r="R73" s="190"/>
      <c r="S73" s="190"/>
    </row>
    <row r="74" spans="1:21" ht="90.75" customHeight="1" x14ac:dyDescent="0.6">
      <c r="A74" s="421"/>
      <c r="B74" s="442"/>
      <c r="C74" s="198" t="s">
        <v>401</v>
      </c>
      <c r="D74" s="191" t="s">
        <v>253</v>
      </c>
      <c r="E74" s="433"/>
      <c r="F74" s="433"/>
      <c r="G74" s="433"/>
      <c r="H74" s="433"/>
      <c r="I74" s="433"/>
      <c r="J74" s="433"/>
      <c r="K74" s="466"/>
      <c r="L74" s="427"/>
      <c r="M74" s="577"/>
      <c r="Q74" s="190"/>
      <c r="R74" s="190"/>
      <c r="S74" s="190"/>
    </row>
    <row r="75" spans="1:21" ht="80.150000000000006" customHeight="1" x14ac:dyDescent="0.6">
      <c r="A75" s="421"/>
      <c r="B75" s="442"/>
      <c r="C75" s="198" t="s">
        <v>402</v>
      </c>
      <c r="D75" s="191" t="s">
        <v>257</v>
      </c>
      <c r="E75" s="433"/>
      <c r="F75" s="433"/>
      <c r="G75" s="433"/>
      <c r="H75" s="433"/>
      <c r="I75" s="433"/>
      <c r="J75" s="433"/>
      <c r="K75" s="466"/>
      <c r="L75" s="427"/>
      <c r="M75" s="577"/>
      <c r="Q75" s="190"/>
      <c r="R75" s="190"/>
      <c r="S75" s="190"/>
    </row>
    <row r="76" spans="1:21" ht="80.150000000000006" customHeight="1" thickBot="1" x14ac:dyDescent="0.65">
      <c r="A76" s="446"/>
      <c r="B76" s="443"/>
      <c r="C76" s="207" t="s">
        <v>403</v>
      </c>
      <c r="D76" s="217" t="s">
        <v>257</v>
      </c>
      <c r="E76" s="447"/>
      <c r="F76" s="447"/>
      <c r="G76" s="447"/>
      <c r="H76" s="447"/>
      <c r="I76" s="447"/>
      <c r="J76" s="447"/>
      <c r="K76" s="467"/>
      <c r="L76" s="561"/>
      <c r="M76" s="578"/>
      <c r="Q76" s="190"/>
      <c r="R76" s="190"/>
      <c r="S76" s="190"/>
    </row>
    <row r="77" spans="1:21" ht="52" x14ac:dyDescent="0.6">
      <c r="A77" s="444" t="s">
        <v>404</v>
      </c>
      <c r="B77" s="441" t="s">
        <v>130</v>
      </c>
      <c r="C77" s="197" t="s">
        <v>405</v>
      </c>
      <c r="D77" s="194" t="s">
        <v>253</v>
      </c>
      <c r="E77" s="432" t="s">
        <v>421</v>
      </c>
      <c r="F77" s="432" t="s">
        <v>444</v>
      </c>
      <c r="G77" s="432" t="s">
        <v>427</v>
      </c>
      <c r="H77" s="432" t="s">
        <v>424</v>
      </c>
      <c r="I77" s="432" t="s">
        <v>548</v>
      </c>
      <c r="J77" s="432" t="s">
        <v>159</v>
      </c>
      <c r="K77" s="435" t="s">
        <v>671</v>
      </c>
      <c r="L77" s="432"/>
      <c r="M77" s="573" t="s">
        <v>672</v>
      </c>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xml:space="preserve">IIA13:The explicit mention of avoiding greenfield land where possible for future housing development could help to enhance the potential effect for IIA13. 
</v>
      </c>
    </row>
    <row r="78" spans="1:21" x14ac:dyDescent="0.6">
      <c r="A78" s="463"/>
      <c r="B78" s="442"/>
      <c r="C78" s="198" t="s">
        <v>406</v>
      </c>
      <c r="D78" s="213" t="s">
        <v>253</v>
      </c>
      <c r="E78" s="433"/>
      <c r="F78" s="433"/>
      <c r="G78" s="433"/>
      <c r="H78" s="433"/>
      <c r="I78" s="433"/>
      <c r="J78" s="433"/>
      <c r="K78" s="436"/>
      <c r="L78" s="433"/>
      <c r="M78" s="574"/>
      <c r="Q78" s="190"/>
      <c r="R78" s="190"/>
      <c r="S78" s="190"/>
    </row>
    <row r="79" spans="1:21" x14ac:dyDescent="0.6">
      <c r="A79" s="463"/>
      <c r="B79" s="442"/>
      <c r="C79" s="198" t="s">
        <v>407</v>
      </c>
      <c r="D79" s="195" t="s">
        <v>257</v>
      </c>
      <c r="E79" s="433"/>
      <c r="F79" s="433"/>
      <c r="G79" s="433"/>
      <c r="H79" s="433"/>
      <c r="I79" s="433"/>
      <c r="J79" s="433"/>
      <c r="K79" s="436"/>
      <c r="L79" s="433"/>
      <c r="M79" s="574"/>
      <c r="Q79" s="190"/>
      <c r="R79" s="190"/>
      <c r="S79" s="190"/>
    </row>
    <row r="80" spans="1:21" x14ac:dyDescent="0.6">
      <c r="A80" s="463"/>
      <c r="B80" s="442"/>
      <c r="C80" s="205" t="s">
        <v>408</v>
      </c>
      <c r="D80" s="195" t="s">
        <v>257</v>
      </c>
      <c r="E80" s="433"/>
      <c r="F80" s="433"/>
      <c r="G80" s="433"/>
      <c r="H80" s="433"/>
      <c r="I80" s="433"/>
      <c r="J80" s="433"/>
      <c r="K80" s="436"/>
      <c r="L80" s="433"/>
      <c r="M80" s="574"/>
      <c r="Q80" s="190"/>
      <c r="R80" s="190"/>
      <c r="S80" s="190"/>
    </row>
    <row r="81" spans="1:21" ht="78" x14ac:dyDescent="0.6">
      <c r="A81" s="463"/>
      <c r="B81" s="442"/>
      <c r="C81" s="205" t="s">
        <v>409</v>
      </c>
      <c r="D81" s="195" t="s">
        <v>257</v>
      </c>
      <c r="E81" s="433"/>
      <c r="F81" s="433"/>
      <c r="G81" s="433"/>
      <c r="H81" s="433"/>
      <c r="I81" s="433"/>
      <c r="J81" s="433"/>
      <c r="K81" s="436"/>
      <c r="L81" s="433"/>
      <c r="M81" s="574"/>
      <c r="Q81" s="190"/>
      <c r="R81" s="190"/>
      <c r="S81" s="190"/>
    </row>
    <row r="82" spans="1:21" ht="78" x14ac:dyDescent="0.6">
      <c r="A82" s="463"/>
      <c r="B82" s="442"/>
      <c r="C82" s="205" t="s">
        <v>410</v>
      </c>
      <c r="D82" s="195" t="s">
        <v>257</v>
      </c>
      <c r="E82" s="433"/>
      <c r="F82" s="433"/>
      <c r="G82" s="433"/>
      <c r="H82" s="433"/>
      <c r="I82" s="433"/>
      <c r="J82" s="433"/>
      <c r="K82" s="436"/>
      <c r="L82" s="433"/>
      <c r="M82" s="574"/>
      <c r="Q82" s="190"/>
      <c r="R82" s="190"/>
      <c r="S82" s="190"/>
    </row>
    <row r="83" spans="1:21" ht="52.5" thickBot="1" x14ac:dyDescent="0.65">
      <c r="A83" s="464"/>
      <c r="B83" s="443"/>
      <c r="C83" s="215" t="s">
        <v>411</v>
      </c>
      <c r="D83" s="212" t="s">
        <v>257</v>
      </c>
      <c r="E83" s="447"/>
      <c r="F83" s="447"/>
      <c r="G83" s="447"/>
      <c r="H83" s="447"/>
      <c r="I83" s="447"/>
      <c r="J83" s="447"/>
      <c r="K83" s="452"/>
      <c r="L83" s="447"/>
      <c r="M83" s="575"/>
      <c r="Q83" s="190"/>
      <c r="R83" s="190"/>
      <c r="S83" s="190"/>
    </row>
    <row r="84" spans="1:21" ht="54" customHeight="1" x14ac:dyDescent="0.6">
      <c r="A84" s="444" t="s">
        <v>412</v>
      </c>
      <c r="B84" s="441" t="s">
        <v>131</v>
      </c>
      <c r="C84" s="206" t="s">
        <v>413</v>
      </c>
      <c r="D84" s="194" t="s">
        <v>257</v>
      </c>
      <c r="E84" s="432" t="s">
        <v>103</v>
      </c>
      <c r="F84" s="432" t="s">
        <v>103</v>
      </c>
      <c r="G84" s="432" t="s">
        <v>103</v>
      </c>
      <c r="H84" s="432" t="s">
        <v>103</v>
      </c>
      <c r="I84" s="432" t="s">
        <v>103</v>
      </c>
      <c r="J84" s="432" t="s">
        <v>161</v>
      </c>
      <c r="K84" s="435" t="s">
        <v>573</v>
      </c>
      <c r="L84" s="432"/>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213" t="s">
        <v>257</v>
      </c>
      <c r="E85" s="433"/>
      <c r="F85" s="433"/>
      <c r="G85" s="433"/>
      <c r="H85" s="433"/>
      <c r="I85" s="433"/>
      <c r="J85" s="433"/>
      <c r="K85" s="436"/>
      <c r="L85" s="433"/>
      <c r="M85" s="574"/>
      <c r="Q85" s="190"/>
      <c r="R85" s="190"/>
      <c r="S85" s="190"/>
    </row>
    <row r="86" spans="1:21" ht="55.5" customHeight="1" x14ac:dyDescent="0.6">
      <c r="A86" s="463"/>
      <c r="B86" s="442"/>
      <c r="C86" s="205" t="s">
        <v>415</v>
      </c>
      <c r="D86" s="213" t="s">
        <v>257</v>
      </c>
      <c r="E86" s="433"/>
      <c r="F86" s="433"/>
      <c r="G86" s="433"/>
      <c r="H86" s="433"/>
      <c r="I86" s="433"/>
      <c r="J86" s="433"/>
      <c r="K86" s="436"/>
      <c r="L86" s="433"/>
      <c r="M86" s="574"/>
      <c r="Q86" s="190"/>
      <c r="R86" s="190"/>
      <c r="S86" s="190"/>
    </row>
    <row r="87" spans="1:21" ht="36.65" customHeight="1" thickBot="1" x14ac:dyDescent="0.65">
      <c r="A87" s="464"/>
      <c r="B87" s="443"/>
      <c r="C87" s="207" t="s">
        <v>416</v>
      </c>
      <c r="D87" s="224" t="s">
        <v>257</v>
      </c>
      <c r="E87" s="447"/>
      <c r="F87" s="447"/>
      <c r="G87" s="447"/>
      <c r="H87" s="447"/>
      <c r="I87" s="447"/>
      <c r="J87" s="447"/>
      <c r="K87" s="452"/>
      <c r="L87" s="447"/>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58.5" customHeight="1" x14ac:dyDescent="0.6">
      <c r="A90" s="471" t="str">
        <f>Q8&amp;Q18&amp;Q20&amp;Q28&amp;Q36&amp;Q42&amp;Q47&amp;Q48&amp;Q49&amp;Q54&amp;Q57&amp;Q65&amp;Q72&amp;Q77&amp;Q84&amp;Q87</f>
        <v xml:space="preserve">IIA5: 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ht="139.5" customHeight="1" x14ac:dyDescent="0.6">
      <c r="A94" s="477" t="s">
        <v>707</v>
      </c>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30" customHeight="1" thickBot="1" x14ac:dyDescent="0.65">
      <c r="A98" s="468" t="str">
        <f>U8&amp;U18&amp;U20&amp;U28&amp;U36&amp;U42&amp;U47&amp;U49&amp;U54&amp;U57&amp;U65&amp;U72&amp;U77&amp;U84</f>
        <v xml:space="preserve">IIA13:The explicit mention of avoiding greenfield land where possible for future housing development could help to enhance the potential effect for IIA13. 
</v>
      </c>
      <c r="B98" s="469"/>
      <c r="C98" s="469"/>
      <c r="D98" s="469"/>
      <c r="E98" s="469"/>
      <c r="F98" s="469"/>
      <c r="G98" s="469"/>
      <c r="H98" s="469"/>
      <c r="I98" s="469"/>
      <c r="J98" s="469"/>
      <c r="K98" s="469"/>
      <c r="L98" s="469"/>
      <c r="M98" s="470"/>
    </row>
  </sheetData>
  <sheetProtection algorithmName="SHA-512" hashValue="YYlpqWoOdcOuV2mOqUner7stny3zDsjgi2a/iZb+3ltSovo4aYDOr+8kOuGKBLAQaxwAYAb3YDbesdlwdsMr/g==" saltValue="R74sOwUDchZNuNaPy0xQBw==" spinCount="100000" sheet="1" objects="1" scenarios="1"/>
  <autoFilter ref="A7:L87" xr:uid="{D2C47CAF-421C-4D58-AA7A-22430CCF83D7}"/>
  <mergeCells count="170">
    <mergeCell ref="A98:M98"/>
    <mergeCell ref="A92:M92"/>
    <mergeCell ref="A93:M93"/>
    <mergeCell ref="A94:M94"/>
    <mergeCell ref="A95:M95"/>
    <mergeCell ref="A96:M96"/>
    <mergeCell ref="A97:M97"/>
    <mergeCell ref="L84:L87"/>
    <mergeCell ref="M84:M87"/>
    <mergeCell ref="A89:M89"/>
    <mergeCell ref="A90:M90"/>
    <mergeCell ref="A91:M91"/>
    <mergeCell ref="A84:A87"/>
    <mergeCell ref="B84:B87"/>
    <mergeCell ref="E84:E87"/>
    <mergeCell ref="F84:F87"/>
    <mergeCell ref="G84:G87"/>
    <mergeCell ref="H84:H87"/>
    <mergeCell ref="I84:I87"/>
    <mergeCell ref="J84:J87"/>
    <mergeCell ref="K84:K87"/>
    <mergeCell ref="L72:L76"/>
    <mergeCell ref="M72:M76"/>
    <mergeCell ref="A77:A83"/>
    <mergeCell ref="B77:B83"/>
    <mergeCell ref="E77:E83"/>
    <mergeCell ref="F77:F83"/>
    <mergeCell ref="G77:G83"/>
    <mergeCell ref="M77:M83"/>
    <mergeCell ref="H77:H83"/>
    <mergeCell ref="I77:I83"/>
    <mergeCell ref="J77:J83"/>
    <mergeCell ref="K77:K83"/>
    <mergeCell ref="L77:L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M57:M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L65:L71"/>
    <mergeCell ref="M65:M71"/>
    <mergeCell ref="L49:L53"/>
    <mergeCell ref="M49:M53"/>
    <mergeCell ref="A54:A56"/>
    <mergeCell ref="B54:B56"/>
    <mergeCell ref="E54:E56"/>
    <mergeCell ref="F54:F56"/>
    <mergeCell ref="G54:G56"/>
    <mergeCell ref="H54:H56"/>
    <mergeCell ref="I54:I56"/>
    <mergeCell ref="J54:J56"/>
    <mergeCell ref="K54:K56"/>
    <mergeCell ref="L54:L56"/>
    <mergeCell ref="M54:M56"/>
    <mergeCell ref="A49:A53"/>
    <mergeCell ref="B49:B53"/>
    <mergeCell ref="E49:E53"/>
    <mergeCell ref="F49:F53"/>
    <mergeCell ref="G49:G53"/>
    <mergeCell ref="H49:H53"/>
    <mergeCell ref="I49:I53"/>
    <mergeCell ref="J49:J53"/>
    <mergeCell ref="K49:K53"/>
    <mergeCell ref="L42:L46"/>
    <mergeCell ref="M42:M46"/>
    <mergeCell ref="A47:A48"/>
    <mergeCell ref="B47:B48"/>
    <mergeCell ref="E47:E48"/>
    <mergeCell ref="F47:F48"/>
    <mergeCell ref="G47:G48"/>
    <mergeCell ref="M47:M48"/>
    <mergeCell ref="H47:H48"/>
    <mergeCell ref="I47:I48"/>
    <mergeCell ref="J47:J48"/>
    <mergeCell ref="K47:K48"/>
    <mergeCell ref="L47:L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M28:M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L36:L41"/>
    <mergeCell ref="M36:M41"/>
    <mergeCell ref="L18:L19"/>
    <mergeCell ref="M18:M19"/>
    <mergeCell ref="A20:A27"/>
    <mergeCell ref="B20:B27"/>
    <mergeCell ref="E20:E27"/>
    <mergeCell ref="F20:F27"/>
    <mergeCell ref="G20:G27"/>
    <mergeCell ref="H20:H27"/>
    <mergeCell ref="I20:I27"/>
    <mergeCell ref="J20:J27"/>
    <mergeCell ref="K20:K27"/>
    <mergeCell ref="L20:L27"/>
    <mergeCell ref="M20:M27"/>
    <mergeCell ref="A18:A19"/>
    <mergeCell ref="B18:B19"/>
    <mergeCell ref="E18:E19"/>
    <mergeCell ref="F18:F19"/>
    <mergeCell ref="G18:G19"/>
    <mergeCell ref="H18:H19"/>
    <mergeCell ref="I18:I19"/>
    <mergeCell ref="J18:J19"/>
    <mergeCell ref="K18:K19"/>
    <mergeCell ref="C1:F1"/>
    <mergeCell ref="C2:F2"/>
    <mergeCell ref="C4:F4"/>
    <mergeCell ref="A6:C6"/>
    <mergeCell ref="E6:M6"/>
    <mergeCell ref="A8:A17"/>
    <mergeCell ref="B8:B17"/>
    <mergeCell ref="E8:E17"/>
    <mergeCell ref="F8:F17"/>
    <mergeCell ref="G8:G17"/>
    <mergeCell ref="M8:M17"/>
    <mergeCell ref="H8:H17"/>
    <mergeCell ref="I8:I17"/>
    <mergeCell ref="J8:J17"/>
    <mergeCell ref="K8:K17"/>
    <mergeCell ref="L8:L17"/>
    <mergeCell ref="C3:F3"/>
  </mergeCells>
  <conditionalFormatting sqref="C50:C53">
    <cfRule type="expression" dxfId="3904" priority="27">
      <formula>$D50="No"</formula>
    </cfRule>
  </conditionalFormatting>
  <conditionalFormatting sqref="C8:D87">
    <cfRule type="expression" dxfId="3903" priority="1">
      <formula>$D8="No"</formula>
    </cfRule>
  </conditionalFormatting>
  <conditionalFormatting sqref="J8">
    <cfRule type="cellIs" dxfId="3902" priority="2" operator="equal">
      <formula>"Significant Negative"</formula>
    </cfRule>
    <cfRule type="cellIs" dxfId="3901" priority="3" operator="equal">
      <formula>"Minor Negative"</formula>
    </cfRule>
    <cfRule type="cellIs" dxfId="3900" priority="4" operator="equal">
      <formula>"Uncertain"</formula>
    </cfRule>
    <cfRule type="cellIs" dxfId="3899" priority="5" operator="equal">
      <formula>"Neutral"</formula>
    </cfRule>
    <cfRule type="cellIs" dxfId="3898" priority="6" operator="equal">
      <formula>"Minor Positive"</formula>
    </cfRule>
    <cfRule type="cellIs" dxfId="3897" priority="7" operator="equal">
      <formula>"Significant Positive"</formula>
    </cfRule>
  </conditionalFormatting>
  <conditionalFormatting sqref="J18 J28">
    <cfRule type="cellIs" dxfId="3896" priority="59" operator="equal">
      <formula>"Significant Negative"</formula>
    </cfRule>
    <cfRule type="cellIs" dxfId="3895" priority="60" operator="equal">
      <formula>"Minor Negative"</formula>
    </cfRule>
    <cfRule type="cellIs" dxfId="3894" priority="61" operator="equal">
      <formula>"Uncertain"</formula>
    </cfRule>
    <cfRule type="cellIs" dxfId="3893" priority="62" operator="equal">
      <formula>"Neutral"</formula>
    </cfRule>
    <cfRule type="cellIs" dxfId="3892" priority="63" operator="equal">
      <formula>"Minor Positive"</formula>
    </cfRule>
    <cfRule type="cellIs" dxfId="3891" priority="64" operator="equal">
      <formula>"Significant Positive"</formula>
    </cfRule>
  </conditionalFormatting>
  <conditionalFormatting sqref="J20">
    <cfRule type="cellIs" dxfId="3890" priority="47" operator="equal">
      <formula>"Significant Negative"</formula>
    </cfRule>
    <cfRule type="cellIs" dxfId="3889" priority="48" operator="equal">
      <formula>"Minor Negative"</formula>
    </cfRule>
    <cfRule type="cellIs" dxfId="3888" priority="49" operator="equal">
      <formula>"Uncertain"</formula>
    </cfRule>
    <cfRule type="cellIs" dxfId="3887" priority="50" operator="equal">
      <formula>"Neutral"</formula>
    </cfRule>
    <cfRule type="cellIs" dxfId="3886" priority="51" operator="equal">
      <formula>"Minor Positive"</formula>
    </cfRule>
    <cfRule type="cellIs" dxfId="3885" priority="52" operator="equal">
      <formula>"Significant Positive"</formula>
    </cfRule>
  </conditionalFormatting>
  <conditionalFormatting sqref="J36">
    <cfRule type="cellIs" dxfId="3884" priority="41" operator="equal">
      <formula>"Significant Negative"</formula>
    </cfRule>
    <cfRule type="cellIs" dxfId="3883" priority="42" operator="equal">
      <formula>"Minor Negative"</formula>
    </cfRule>
    <cfRule type="cellIs" dxfId="3882" priority="43" operator="equal">
      <formula>"Uncertain"</formula>
    </cfRule>
    <cfRule type="cellIs" dxfId="3881" priority="44" operator="equal">
      <formula>"Neutral"</formula>
    </cfRule>
    <cfRule type="cellIs" dxfId="3880" priority="45" operator="equal">
      <formula>"Minor Positive"</formula>
    </cfRule>
    <cfRule type="cellIs" dxfId="3879" priority="46" operator="equal">
      <formula>"Significant Positive"</formula>
    </cfRule>
  </conditionalFormatting>
  <conditionalFormatting sqref="J42">
    <cfRule type="cellIs" dxfId="3878" priority="35" operator="equal">
      <formula>"Significant Negative"</formula>
    </cfRule>
    <cfRule type="cellIs" dxfId="3877" priority="36" operator="equal">
      <formula>"Minor Negative"</formula>
    </cfRule>
    <cfRule type="cellIs" dxfId="3876" priority="37" operator="equal">
      <formula>"Uncertain"</formula>
    </cfRule>
    <cfRule type="cellIs" dxfId="3875" priority="38" operator="equal">
      <formula>"Neutral"</formula>
    </cfRule>
    <cfRule type="cellIs" dxfId="3874" priority="39" operator="equal">
      <formula>"Minor Positive"</formula>
    </cfRule>
    <cfRule type="cellIs" dxfId="3873" priority="40" operator="equal">
      <formula>"Significant Positive"</formula>
    </cfRule>
  </conditionalFormatting>
  <conditionalFormatting sqref="J47">
    <cfRule type="cellIs" dxfId="3872" priority="53" operator="equal">
      <formula>"Significant Negative"</formula>
    </cfRule>
    <cfRule type="cellIs" dxfId="3871" priority="54" operator="equal">
      <formula>"Minor Negative"</formula>
    </cfRule>
    <cfRule type="cellIs" dxfId="3870" priority="55" operator="equal">
      <formula>"Uncertain"</formula>
    </cfRule>
    <cfRule type="cellIs" dxfId="3869" priority="56" operator="equal">
      <formula>"Neutral"</formula>
    </cfRule>
    <cfRule type="cellIs" dxfId="3868" priority="57" operator="equal">
      <formula>"Minor Positive"</formula>
    </cfRule>
    <cfRule type="cellIs" dxfId="3867" priority="58" operator="equal">
      <formula>"Significant Positive"</formula>
    </cfRule>
  </conditionalFormatting>
  <conditionalFormatting sqref="J49 J57 J65 J72 J77 J84">
    <cfRule type="cellIs" dxfId="3866" priority="14" operator="equal">
      <formula>"Significant Negative"</formula>
    </cfRule>
    <cfRule type="cellIs" dxfId="3865" priority="15" operator="equal">
      <formula>"Minor Negative"</formula>
    </cfRule>
    <cfRule type="cellIs" dxfId="3864" priority="16" operator="equal">
      <formula>"Uncertain"</formula>
    </cfRule>
    <cfRule type="cellIs" dxfId="3863" priority="17" operator="equal">
      <formula>"Neutral"</formula>
    </cfRule>
    <cfRule type="cellIs" dxfId="3862" priority="18" operator="equal">
      <formula>"Minor Positive"</formula>
    </cfRule>
    <cfRule type="cellIs" dxfId="3861" priority="19" operator="equal">
      <formula>"Significant Positive"</formula>
    </cfRule>
  </conditionalFormatting>
  <conditionalFormatting sqref="J54">
    <cfRule type="cellIs" dxfId="3860" priority="8" operator="equal">
      <formula>"Significant Negative"</formula>
    </cfRule>
    <cfRule type="cellIs" dxfId="3859" priority="9" operator="equal">
      <formula>"Minor Negative"</formula>
    </cfRule>
    <cfRule type="cellIs" dxfId="3858" priority="10" operator="equal">
      <formula>"Uncertain"</formula>
    </cfRule>
    <cfRule type="cellIs" dxfId="3857" priority="11" operator="equal">
      <formula>"Neutral"</formula>
    </cfRule>
    <cfRule type="cellIs" dxfId="3856" priority="12" operator="equal">
      <formula>"Minor Positive"</formula>
    </cfRule>
    <cfRule type="cellIs" dxfId="3855" priority="13" operator="equal">
      <formula>"Significant Positive"</formula>
    </cfRule>
  </conditionalFormatting>
  <pageMargins left="0.7" right="0.7" top="0.75" bottom="0.75" header="0.3" footer="0.3"/>
  <pageSetup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A2FC-CCA2-4EDC-8AB0-A29F5AE66BF3}">
  <sheetPr codeName="Sheet82">
    <tabColor theme="4" tint="0.79998168889431442"/>
  </sheetPr>
  <dimension ref="A1:V98"/>
  <sheetViews>
    <sheetView zoomScale="60" zoomScaleNormal="60" workbookViewId="0">
      <pane xSplit="4" ySplit="7" topLeftCell="I35"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708</v>
      </c>
      <c r="D1" s="323"/>
      <c r="E1" s="323"/>
      <c r="F1" s="324"/>
      <c r="G1" s="16"/>
      <c r="I1" s="7"/>
      <c r="J1" s="7"/>
      <c r="K1" s="7"/>
    </row>
    <row r="2" spans="1:22" x14ac:dyDescent="0.35">
      <c r="A2" s="74" t="s">
        <v>31</v>
      </c>
      <c r="B2" s="9"/>
      <c r="C2" s="323" t="s">
        <v>661</v>
      </c>
      <c r="D2" s="323"/>
      <c r="E2" s="323"/>
      <c r="F2" s="324"/>
      <c r="I2" s="8"/>
      <c r="J2" s="8"/>
      <c r="K2" s="8"/>
    </row>
    <row r="3" spans="1:22" ht="45.75" customHeight="1" x14ac:dyDescent="0.35">
      <c r="A3" s="75" t="s">
        <v>32</v>
      </c>
      <c r="B3" s="4"/>
      <c r="C3" s="323" t="s">
        <v>709</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c r="E20" s="370" t="s">
        <v>435</v>
      </c>
      <c r="F20" s="370" t="s">
        <v>444</v>
      </c>
      <c r="G20" s="370" t="s">
        <v>510</v>
      </c>
      <c r="H20" s="370" t="s">
        <v>468</v>
      </c>
      <c r="I20" s="370" t="s">
        <v>439</v>
      </c>
      <c r="J20" s="370" t="s">
        <v>159</v>
      </c>
      <c r="K20" s="379" t="s">
        <v>710</v>
      </c>
      <c r="L20" s="370" t="s">
        <v>253</v>
      </c>
      <c r="M20" s="370"/>
      <c r="N20" s="498" t="s">
        <v>711</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77"/>
      <c r="B21" s="368"/>
      <c r="C21" s="3" t="s">
        <v>339</v>
      </c>
      <c r="D21" s="24" t="s">
        <v>257</v>
      </c>
      <c r="E21" s="358"/>
      <c r="F21" s="358"/>
      <c r="G21" s="358"/>
      <c r="H21" s="358"/>
      <c r="I21" s="358"/>
      <c r="J21" s="358"/>
      <c r="K21" s="296"/>
      <c r="L21" s="358"/>
      <c r="M21" s="358"/>
      <c r="N21" s="499"/>
      <c r="R21" s="12"/>
      <c r="S21" s="12"/>
      <c r="T21" s="12"/>
    </row>
    <row r="22" spans="1:22" ht="14.5" customHeight="1" x14ac:dyDescent="0.35">
      <c r="A22" s="377"/>
      <c r="B22" s="368"/>
      <c r="C22" s="3" t="s">
        <v>340</v>
      </c>
      <c r="D22" s="24" t="s">
        <v>257</v>
      </c>
      <c r="E22" s="358"/>
      <c r="F22" s="358"/>
      <c r="G22" s="358"/>
      <c r="H22" s="358"/>
      <c r="I22" s="358"/>
      <c r="J22" s="358"/>
      <c r="K22" s="296"/>
      <c r="L22" s="358"/>
      <c r="M22" s="358"/>
      <c r="N22" s="499"/>
      <c r="R22" s="12"/>
      <c r="S22" s="12"/>
      <c r="T22" s="12"/>
    </row>
    <row r="23" spans="1:22" x14ac:dyDescent="0.35">
      <c r="A23" s="377"/>
      <c r="B23" s="368"/>
      <c r="C23" s="3" t="s">
        <v>341</v>
      </c>
      <c r="D23" s="24" t="s">
        <v>257</v>
      </c>
      <c r="E23" s="358"/>
      <c r="F23" s="358"/>
      <c r="G23" s="358"/>
      <c r="H23" s="358"/>
      <c r="I23" s="358"/>
      <c r="J23" s="358"/>
      <c r="K23" s="296"/>
      <c r="L23" s="358"/>
      <c r="M23" s="358"/>
      <c r="N23" s="499"/>
      <c r="R23" s="12"/>
      <c r="S23" s="12"/>
      <c r="T23" s="12"/>
    </row>
    <row r="24" spans="1:22" ht="14.5" customHeight="1" x14ac:dyDescent="0.35">
      <c r="A24" s="377"/>
      <c r="B24" s="368"/>
      <c r="C24" s="3" t="s">
        <v>342</v>
      </c>
      <c r="D24" s="24" t="s">
        <v>257</v>
      </c>
      <c r="E24" s="358"/>
      <c r="F24" s="358"/>
      <c r="G24" s="358"/>
      <c r="H24" s="358"/>
      <c r="I24" s="358"/>
      <c r="J24" s="358"/>
      <c r="K24" s="296"/>
      <c r="L24" s="358"/>
      <c r="M24" s="358"/>
      <c r="N24" s="499"/>
      <c r="R24" s="12"/>
      <c r="S24" s="12"/>
      <c r="T24" s="12"/>
    </row>
    <row r="25" spans="1:22" ht="29" x14ac:dyDescent="0.35">
      <c r="A25" s="377"/>
      <c r="B25" s="368"/>
      <c r="C25" s="3" t="s">
        <v>343</v>
      </c>
      <c r="D25" s="24" t="s">
        <v>253</v>
      </c>
      <c r="E25" s="358"/>
      <c r="F25" s="358"/>
      <c r="G25" s="358"/>
      <c r="H25" s="358"/>
      <c r="I25" s="358"/>
      <c r="J25" s="358"/>
      <c r="K25" s="296"/>
      <c r="L25" s="358"/>
      <c r="M25" s="358"/>
      <c r="N25" s="499"/>
      <c r="R25" s="12"/>
      <c r="S25" s="12"/>
      <c r="T25" s="12"/>
    </row>
    <row r="26" spans="1:22" ht="14.5" customHeight="1" x14ac:dyDescent="0.35">
      <c r="A26" s="377"/>
      <c r="B26" s="368"/>
      <c r="C26" s="3" t="s">
        <v>344</v>
      </c>
      <c r="D26" s="24" t="s">
        <v>257</v>
      </c>
      <c r="E26" s="358"/>
      <c r="F26" s="358"/>
      <c r="G26" s="358"/>
      <c r="H26" s="358"/>
      <c r="I26" s="358"/>
      <c r="J26" s="358"/>
      <c r="K26" s="296"/>
      <c r="L26" s="358"/>
      <c r="M26" s="358"/>
      <c r="N26" s="499"/>
      <c r="R26" s="12"/>
      <c r="S26" s="12"/>
      <c r="T26" s="12"/>
    </row>
    <row r="27" spans="1:22" ht="29.5" thickBot="1" x14ac:dyDescent="0.4">
      <c r="A27" s="382"/>
      <c r="B27" s="369"/>
      <c r="C27" s="80" t="s">
        <v>345</v>
      </c>
      <c r="D27" s="88"/>
      <c r="E27" s="359"/>
      <c r="F27" s="359"/>
      <c r="G27" s="359"/>
      <c r="H27" s="359"/>
      <c r="I27" s="359"/>
      <c r="J27" s="359"/>
      <c r="K27" s="361"/>
      <c r="L27" s="359"/>
      <c r="M27" s="359"/>
      <c r="N27" s="500"/>
      <c r="R27" s="12"/>
      <c r="S27" s="12"/>
      <c r="T27" s="12"/>
    </row>
    <row r="28" spans="1:22" ht="29" x14ac:dyDescent="0.35">
      <c r="A28" s="376" t="s">
        <v>346</v>
      </c>
      <c r="B28" s="367" t="s">
        <v>121</v>
      </c>
      <c r="C28" s="85" t="s">
        <v>347</v>
      </c>
      <c r="D28" s="79" t="s">
        <v>253</v>
      </c>
      <c r="E28" s="370" t="s">
        <v>421</v>
      </c>
      <c r="F28" s="370" t="s">
        <v>444</v>
      </c>
      <c r="G28" s="370" t="s">
        <v>510</v>
      </c>
      <c r="H28" s="370" t="s">
        <v>468</v>
      </c>
      <c r="I28" s="370" t="s">
        <v>439</v>
      </c>
      <c r="J28" s="370" t="s">
        <v>159</v>
      </c>
      <c r="K28" s="379" t="s">
        <v>712</v>
      </c>
      <c r="L28" s="370" t="s">
        <v>257</v>
      </c>
      <c r="M28" s="370"/>
      <c r="N28" s="498" t="s">
        <v>713</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77"/>
      <c r="B29" s="368"/>
      <c r="C29" s="83" t="s">
        <v>348</v>
      </c>
      <c r="D29" s="3" t="s">
        <v>257</v>
      </c>
      <c r="E29" s="358"/>
      <c r="F29" s="358"/>
      <c r="G29" s="358"/>
      <c r="H29" s="358"/>
      <c r="I29" s="358"/>
      <c r="J29" s="358"/>
      <c r="K29" s="296"/>
      <c r="L29" s="358"/>
      <c r="M29" s="358"/>
      <c r="N29" s="499"/>
      <c r="R29" s="12"/>
      <c r="S29" s="12"/>
      <c r="T29" s="12"/>
    </row>
    <row r="30" spans="1:22" x14ac:dyDescent="0.35">
      <c r="A30" s="377"/>
      <c r="B30" s="368"/>
      <c r="C30" s="83" t="s">
        <v>349</v>
      </c>
      <c r="D30" s="3"/>
      <c r="E30" s="358"/>
      <c r="F30" s="358"/>
      <c r="G30" s="358"/>
      <c r="H30" s="358"/>
      <c r="I30" s="358"/>
      <c r="J30" s="358"/>
      <c r="K30" s="296"/>
      <c r="L30" s="358"/>
      <c r="M30" s="358"/>
      <c r="N30" s="499"/>
      <c r="R30" s="12"/>
      <c r="S30" s="12"/>
      <c r="T30" s="12"/>
    </row>
    <row r="31" spans="1:22" ht="30" customHeight="1" x14ac:dyDescent="0.35">
      <c r="A31" s="377"/>
      <c r="B31" s="368"/>
      <c r="C31" s="83" t="s">
        <v>350</v>
      </c>
      <c r="D31" s="3" t="s">
        <v>253</v>
      </c>
      <c r="E31" s="358"/>
      <c r="F31" s="358"/>
      <c r="G31" s="358"/>
      <c r="H31" s="358"/>
      <c r="I31" s="358"/>
      <c r="J31" s="358"/>
      <c r="K31" s="296"/>
      <c r="L31" s="358"/>
      <c r="M31" s="358"/>
      <c r="N31" s="499"/>
      <c r="R31" s="12"/>
      <c r="S31" s="12"/>
      <c r="T31" s="12"/>
    </row>
    <row r="32" spans="1:22" x14ac:dyDescent="0.35">
      <c r="A32" s="377"/>
      <c r="B32" s="368"/>
      <c r="C32" s="83" t="s">
        <v>351</v>
      </c>
      <c r="D32" s="3"/>
      <c r="E32" s="358"/>
      <c r="F32" s="358"/>
      <c r="G32" s="358"/>
      <c r="H32" s="358"/>
      <c r="I32" s="358"/>
      <c r="J32" s="358"/>
      <c r="K32" s="296"/>
      <c r="L32" s="358"/>
      <c r="M32" s="358"/>
      <c r="N32" s="499"/>
      <c r="R32" s="12"/>
      <c r="S32" s="12"/>
      <c r="T32" s="12"/>
    </row>
    <row r="33" spans="1:22" x14ac:dyDescent="0.35">
      <c r="A33" s="377"/>
      <c r="B33" s="368"/>
      <c r="C33" s="83" t="s">
        <v>352</v>
      </c>
      <c r="D33" s="3" t="s">
        <v>257</v>
      </c>
      <c r="E33" s="358"/>
      <c r="F33" s="358"/>
      <c r="G33" s="358"/>
      <c r="H33" s="358"/>
      <c r="I33" s="358"/>
      <c r="J33" s="358"/>
      <c r="K33" s="296"/>
      <c r="L33" s="358"/>
      <c r="M33" s="358"/>
      <c r="N33" s="499"/>
      <c r="R33" s="12"/>
      <c r="S33" s="12"/>
      <c r="T33" s="12"/>
    </row>
    <row r="34" spans="1:22" x14ac:dyDescent="0.35">
      <c r="A34" s="377"/>
      <c r="B34" s="368"/>
      <c r="C34" s="83" t="s">
        <v>353</v>
      </c>
      <c r="D34" s="3" t="s">
        <v>257</v>
      </c>
      <c r="E34" s="358"/>
      <c r="F34" s="358"/>
      <c r="G34" s="358"/>
      <c r="H34" s="358"/>
      <c r="I34" s="358"/>
      <c r="J34" s="358"/>
      <c r="K34" s="296"/>
      <c r="L34" s="358"/>
      <c r="M34" s="358"/>
      <c r="N34" s="499"/>
      <c r="R34" s="12"/>
      <c r="S34" s="12"/>
      <c r="T34" s="12"/>
    </row>
    <row r="35" spans="1:22" ht="15" thickBot="1" x14ac:dyDescent="0.4">
      <c r="A35" s="382"/>
      <c r="B35" s="369"/>
      <c r="C35" s="93" t="s">
        <v>354</v>
      </c>
      <c r="D35" s="80" t="s">
        <v>257</v>
      </c>
      <c r="E35" s="359"/>
      <c r="F35" s="359"/>
      <c r="G35" s="359"/>
      <c r="H35" s="359"/>
      <c r="I35" s="359"/>
      <c r="J35" s="359"/>
      <c r="K35" s="361"/>
      <c r="L35" s="359"/>
      <c r="M35" s="359"/>
      <c r="N35" s="500"/>
      <c r="R35" s="12"/>
      <c r="S35" s="12"/>
      <c r="T35" s="12"/>
    </row>
    <row r="36" spans="1:22" x14ac:dyDescent="0.35">
      <c r="A36" s="376" t="s">
        <v>355</v>
      </c>
      <c r="B36" s="367" t="s">
        <v>122</v>
      </c>
      <c r="C36" s="79" t="s">
        <v>356</v>
      </c>
      <c r="D36" s="79" t="s">
        <v>257</v>
      </c>
      <c r="E36" s="370" t="s">
        <v>421</v>
      </c>
      <c r="F36" s="370" t="s">
        <v>422</v>
      </c>
      <c r="G36" s="370" t="s">
        <v>427</v>
      </c>
      <c r="H36" s="370" t="s">
        <v>424</v>
      </c>
      <c r="I36" s="370" t="s">
        <v>425</v>
      </c>
      <c r="J36" s="370" t="s">
        <v>156</v>
      </c>
      <c r="K36" s="379" t="s">
        <v>714</v>
      </c>
      <c r="L36" s="370" t="s">
        <v>257</v>
      </c>
      <c r="M36" s="370"/>
      <c r="N36" s="503"/>
      <c r="R36" s="12" t="str">
        <f>IF(OR(J36='Drop downs'!$G$7,J36='Drop downs'!$G$5), B36&amp;": "&amp;K36&amp;CHAR(10),"")</f>
        <v/>
      </c>
      <c r="S36" s="12" t="str">
        <f>IF(J36='Drop downs'!$G$2,B36&amp;": "&amp;K36&amp;"
"," ")</f>
        <v xml:space="preserve">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T36" s="12" t="str">
        <f>IF(E36='Drop downs'!$B$6,B36&amp;": "&amp;K36&amp;"","")</f>
        <v/>
      </c>
      <c r="U36" t="str">
        <f>IF(M36&gt;0,B36&amp;":"&amp;M36&amp;"
","")</f>
        <v/>
      </c>
      <c r="V36" t="str">
        <f>IF(N36&gt;0,B36&amp;":"&amp;N36&amp;"
","")</f>
        <v/>
      </c>
    </row>
    <row r="37" spans="1:22" x14ac:dyDescent="0.35">
      <c r="A37" s="377"/>
      <c r="B37" s="368"/>
      <c r="C37" s="3" t="s">
        <v>357</v>
      </c>
      <c r="D37" s="3" t="s">
        <v>253</v>
      </c>
      <c r="E37" s="358"/>
      <c r="F37" s="358"/>
      <c r="G37" s="358"/>
      <c r="H37" s="358"/>
      <c r="I37" s="358"/>
      <c r="J37" s="358"/>
      <c r="K37" s="296"/>
      <c r="L37" s="358"/>
      <c r="M37" s="358"/>
      <c r="N37" s="505"/>
      <c r="R37" s="12"/>
      <c r="S37" s="12"/>
      <c r="T37" s="12"/>
    </row>
    <row r="38" spans="1:22" x14ac:dyDescent="0.35">
      <c r="A38" s="377"/>
      <c r="B38" s="368"/>
      <c r="C38" s="3" t="s">
        <v>358</v>
      </c>
      <c r="D38" s="3" t="s">
        <v>253</v>
      </c>
      <c r="E38" s="358"/>
      <c r="F38" s="358"/>
      <c r="G38" s="358"/>
      <c r="H38" s="358"/>
      <c r="I38" s="358"/>
      <c r="J38" s="358"/>
      <c r="K38" s="296"/>
      <c r="L38" s="358"/>
      <c r="M38" s="358"/>
      <c r="N38" s="505"/>
      <c r="R38" s="12"/>
      <c r="S38" s="12"/>
      <c r="T38" s="12"/>
    </row>
    <row r="39" spans="1:22" ht="29" x14ac:dyDescent="0.35">
      <c r="A39" s="377"/>
      <c r="B39" s="368"/>
      <c r="C39" s="3" t="s">
        <v>359</v>
      </c>
      <c r="D39" s="3" t="s">
        <v>253</v>
      </c>
      <c r="E39" s="358"/>
      <c r="F39" s="358"/>
      <c r="G39" s="358"/>
      <c r="H39" s="358"/>
      <c r="I39" s="358"/>
      <c r="J39" s="358"/>
      <c r="K39" s="296"/>
      <c r="L39" s="358"/>
      <c r="M39" s="358"/>
      <c r="N39" s="505"/>
      <c r="R39" s="12"/>
      <c r="S39" s="12"/>
      <c r="T39" s="12"/>
    </row>
    <row r="40" spans="1:22" ht="29" x14ac:dyDescent="0.35">
      <c r="A40" s="377"/>
      <c r="B40" s="368"/>
      <c r="C40" s="3" t="s">
        <v>360</v>
      </c>
      <c r="D40" s="3" t="s">
        <v>253</v>
      </c>
      <c r="E40" s="358"/>
      <c r="F40" s="358"/>
      <c r="G40" s="358"/>
      <c r="H40" s="358"/>
      <c r="I40" s="358"/>
      <c r="J40" s="358"/>
      <c r="K40" s="296"/>
      <c r="L40" s="358"/>
      <c r="M40" s="358"/>
      <c r="N40" s="505"/>
      <c r="R40" s="12"/>
      <c r="S40" s="12"/>
      <c r="T40" s="12"/>
    </row>
    <row r="41" spans="1:22" ht="15" thickBot="1" x14ac:dyDescent="0.4">
      <c r="A41" s="382"/>
      <c r="B41" s="369"/>
      <c r="C41" s="80" t="s">
        <v>361</v>
      </c>
      <c r="D41" s="80" t="s">
        <v>253</v>
      </c>
      <c r="E41" s="359"/>
      <c r="F41" s="359"/>
      <c r="G41" s="359"/>
      <c r="H41" s="359"/>
      <c r="I41" s="359"/>
      <c r="J41" s="359"/>
      <c r="K41" s="361"/>
      <c r="L41" s="359"/>
      <c r="M41" s="359"/>
      <c r="N41" s="504"/>
      <c r="R41" s="12"/>
      <c r="S41" s="12"/>
      <c r="T41" s="12"/>
    </row>
    <row r="42" spans="1:22" ht="29" x14ac:dyDescent="0.35">
      <c r="A42" s="376" t="s">
        <v>362</v>
      </c>
      <c r="B42" s="367" t="s">
        <v>123</v>
      </c>
      <c r="C42" s="79" t="s">
        <v>363</v>
      </c>
      <c r="D42" s="79" t="s">
        <v>253</v>
      </c>
      <c r="E42" s="370" t="s">
        <v>435</v>
      </c>
      <c r="F42" s="370" t="s">
        <v>422</v>
      </c>
      <c r="G42" s="370" t="s">
        <v>427</v>
      </c>
      <c r="H42" s="370" t="s">
        <v>424</v>
      </c>
      <c r="I42" s="370" t="s">
        <v>439</v>
      </c>
      <c r="J42" s="370" t="s">
        <v>159</v>
      </c>
      <c r="K42" s="379" t="s">
        <v>715</v>
      </c>
      <c r="L42" s="370" t="s">
        <v>257</v>
      </c>
      <c r="M42" s="370"/>
      <c r="N42" s="503"/>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358"/>
      <c r="M43" s="358"/>
      <c r="N43" s="505"/>
      <c r="R43" s="12"/>
      <c r="S43" s="12"/>
      <c r="T43" s="12"/>
    </row>
    <row r="44" spans="1:22" x14ac:dyDescent="0.35">
      <c r="A44" s="377"/>
      <c r="B44" s="368"/>
      <c r="C44" s="3" t="s">
        <v>365</v>
      </c>
      <c r="D44" s="3" t="s">
        <v>257</v>
      </c>
      <c r="E44" s="358"/>
      <c r="F44" s="358"/>
      <c r="G44" s="358"/>
      <c r="H44" s="358"/>
      <c r="I44" s="358"/>
      <c r="J44" s="358"/>
      <c r="K44" s="296"/>
      <c r="L44" s="358"/>
      <c r="M44" s="358"/>
      <c r="N44" s="505"/>
      <c r="R44" s="12"/>
      <c r="S44" s="12"/>
      <c r="T44" s="12"/>
    </row>
    <row r="45" spans="1:22" x14ac:dyDescent="0.35">
      <c r="A45" s="377"/>
      <c r="B45" s="368"/>
      <c r="C45" s="3" t="s">
        <v>366</v>
      </c>
      <c r="D45" s="3" t="s">
        <v>257</v>
      </c>
      <c r="E45" s="358"/>
      <c r="F45" s="358"/>
      <c r="G45" s="358"/>
      <c r="H45" s="358"/>
      <c r="I45" s="358"/>
      <c r="J45" s="358"/>
      <c r="K45" s="296"/>
      <c r="L45" s="358"/>
      <c r="M45" s="358"/>
      <c r="N45" s="505"/>
      <c r="R45" s="12"/>
      <c r="S45" s="12"/>
      <c r="T45" s="12"/>
    </row>
    <row r="46" spans="1:22" ht="29.5" thickBot="1" x14ac:dyDescent="0.4">
      <c r="A46" s="382"/>
      <c r="B46" s="369"/>
      <c r="C46" s="80" t="s">
        <v>367</v>
      </c>
      <c r="D46" s="80" t="s">
        <v>257</v>
      </c>
      <c r="E46" s="359"/>
      <c r="F46" s="359"/>
      <c r="G46" s="359"/>
      <c r="H46" s="359"/>
      <c r="I46" s="359"/>
      <c r="J46" s="359"/>
      <c r="K46" s="361"/>
      <c r="L46" s="359"/>
      <c r="M46" s="359"/>
      <c r="N46" s="504"/>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70"/>
      <c r="N47" s="503"/>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59"/>
      <c r="M48" s="359"/>
      <c r="N48" s="504"/>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70"/>
      <c r="N49" s="503"/>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358"/>
      <c r="M50" s="358"/>
      <c r="N50" s="505"/>
      <c r="R50" s="12"/>
      <c r="S50" s="12"/>
      <c r="T50" s="12"/>
    </row>
    <row r="51" spans="1:22" x14ac:dyDescent="0.35">
      <c r="A51" s="377"/>
      <c r="B51" s="368"/>
      <c r="C51" s="97" t="s">
        <v>374</v>
      </c>
      <c r="D51" s="24" t="s">
        <v>257</v>
      </c>
      <c r="E51" s="358"/>
      <c r="F51" s="358"/>
      <c r="G51" s="358"/>
      <c r="H51" s="358"/>
      <c r="I51" s="358"/>
      <c r="J51" s="358"/>
      <c r="K51" s="296"/>
      <c r="L51" s="358"/>
      <c r="M51" s="358"/>
      <c r="N51" s="505"/>
      <c r="R51" s="12"/>
      <c r="S51" s="12"/>
      <c r="T51" s="12"/>
    </row>
    <row r="52" spans="1:22" x14ac:dyDescent="0.35">
      <c r="A52" s="377"/>
      <c r="B52" s="368"/>
      <c r="C52" s="24" t="s">
        <v>375</v>
      </c>
      <c r="D52" s="24" t="s">
        <v>257</v>
      </c>
      <c r="E52" s="358"/>
      <c r="F52" s="358"/>
      <c r="G52" s="358"/>
      <c r="H52" s="358"/>
      <c r="I52" s="358"/>
      <c r="J52" s="358"/>
      <c r="K52" s="296"/>
      <c r="L52" s="358"/>
      <c r="M52" s="358"/>
      <c r="N52" s="505"/>
      <c r="R52" s="12"/>
      <c r="S52" s="12"/>
      <c r="T52" s="12"/>
    </row>
    <row r="53" spans="1:22" ht="15" thickBot="1" x14ac:dyDescent="0.4">
      <c r="A53" s="382"/>
      <c r="B53" s="369"/>
      <c r="C53" s="88" t="s">
        <v>376</v>
      </c>
      <c r="D53" s="88" t="s">
        <v>257</v>
      </c>
      <c r="E53" s="359"/>
      <c r="F53" s="359"/>
      <c r="G53" s="359"/>
      <c r="H53" s="359"/>
      <c r="I53" s="359"/>
      <c r="J53" s="359"/>
      <c r="K53" s="361"/>
      <c r="L53" s="359"/>
      <c r="M53" s="359"/>
      <c r="N53" s="504"/>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70"/>
      <c r="N54" s="503"/>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58"/>
      <c r="N55" s="505"/>
      <c r="R55" s="12"/>
      <c r="S55" s="12"/>
      <c r="T55" s="12"/>
    </row>
    <row r="56" spans="1:22" ht="29.5" thickBot="1" x14ac:dyDescent="0.4">
      <c r="A56" s="382"/>
      <c r="B56" s="369"/>
      <c r="C56" s="90" t="s">
        <v>380</v>
      </c>
      <c r="D56" s="88" t="s">
        <v>257</v>
      </c>
      <c r="E56" s="359"/>
      <c r="F56" s="359"/>
      <c r="G56" s="359"/>
      <c r="H56" s="359"/>
      <c r="I56" s="359"/>
      <c r="J56" s="359"/>
      <c r="K56" s="361"/>
      <c r="L56" s="359"/>
      <c r="M56" s="359"/>
      <c r="N56" s="504"/>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0" t="s">
        <v>257</v>
      </c>
      <c r="M57" s="370"/>
      <c r="N57" s="503"/>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358"/>
      <c r="M58" s="358"/>
      <c r="N58" s="505"/>
      <c r="R58" s="12"/>
      <c r="S58" s="12"/>
      <c r="T58" s="12"/>
    </row>
    <row r="59" spans="1:22" x14ac:dyDescent="0.35">
      <c r="A59" s="377"/>
      <c r="B59" s="368"/>
      <c r="C59" s="24" t="s">
        <v>384</v>
      </c>
      <c r="D59" s="24" t="s">
        <v>257</v>
      </c>
      <c r="E59" s="358"/>
      <c r="F59" s="358"/>
      <c r="G59" s="358"/>
      <c r="H59" s="358"/>
      <c r="I59" s="358"/>
      <c r="J59" s="358"/>
      <c r="K59" s="296"/>
      <c r="L59" s="358"/>
      <c r="M59" s="358"/>
      <c r="N59" s="505"/>
      <c r="R59" s="12"/>
      <c r="S59" s="12"/>
      <c r="T59" s="12"/>
    </row>
    <row r="60" spans="1:22" x14ac:dyDescent="0.35">
      <c r="A60" s="377"/>
      <c r="B60" s="368"/>
      <c r="C60" s="24" t="s">
        <v>385</v>
      </c>
      <c r="D60" s="24" t="s">
        <v>257</v>
      </c>
      <c r="E60" s="358"/>
      <c r="F60" s="358"/>
      <c r="G60" s="358"/>
      <c r="H60" s="358"/>
      <c r="I60" s="358"/>
      <c r="J60" s="358"/>
      <c r="K60" s="296"/>
      <c r="L60" s="358"/>
      <c r="M60" s="358"/>
      <c r="N60" s="505"/>
      <c r="R60" s="12"/>
      <c r="S60" s="12"/>
      <c r="T60" s="12"/>
    </row>
    <row r="61" spans="1:22" x14ac:dyDescent="0.35">
      <c r="A61" s="377"/>
      <c r="B61" s="368"/>
      <c r="C61" s="24" t="s">
        <v>386</v>
      </c>
      <c r="D61" s="24" t="s">
        <v>257</v>
      </c>
      <c r="E61" s="358"/>
      <c r="F61" s="358"/>
      <c r="G61" s="358"/>
      <c r="H61" s="358"/>
      <c r="I61" s="358"/>
      <c r="J61" s="358"/>
      <c r="K61" s="296"/>
      <c r="L61" s="358"/>
      <c r="M61" s="358"/>
      <c r="N61" s="505"/>
      <c r="R61" s="12"/>
      <c r="S61" s="12"/>
      <c r="T61" s="12"/>
    </row>
    <row r="62" spans="1:22" x14ac:dyDescent="0.35">
      <c r="A62" s="377"/>
      <c r="B62" s="368"/>
      <c r="C62" s="24" t="s">
        <v>387</v>
      </c>
      <c r="D62" s="24" t="s">
        <v>257</v>
      </c>
      <c r="E62" s="358"/>
      <c r="F62" s="358"/>
      <c r="G62" s="358"/>
      <c r="H62" s="358"/>
      <c r="I62" s="358"/>
      <c r="J62" s="358"/>
      <c r="K62" s="296"/>
      <c r="L62" s="358"/>
      <c r="M62" s="358"/>
      <c r="N62" s="505"/>
      <c r="R62" s="12"/>
      <c r="S62" s="12"/>
      <c r="T62" s="12"/>
    </row>
    <row r="63" spans="1:22" ht="29" x14ac:dyDescent="0.35">
      <c r="A63" s="377"/>
      <c r="B63" s="368"/>
      <c r="C63" s="24" t="s">
        <v>388</v>
      </c>
      <c r="D63" s="24" t="s">
        <v>257</v>
      </c>
      <c r="E63" s="358"/>
      <c r="F63" s="358"/>
      <c r="G63" s="358"/>
      <c r="H63" s="358"/>
      <c r="I63" s="358"/>
      <c r="J63" s="358"/>
      <c r="K63" s="296"/>
      <c r="L63" s="358"/>
      <c r="M63" s="358"/>
      <c r="N63" s="505"/>
      <c r="R63" s="12"/>
      <c r="S63" s="12"/>
      <c r="T63" s="12"/>
    </row>
    <row r="64" spans="1:22" ht="15" thickBot="1" x14ac:dyDescent="0.4">
      <c r="A64" s="382"/>
      <c r="B64" s="369"/>
      <c r="C64" s="88" t="s">
        <v>389</v>
      </c>
      <c r="D64" s="88" t="s">
        <v>257</v>
      </c>
      <c r="E64" s="359"/>
      <c r="F64" s="359"/>
      <c r="G64" s="359"/>
      <c r="H64" s="359"/>
      <c r="I64" s="359"/>
      <c r="J64" s="359"/>
      <c r="K64" s="361"/>
      <c r="L64" s="359"/>
      <c r="M64" s="359"/>
      <c r="N64" s="504"/>
      <c r="R64" s="12"/>
      <c r="S64" s="12"/>
      <c r="T64" s="12"/>
    </row>
    <row r="65" spans="1:22" x14ac:dyDescent="0.35">
      <c r="A65" s="376" t="s">
        <v>390</v>
      </c>
      <c r="B65" s="367" t="s">
        <v>128</v>
      </c>
      <c r="C65" s="85" t="s">
        <v>391</v>
      </c>
      <c r="D65" s="86" t="s">
        <v>257</v>
      </c>
      <c r="E65" s="370" t="s">
        <v>421</v>
      </c>
      <c r="F65" s="370" t="s">
        <v>444</v>
      </c>
      <c r="G65" s="370" t="s">
        <v>510</v>
      </c>
      <c r="H65" s="370" t="s">
        <v>468</v>
      </c>
      <c r="I65" s="370" t="s">
        <v>439</v>
      </c>
      <c r="J65" s="370" t="s">
        <v>159</v>
      </c>
      <c r="K65" s="379" t="s">
        <v>716</v>
      </c>
      <c r="L65" s="370" t="s">
        <v>257</v>
      </c>
      <c r="M65" s="370"/>
      <c r="N65" s="503"/>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358"/>
      <c r="M66" s="358"/>
      <c r="N66" s="505"/>
      <c r="R66" s="12"/>
      <c r="S66" s="12"/>
      <c r="T66" s="12"/>
    </row>
    <row r="67" spans="1:22" ht="29" x14ac:dyDescent="0.35">
      <c r="A67" s="377"/>
      <c r="B67" s="368"/>
      <c r="C67" s="83" t="s">
        <v>393</v>
      </c>
      <c r="D67" s="24"/>
      <c r="E67" s="358"/>
      <c r="F67" s="358"/>
      <c r="G67" s="358"/>
      <c r="H67" s="358"/>
      <c r="I67" s="358"/>
      <c r="J67" s="358"/>
      <c r="K67" s="296"/>
      <c r="L67" s="358"/>
      <c r="M67" s="358"/>
      <c r="N67" s="505"/>
      <c r="R67" s="12"/>
      <c r="S67" s="12"/>
      <c r="T67" s="12"/>
    </row>
    <row r="68" spans="1:22" x14ac:dyDescent="0.35">
      <c r="A68" s="377"/>
      <c r="B68" s="368"/>
      <c r="C68" s="83" t="s">
        <v>394</v>
      </c>
      <c r="D68" s="24" t="s">
        <v>257</v>
      </c>
      <c r="E68" s="358"/>
      <c r="F68" s="358"/>
      <c r="G68" s="358"/>
      <c r="H68" s="358"/>
      <c r="I68" s="358"/>
      <c r="J68" s="358"/>
      <c r="K68" s="296"/>
      <c r="L68" s="358"/>
      <c r="M68" s="358"/>
      <c r="N68" s="505"/>
      <c r="R68" s="12"/>
      <c r="S68" s="12"/>
      <c r="T68" s="12"/>
    </row>
    <row r="69" spans="1:22" x14ac:dyDescent="0.35">
      <c r="A69" s="377"/>
      <c r="B69" s="368"/>
      <c r="C69" s="83" t="s">
        <v>395</v>
      </c>
      <c r="D69" s="24" t="s">
        <v>257</v>
      </c>
      <c r="E69" s="358"/>
      <c r="F69" s="358"/>
      <c r="G69" s="358"/>
      <c r="H69" s="358"/>
      <c r="I69" s="358"/>
      <c r="J69" s="358"/>
      <c r="K69" s="296"/>
      <c r="L69" s="358"/>
      <c r="M69" s="358"/>
      <c r="N69" s="505"/>
      <c r="R69" s="12"/>
      <c r="S69" s="12"/>
      <c r="T69" s="12"/>
    </row>
    <row r="70" spans="1:22" x14ac:dyDescent="0.35">
      <c r="A70" s="377"/>
      <c r="B70" s="368"/>
      <c r="C70" s="83" t="s">
        <v>396</v>
      </c>
      <c r="D70" s="24" t="s">
        <v>257</v>
      </c>
      <c r="E70" s="358"/>
      <c r="F70" s="358"/>
      <c r="G70" s="358"/>
      <c r="H70" s="358"/>
      <c r="I70" s="358"/>
      <c r="J70" s="358"/>
      <c r="K70" s="296"/>
      <c r="L70" s="358"/>
      <c r="M70" s="358"/>
      <c r="N70" s="505"/>
      <c r="R70" s="12"/>
      <c r="S70" s="12"/>
      <c r="T70" s="12"/>
    </row>
    <row r="71" spans="1:22" ht="15" thickBot="1" x14ac:dyDescent="0.4">
      <c r="A71" s="382"/>
      <c r="B71" s="369"/>
      <c r="C71" s="93" t="s">
        <v>397</v>
      </c>
      <c r="D71" s="88" t="s">
        <v>257</v>
      </c>
      <c r="E71" s="359"/>
      <c r="F71" s="359"/>
      <c r="G71" s="359"/>
      <c r="H71" s="359"/>
      <c r="I71" s="359"/>
      <c r="J71" s="359"/>
      <c r="K71" s="361"/>
      <c r="L71" s="359"/>
      <c r="M71" s="359"/>
      <c r="N71" s="504"/>
      <c r="R71" s="12"/>
      <c r="S71" s="12"/>
      <c r="T71" s="12"/>
    </row>
    <row r="72" spans="1:22" x14ac:dyDescent="0.35">
      <c r="A72" s="376" t="s">
        <v>398</v>
      </c>
      <c r="B72" s="367" t="s">
        <v>129</v>
      </c>
      <c r="C72" s="85" t="s">
        <v>399</v>
      </c>
      <c r="D72" s="86"/>
      <c r="E72" s="370" t="s">
        <v>421</v>
      </c>
      <c r="F72" s="370" t="s">
        <v>444</v>
      </c>
      <c r="G72" s="370" t="s">
        <v>510</v>
      </c>
      <c r="H72" s="370" t="s">
        <v>468</v>
      </c>
      <c r="I72" s="370" t="s">
        <v>439</v>
      </c>
      <c r="J72" s="370" t="s">
        <v>159</v>
      </c>
      <c r="K72" s="371" t="s">
        <v>717</v>
      </c>
      <c r="L72" s="370" t="s">
        <v>257</v>
      </c>
      <c r="M72" s="370"/>
      <c r="N72" s="503"/>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358"/>
      <c r="M73" s="358"/>
      <c r="N73" s="505"/>
      <c r="R73" s="12"/>
      <c r="S73" s="12"/>
      <c r="T73" s="12"/>
    </row>
    <row r="74" spans="1:22" ht="30" customHeight="1" x14ac:dyDescent="0.35">
      <c r="A74" s="377"/>
      <c r="B74" s="368"/>
      <c r="C74" s="83" t="s">
        <v>401</v>
      </c>
      <c r="D74" s="24" t="s">
        <v>257</v>
      </c>
      <c r="E74" s="358"/>
      <c r="F74" s="358"/>
      <c r="G74" s="358"/>
      <c r="H74" s="358"/>
      <c r="I74" s="358"/>
      <c r="J74" s="358"/>
      <c r="K74" s="372"/>
      <c r="L74" s="358"/>
      <c r="M74" s="358"/>
      <c r="N74" s="505"/>
      <c r="R74" s="12"/>
      <c r="S74" s="12"/>
      <c r="T74" s="12"/>
    </row>
    <row r="75" spans="1:22" x14ac:dyDescent="0.35">
      <c r="A75" s="377"/>
      <c r="B75" s="368"/>
      <c r="C75" s="83" t="s">
        <v>402</v>
      </c>
      <c r="D75" s="24" t="s">
        <v>257</v>
      </c>
      <c r="E75" s="358"/>
      <c r="F75" s="358"/>
      <c r="G75" s="358"/>
      <c r="H75" s="358"/>
      <c r="I75" s="358"/>
      <c r="J75" s="358"/>
      <c r="K75" s="372"/>
      <c r="L75" s="358"/>
      <c r="M75" s="358"/>
      <c r="N75" s="505"/>
      <c r="R75" s="12"/>
      <c r="S75" s="12"/>
      <c r="T75" s="12"/>
    </row>
    <row r="76" spans="1:22" ht="26.5" customHeight="1" thickBot="1" x14ac:dyDescent="0.4">
      <c r="A76" s="382"/>
      <c r="B76" s="369"/>
      <c r="C76" s="87" t="s">
        <v>403</v>
      </c>
      <c r="D76" s="88" t="s">
        <v>257</v>
      </c>
      <c r="E76" s="359"/>
      <c r="F76" s="359"/>
      <c r="G76" s="359"/>
      <c r="H76" s="359"/>
      <c r="I76" s="359"/>
      <c r="J76" s="359"/>
      <c r="K76" s="373"/>
      <c r="L76" s="359"/>
      <c r="M76" s="359"/>
      <c r="N76" s="504"/>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664</v>
      </c>
      <c r="L77" s="370" t="s">
        <v>257</v>
      </c>
      <c r="M77" s="370"/>
      <c r="N77" s="503"/>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358"/>
      <c r="N78" s="505"/>
      <c r="R78" s="12"/>
      <c r="S78" s="12"/>
      <c r="T78" s="12"/>
    </row>
    <row r="79" spans="1:22" x14ac:dyDescent="0.35">
      <c r="A79" s="365"/>
      <c r="B79" s="368"/>
      <c r="C79" s="83" t="s">
        <v>407</v>
      </c>
      <c r="D79" s="3" t="s">
        <v>257</v>
      </c>
      <c r="E79" s="358"/>
      <c r="F79" s="358"/>
      <c r="G79" s="358"/>
      <c r="H79" s="358"/>
      <c r="I79" s="358"/>
      <c r="J79" s="358"/>
      <c r="K79" s="296"/>
      <c r="L79" s="358"/>
      <c r="M79" s="358"/>
      <c r="N79" s="505"/>
      <c r="R79" s="12"/>
      <c r="S79" s="12"/>
      <c r="T79" s="12"/>
    </row>
    <row r="80" spans="1:22" x14ac:dyDescent="0.35">
      <c r="A80" s="365"/>
      <c r="B80" s="368"/>
      <c r="C80" s="84" t="s">
        <v>408</v>
      </c>
      <c r="D80" s="3" t="s">
        <v>257</v>
      </c>
      <c r="E80" s="358"/>
      <c r="F80" s="358"/>
      <c r="G80" s="358"/>
      <c r="H80" s="358"/>
      <c r="I80" s="358"/>
      <c r="J80" s="358"/>
      <c r="K80" s="296"/>
      <c r="L80" s="358"/>
      <c r="M80" s="358"/>
      <c r="N80" s="505"/>
      <c r="R80" s="12"/>
      <c r="S80" s="12"/>
      <c r="T80" s="12"/>
    </row>
    <row r="81" spans="1:22" ht="29" x14ac:dyDescent="0.35">
      <c r="A81" s="365"/>
      <c r="B81" s="368"/>
      <c r="C81" s="84" t="s">
        <v>409</v>
      </c>
      <c r="D81" s="3" t="s">
        <v>257</v>
      </c>
      <c r="E81" s="358"/>
      <c r="F81" s="358"/>
      <c r="G81" s="358"/>
      <c r="H81" s="358"/>
      <c r="I81" s="358"/>
      <c r="J81" s="358"/>
      <c r="K81" s="296"/>
      <c r="L81" s="358"/>
      <c r="M81" s="358"/>
      <c r="N81" s="505"/>
      <c r="R81" s="12"/>
      <c r="S81" s="12"/>
      <c r="T81" s="12"/>
    </row>
    <row r="82" spans="1:22" ht="29" x14ac:dyDescent="0.35">
      <c r="A82" s="365"/>
      <c r="B82" s="368"/>
      <c r="C82" s="84" t="s">
        <v>410</v>
      </c>
      <c r="D82" s="3" t="s">
        <v>257</v>
      </c>
      <c r="E82" s="358"/>
      <c r="F82" s="358"/>
      <c r="G82" s="358"/>
      <c r="H82" s="358"/>
      <c r="I82" s="358"/>
      <c r="J82" s="358"/>
      <c r="K82" s="296"/>
      <c r="L82" s="358"/>
      <c r="M82" s="358"/>
      <c r="N82" s="505"/>
      <c r="R82" s="12"/>
      <c r="S82" s="12"/>
      <c r="T82" s="12"/>
    </row>
    <row r="83" spans="1:22" ht="15" thickBot="1" x14ac:dyDescent="0.4">
      <c r="A83" s="366"/>
      <c r="B83" s="369"/>
      <c r="C83" s="90" t="s">
        <v>411</v>
      </c>
      <c r="D83" s="80" t="s">
        <v>257</v>
      </c>
      <c r="E83" s="359"/>
      <c r="F83" s="359"/>
      <c r="G83" s="359"/>
      <c r="H83" s="359"/>
      <c r="I83" s="359"/>
      <c r="J83" s="359"/>
      <c r="K83" s="361"/>
      <c r="L83" s="359"/>
      <c r="M83" s="359"/>
      <c r="N83" s="504"/>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0" t="s">
        <v>257</v>
      </c>
      <c r="M84" s="370"/>
      <c r="N84" s="503"/>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257</v>
      </c>
      <c r="E85" s="358"/>
      <c r="F85" s="358"/>
      <c r="G85" s="358"/>
      <c r="H85" s="358"/>
      <c r="I85" s="358"/>
      <c r="J85" s="358"/>
      <c r="K85" s="296"/>
      <c r="L85" s="358"/>
      <c r="M85" s="358"/>
      <c r="N85" s="505"/>
      <c r="R85" s="12"/>
      <c r="S85" s="12"/>
      <c r="T85" s="12"/>
    </row>
    <row r="86" spans="1:22" x14ac:dyDescent="0.35">
      <c r="A86" s="365"/>
      <c r="B86" s="368"/>
      <c r="C86" s="84" t="s">
        <v>415</v>
      </c>
      <c r="D86" s="3" t="s">
        <v>257</v>
      </c>
      <c r="E86" s="358"/>
      <c r="F86" s="358"/>
      <c r="G86" s="358"/>
      <c r="H86" s="358"/>
      <c r="I86" s="358"/>
      <c r="J86" s="358"/>
      <c r="K86" s="296"/>
      <c r="L86" s="358"/>
      <c r="M86" s="358"/>
      <c r="N86" s="505"/>
      <c r="R86" s="12"/>
      <c r="S86" s="12"/>
      <c r="T86" s="12"/>
    </row>
    <row r="87" spans="1:22" ht="15" thickBot="1" x14ac:dyDescent="0.4">
      <c r="A87" s="366"/>
      <c r="B87" s="369"/>
      <c r="C87" s="87" t="s">
        <v>416</v>
      </c>
      <c r="D87" s="80" t="s">
        <v>257</v>
      </c>
      <c r="E87" s="359"/>
      <c r="F87" s="359"/>
      <c r="G87" s="359"/>
      <c r="H87" s="359"/>
      <c r="I87" s="359"/>
      <c r="J87" s="359"/>
      <c r="K87" s="361"/>
      <c r="L87" s="359"/>
      <c r="M87" s="359"/>
      <c r="N87" s="504"/>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t="s">
        <v>673</v>
      </c>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10"/>
      <c r="C98" s="510"/>
      <c r="D98" s="510"/>
      <c r="E98" s="510"/>
      <c r="F98" s="510"/>
      <c r="G98" s="510"/>
      <c r="H98" s="510"/>
      <c r="I98" s="510"/>
      <c r="J98" s="510"/>
      <c r="K98" s="510"/>
      <c r="L98" s="510"/>
      <c r="M98" s="510"/>
      <c r="N98" s="511"/>
    </row>
  </sheetData>
  <sheetProtection algorithmName="SHA-512" hashValue="Va8FV/46eawkH9yQxZwG8o5Y6nYx8jeSKrDS3PxqlrgKOXJXrviYmftEE64ORG99anwDlssXymlS16Vz9mhChg==" saltValue="vTJe1lvfVO8MkVsVomUtz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854" priority="2">
      <formula>$D50="No"</formula>
    </cfRule>
  </conditionalFormatting>
  <conditionalFormatting sqref="C8:D87">
    <cfRule type="expression" dxfId="3853" priority="1">
      <formula>$D8="No"</formula>
    </cfRule>
  </conditionalFormatting>
  <conditionalFormatting sqref="J8 J18 J28 J49 J57 J65 J72 J77 J84">
    <cfRule type="cellIs" dxfId="3852" priority="34" operator="equal">
      <formula>"Significant Negative"</formula>
    </cfRule>
    <cfRule type="cellIs" dxfId="3851" priority="35" operator="equal">
      <formula>"Minor Negative"</formula>
    </cfRule>
    <cfRule type="cellIs" dxfId="3850" priority="36" operator="equal">
      <formula>"Uncertain"</formula>
    </cfRule>
    <cfRule type="cellIs" dxfId="3849" priority="37" operator="equal">
      <formula>"Neutral"</formula>
    </cfRule>
    <cfRule type="cellIs" dxfId="3848" priority="38" operator="equal">
      <formula>"Minor Positive"</formula>
    </cfRule>
    <cfRule type="cellIs" dxfId="3847" priority="39" operator="equal">
      <formula>"Significant Positive"</formula>
    </cfRule>
  </conditionalFormatting>
  <conditionalFormatting sqref="J20">
    <cfRule type="cellIs" dxfId="3846" priority="22" operator="equal">
      <formula>"Significant Negative"</formula>
    </cfRule>
    <cfRule type="cellIs" dxfId="3845" priority="23" operator="equal">
      <formula>"Minor Negative"</formula>
    </cfRule>
    <cfRule type="cellIs" dxfId="3844" priority="24" operator="equal">
      <formula>"Uncertain"</formula>
    </cfRule>
    <cfRule type="cellIs" dxfId="3843" priority="25" operator="equal">
      <formula>"Neutral"</formula>
    </cfRule>
    <cfRule type="cellIs" dxfId="3842" priority="26" operator="equal">
      <formula>"Minor Positive"</formula>
    </cfRule>
    <cfRule type="cellIs" dxfId="3841" priority="27" operator="equal">
      <formula>"Significant Positive"</formula>
    </cfRule>
  </conditionalFormatting>
  <conditionalFormatting sqref="J36">
    <cfRule type="cellIs" dxfId="3840" priority="16" operator="equal">
      <formula>"Significant Negative"</formula>
    </cfRule>
    <cfRule type="cellIs" dxfId="3839" priority="17" operator="equal">
      <formula>"Minor Negative"</formula>
    </cfRule>
    <cfRule type="cellIs" dxfId="3838" priority="18" operator="equal">
      <formula>"Uncertain"</formula>
    </cfRule>
    <cfRule type="cellIs" dxfId="3837" priority="19" operator="equal">
      <formula>"Neutral"</formula>
    </cfRule>
    <cfRule type="cellIs" dxfId="3836" priority="20" operator="equal">
      <formula>"Minor Positive"</formula>
    </cfRule>
    <cfRule type="cellIs" dxfId="3835" priority="21" operator="equal">
      <formula>"Significant Positive"</formula>
    </cfRule>
  </conditionalFormatting>
  <conditionalFormatting sqref="J42">
    <cfRule type="cellIs" dxfId="3834" priority="10" operator="equal">
      <formula>"Significant Negative"</formula>
    </cfRule>
    <cfRule type="cellIs" dxfId="3833" priority="11" operator="equal">
      <formula>"Minor Negative"</formula>
    </cfRule>
    <cfRule type="cellIs" dxfId="3832" priority="12" operator="equal">
      <formula>"Uncertain"</formula>
    </cfRule>
    <cfRule type="cellIs" dxfId="3831" priority="13" operator="equal">
      <formula>"Neutral"</formula>
    </cfRule>
    <cfRule type="cellIs" dxfId="3830" priority="14" operator="equal">
      <formula>"Minor Positive"</formula>
    </cfRule>
    <cfRule type="cellIs" dxfId="3829" priority="15" operator="equal">
      <formula>"Significant Positive"</formula>
    </cfRule>
  </conditionalFormatting>
  <conditionalFormatting sqref="J47">
    <cfRule type="cellIs" dxfId="3828" priority="28" operator="equal">
      <formula>"Significant Negative"</formula>
    </cfRule>
    <cfRule type="cellIs" dxfId="3827" priority="29" operator="equal">
      <formula>"Minor Negative"</formula>
    </cfRule>
    <cfRule type="cellIs" dxfId="3826" priority="30" operator="equal">
      <formula>"Uncertain"</formula>
    </cfRule>
    <cfRule type="cellIs" dxfId="3825" priority="31" operator="equal">
      <formula>"Neutral"</formula>
    </cfRule>
    <cfRule type="cellIs" dxfId="3824" priority="32" operator="equal">
      <formula>"Minor Positive"</formula>
    </cfRule>
    <cfRule type="cellIs" dxfId="3823" priority="33" operator="equal">
      <formula>"Significant Positive"</formula>
    </cfRule>
  </conditionalFormatting>
  <conditionalFormatting sqref="J54">
    <cfRule type="cellIs" dxfId="3822" priority="4" operator="equal">
      <formula>"Significant Negative"</formula>
    </cfRule>
    <cfRule type="cellIs" dxfId="3821" priority="5" operator="equal">
      <formula>"Minor Negative"</formula>
    </cfRule>
    <cfRule type="cellIs" dxfId="3820" priority="6" operator="equal">
      <formula>"Uncertain"</formula>
    </cfRule>
    <cfRule type="cellIs" dxfId="3819" priority="7" operator="equal">
      <formula>"Neutral"</formula>
    </cfRule>
    <cfRule type="cellIs" dxfId="3818" priority="8" operator="equal">
      <formula>"Minor Positive"</formula>
    </cfRule>
    <cfRule type="cellIs" dxfId="3817" priority="9" operator="equal">
      <formula>"Significant Positive"</formula>
    </cfRule>
  </conditionalFormatting>
  <pageMargins left="0.7" right="0.7" top="0.75" bottom="0.75" header="0.3" footer="0.3"/>
  <pageSetup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D28A-3801-4E19-820C-6B6C6CEA8F90}">
  <sheetPr codeName="Sheet145">
    <tabColor rgb="FF7030A0"/>
  </sheetPr>
  <dimension ref="A1:V98"/>
  <sheetViews>
    <sheetView zoomScaleNormal="100" workbookViewId="0">
      <selection activeCell="C1" sqref="C1:F1"/>
    </sheetView>
  </sheetViews>
  <sheetFormatPr defaultColWidth="8.54296875" defaultRowHeight="26" x14ac:dyDescent="0.6"/>
  <cols>
    <col min="1" max="1" width="48.1796875" style="175" customWidth="1"/>
    <col min="2" max="2" width="5.81640625" style="175" hidden="1" customWidth="1"/>
    <col min="3" max="3" width="113.1796875" style="175" bestFit="1" customWidth="1"/>
    <col min="4" max="4" width="21.81640625" style="175" bestFit="1" customWidth="1"/>
    <col min="5" max="6" width="20.54296875" style="175" customWidth="1"/>
    <col min="7" max="7" width="26.453125" style="175" customWidth="1"/>
    <col min="8" max="8" width="20.54296875" style="175" customWidth="1"/>
    <col min="9" max="9" width="39.81640625" style="175" customWidth="1"/>
    <col min="10" max="10" width="20.54296875" style="175" customWidth="1"/>
    <col min="11" max="11" width="67.4531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718</v>
      </c>
      <c r="D1" s="412"/>
      <c r="E1" s="412"/>
      <c r="F1" s="413"/>
      <c r="G1" s="176"/>
      <c r="I1" s="177"/>
      <c r="J1" s="177"/>
      <c r="K1" s="177"/>
    </row>
    <row r="2" spans="1:21" x14ac:dyDescent="0.6">
      <c r="A2" s="174" t="s">
        <v>31</v>
      </c>
      <c r="B2" s="178"/>
      <c r="C2" s="412" t="s">
        <v>661</v>
      </c>
      <c r="D2" s="412"/>
      <c r="E2" s="412"/>
      <c r="F2" s="413"/>
      <c r="I2" s="181"/>
      <c r="J2" s="181"/>
      <c r="K2" s="181"/>
    </row>
    <row r="3" spans="1:21" x14ac:dyDescent="0.6">
      <c r="A3" s="182" t="s">
        <v>32</v>
      </c>
      <c r="B3" s="183"/>
      <c r="C3" s="412" t="s">
        <v>719</v>
      </c>
      <c r="D3" s="412"/>
      <c r="E3" s="412"/>
      <c r="F3" s="413"/>
      <c r="I3" s="181"/>
      <c r="J3" s="181"/>
      <c r="K3" s="181"/>
    </row>
    <row r="4" spans="1:21" ht="84" customHeight="1" x14ac:dyDescent="0.6">
      <c r="A4" s="182" t="s">
        <v>33</v>
      </c>
      <c r="B4" s="184"/>
      <c r="C4" s="414" t="s">
        <v>720</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2"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55.5"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98.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439</v>
      </c>
      <c r="J20" s="432" t="s">
        <v>159</v>
      </c>
      <c r="K20" s="435" t="s">
        <v>710</v>
      </c>
      <c r="L20" s="432"/>
      <c r="M20" s="573" t="s">
        <v>721</v>
      </c>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1" ht="50.25" customHeight="1" x14ac:dyDescent="0.6">
      <c r="A21" s="421"/>
      <c r="B21" s="442"/>
      <c r="C21" s="195" t="s">
        <v>339</v>
      </c>
      <c r="D21" s="191" t="s">
        <v>257</v>
      </c>
      <c r="E21" s="433"/>
      <c r="F21" s="433"/>
      <c r="G21" s="433"/>
      <c r="H21" s="433"/>
      <c r="I21" s="433"/>
      <c r="J21" s="433"/>
      <c r="K21" s="436"/>
      <c r="L21" s="433"/>
      <c r="M21" s="574"/>
      <c r="Q21" s="190"/>
      <c r="R21" s="190"/>
      <c r="S21" s="190"/>
    </row>
    <row r="22" spans="1:21" ht="52" x14ac:dyDescent="0.6">
      <c r="A22" s="421"/>
      <c r="B22" s="442"/>
      <c r="C22" s="195" t="s">
        <v>340</v>
      </c>
      <c r="D22" s="191" t="s">
        <v>257</v>
      </c>
      <c r="E22" s="433"/>
      <c r="F22" s="433"/>
      <c r="G22" s="433"/>
      <c r="H22" s="433"/>
      <c r="I22" s="433"/>
      <c r="J22" s="433"/>
      <c r="K22" s="436"/>
      <c r="L22" s="433"/>
      <c r="M22" s="574"/>
      <c r="Q22" s="190"/>
      <c r="R22" s="190"/>
      <c r="S22" s="190"/>
    </row>
    <row r="23" spans="1:21" ht="32.5" customHeight="1" x14ac:dyDescent="0.6">
      <c r="A23" s="421"/>
      <c r="B23" s="442"/>
      <c r="C23" s="195" t="s">
        <v>341</v>
      </c>
      <c r="D23" s="191" t="s">
        <v>257</v>
      </c>
      <c r="E23" s="433"/>
      <c r="F23" s="433"/>
      <c r="G23" s="433"/>
      <c r="H23" s="433"/>
      <c r="I23" s="433"/>
      <c r="J23" s="433"/>
      <c r="K23" s="436"/>
      <c r="L23" s="433"/>
      <c r="M23" s="574"/>
      <c r="Q23" s="190"/>
      <c r="R23" s="190"/>
      <c r="S23" s="190"/>
    </row>
    <row r="24" spans="1:21" ht="52" x14ac:dyDescent="0.6">
      <c r="A24" s="421"/>
      <c r="B24" s="442"/>
      <c r="C24" s="195" t="s">
        <v>342</v>
      </c>
      <c r="D24" s="191" t="s">
        <v>257</v>
      </c>
      <c r="E24" s="433"/>
      <c r="F24" s="433"/>
      <c r="G24" s="433"/>
      <c r="H24" s="433"/>
      <c r="I24" s="433"/>
      <c r="J24" s="433"/>
      <c r="K24" s="436"/>
      <c r="L24" s="433"/>
      <c r="M24" s="574"/>
      <c r="Q24" s="190"/>
      <c r="R24" s="190"/>
      <c r="S24" s="190"/>
    </row>
    <row r="25" spans="1:21" ht="104" x14ac:dyDescent="0.6">
      <c r="A25" s="421"/>
      <c r="B25" s="442"/>
      <c r="C25" s="195" t="s">
        <v>343</v>
      </c>
      <c r="D25" s="191" t="s">
        <v>253</v>
      </c>
      <c r="E25" s="433"/>
      <c r="F25" s="433"/>
      <c r="G25" s="433"/>
      <c r="H25" s="433"/>
      <c r="I25" s="433"/>
      <c r="J25" s="433"/>
      <c r="K25" s="436"/>
      <c r="L25" s="433"/>
      <c r="M25" s="574"/>
      <c r="Q25" s="190"/>
      <c r="R25" s="190"/>
      <c r="S25" s="190"/>
    </row>
    <row r="26" spans="1:21" ht="52" x14ac:dyDescent="0.6">
      <c r="A26" s="421"/>
      <c r="B26" s="442"/>
      <c r="C26" s="195" t="s">
        <v>344</v>
      </c>
      <c r="D26" s="191" t="s">
        <v>257</v>
      </c>
      <c r="E26" s="433"/>
      <c r="F26" s="433"/>
      <c r="G26" s="433"/>
      <c r="H26" s="433"/>
      <c r="I26" s="433"/>
      <c r="J26" s="433"/>
      <c r="K26" s="436"/>
      <c r="L26" s="433"/>
      <c r="M26" s="574"/>
      <c r="Q26" s="190"/>
      <c r="R26" s="190"/>
      <c r="S26" s="190"/>
    </row>
    <row r="27" spans="1:21" ht="78.5" thickBot="1" x14ac:dyDescent="0.65">
      <c r="A27" s="446"/>
      <c r="B27" s="443"/>
      <c r="C27" s="212" t="s">
        <v>345</v>
      </c>
      <c r="D27" s="217"/>
      <c r="E27" s="447"/>
      <c r="F27" s="447"/>
      <c r="G27" s="447"/>
      <c r="H27" s="447"/>
      <c r="I27" s="447"/>
      <c r="J27" s="447"/>
      <c r="K27" s="452"/>
      <c r="L27" s="447"/>
      <c r="M27" s="575"/>
      <c r="Q27" s="190"/>
      <c r="R27" s="190"/>
      <c r="S27" s="190"/>
    </row>
    <row r="28" spans="1:21" ht="78" x14ac:dyDescent="0.6">
      <c r="A28" s="420" t="s">
        <v>346</v>
      </c>
      <c r="B28" s="441" t="s">
        <v>121</v>
      </c>
      <c r="C28" s="197" t="s">
        <v>347</v>
      </c>
      <c r="D28" s="194" t="s">
        <v>253</v>
      </c>
      <c r="E28" s="432" t="s">
        <v>421</v>
      </c>
      <c r="F28" s="432" t="s">
        <v>444</v>
      </c>
      <c r="G28" s="432" t="s">
        <v>510</v>
      </c>
      <c r="H28" s="432" t="s">
        <v>468</v>
      </c>
      <c r="I28" s="432" t="s">
        <v>439</v>
      </c>
      <c r="J28" s="432" t="s">
        <v>159</v>
      </c>
      <c r="K28" s="435" t="s">
        <v>712</v>
      </c>
      <c r="L28" s="432"/>
      <c r="M28" s="573" t="s">
        <v>722</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1" ht="78" x14ac:dyDescent="0.6">
      <c r="A29" s="421"/>
      <c r="B29" s="442"/>
      <c r="C29" s="198" t="s">
        <v>348</v>
      </c>
      <c r="D29" s="195" t="s">
        <v>257</v>
      </c>
      <c r="E29" s="433"/>
      <c r="F29" s="433"/>
      <c r="G29" s="433"/>
      <c r="H29" s="433"/>
      <c r="I29" s="433"/>
      <c r="J29" s="433"/>
      <c r="K29" s="436"/>
      <c r="L29" s="433"/>
      <c r="M29" s="574"/>
      <c r="Q29" s="190"/>
      <c r="R29" s="190"/>
      <c r="S29" s="190"/>
    </row>
    <row r="30" spans="1:21" ht="52" x14ac:dyDescent="0.6">
      <c r="A30" s="421"/>
      <c r="B30" s="442"/>
      <c r="C30" s="198" t="s">
        <v>349</v>
      </c>
      <c r="D30" s="195"/>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64.5" customHeight="1" x14ac:dyDescent="0.6">
      <c r="A32" s="421"/>
      <c r="B32" s="442"/>
      <c r="C32" s="198" t="s">
        <v>351</v>
      </c>
      <c r="D32" s="195"/>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2" x14ac:dyDescent="0.6">
      <c r="A34" s="421"/>
      <c r="B34" s="442"/>
      <c r="C34" s="198" t="s">
        <v>353</v>
      </c>
      <c r="D34" s="195" t="s">
        <v>257</v>
      </c>
      <c r="E34" s="433"/>
      <c r="F34" s="433"/>
      <c r="G34" s="433"/>
      <c r="H34" s="433"/>
      <c r="I34" s="433"/>
      <c r="J34" s="433"/>
      <c r="K34" s="436"/>
      <c r="L34" s="433"/>
      <c r="M34" s="574"/>
      <c r="Q34" s="190"/>
      <c r="R34" s="190"/>
      <c r="S34" s="190"/>
    </row>
    <row r="35" spans="1:21" ht="26.5" thickBot="1" x14ac:dyDescent="0.65">
      <c r="A35" s="446"/>
      <c r="B35" s="443"/>
      <c r="C35" s="211" t="s">
        <v>354</v>
      </c>
      <c r="D35" s="212" t="s">
        <v>257</v>
      </c>
      <c r="E35" s="447"/>
      <c r="F35" s="447"/>
      <c r="G35" s="447"/>
      <c r="H35" s="447"/>
      <c r="I35" s="447"/>
      <c r="J35" s="447"/>
      <c r="K35" s="452"/>
      <c r="L35" s="447"/>
      <c r="M35" s="575"/>
      <c r="Q35" s="190"/>
      <c r="R35" s="190"/>
      <c r="S35" s="190"/>
    </row>
    <row r="36" spans="1:21" ht="120" customHeight="1" x14ac:dyDescent="0.6">
      <c r="A36" s="420" t="s">
        <v>355</v>
      </c>
      <c r="B36" s="441" t="s">
        <v>122</v>
      </c>
      <c r="C36" s="194" t="s">
        <v>356</v>
      </c>
      <c r="D36" s="194" t="s">
        <v>257</v>
      </c>
      <c r="E36" s="432" t="s">
        <v>421</v>
      </c>
      <c r="F36" s="432" t="s">
        <v>422</v>
      </c>
      <c r="G36" s="432" t="s">
        <v>427</v>
      </c>
      <c r="H36" s="432" t="s">
        <v>424</v>
      </c>
      <c r="I36" s="432" t="s">
        <v>425</v>
      </c>
      <c r="J36" s="432" t="s">
        <v>704</v>
      </c>
      <c r="K36" s="435" t="s">
        <v>723</v>
      </c>
      <c r="L36" s="435" t="s">
        <v>724</v>
      </c>
      <c r="M36" s="564"/>
      <c r="Q36" s="190" t="str">
        <f>IF(OR(J36='Drop downs'!$G$7,J36='Drop downs'!$G$5), B36&amp;": "&amp;K36&amp;CHAR(10),"")</f>
        <v/>
      </c>
      <c r="R36" s="190" t="str">
        <f>IF(J36='Drop downs'!$G$2,B36&amp;": "&amp;K36&amp;"
"," ")</f>
        <v xml:space="preserve"> </v>
      </c>
      <c r="S36" s="190" t="str">
        <f>IF(E36='Drop downs'!$B$6,B36&amp;": "&amp;K36&amp;"","")</f>
        <v/>
      </c>
      <c r="T36" s="175" t="str">
        <f>IF(L36&gt;0,B36&amp;":"&amp;L36&amp;"
","")</f>
        <v xml:space="preserve">IIA5:No mitigation is proposed, as the final mix of development would be dependant on detailed site plans.
</v>
      </c>
      <c r="U36" s="175" t="str">
        <f>IF(M36&gt;0,B36&amp;":"&amp;M36&amp;"
","")</f>
        <v/>
      </c>
    </row>
    <row r="37" spans="1:21" ht="105" customHeight="1" x14ac:dyDescent="0.6">
      <c r="A37" s="421"/>
      <c r="B37" s="442"/>
      <c r="C37" s="195" t="s">
        <v>357</v>
      </c>
      <c r="D37" s="195" t="s">
        <v>253</v>
      </c>
      <c r="E37" s="433"/>
      <c r="F37" s="433"/>
      <c r="G37" s="433"/>
      <c r="H37" s="433"/>
      <c r="I37" s="433"/>
      <c r="J37" s="433"/>
      <c r="K37" s="436"/>
      <c r="L37" s="436"/>
      <c r="M37" s="566"/>
      <c r="Q37" s="190"/>
      <c r="R37" s="190"/>
      <c r="S37" s="190"/>
    </row>
    <row r="38" spans="1:21" ht="102.65" customHeight="1" x14ac:dyDescent="0.6">
      <c r="A38" s="421"/>
      <c r="B38" s="442"/>
      <c r="C38" s="195" t="s">
        <v>358</v>
      </c>
      <c r="D38" s="195" t="s">
        <v>253</v>
      </c>
      <c r="E38" s="433"/>
      <c r="F38" s="433"/>
      <c r="G38" s="433"/>
      <c r="H38" s="433"/>
      <c r="I38" s="433"/>
      <c r="J38" s="433"/>
      <c r="K38" s="436"/>
      <c r="L38" s="436"/>
      <c r="M38" s="566"/>
      <c r="Q38" s="190"/>
      <c r="R38" s="190"/>
      <c r="S38" s="190"/>
    </row>
    <row r="39" spans="1:21" ht="120" customHeight="1" x14ac:dyDescent="0.6">
      <c r="A39" s="421"/>
      <c r="B39" s="442"/>
      <c r="C39" s="195" t="s">
        <v>359</v>
      </c>
      <c r="D39" s="195" t="s">
        <v>253</v>
      </c>
      <c r="E39" s="433"/>
      <c r="F39" s="433"/>
      <c r="G39" s="433"/>
      <c r="H39" s="433"/>
      <c r="I39" s="433"/>
      <c r="J39" s="433"/>
      <c r="K39" s="436"/>
      <c r="L39" s="436"/>
      <c r="M39" s="566"/>
      <c r="Q39" s="190"/>
      <c r="R39" s="190"/>
      <c r="S39" s="190"/>
    </row>
    <row r="40" spans="1:21" ht="120" customHeight="1" x14ac:dyDescent="0.6">
      <c r="A40" s="421"/>
      <c r="B40" s="442"/>
      <c r="C40" s="195" t="s">
        <v>360</v>
      </c>
      <c r="D40" s="195" t="s">
        <v>253</v>
      </c>
      <c r="E40" s="433"/>
      <c r="F40" s="433"/>
      <c r="G40" s="433"/>
      <c r="H40" s="433"/>
      <c r="I40" s="433"/>
      <c r="J40" s="433"/>
      <c r="K40" s="436"/>
      <c r="L40" s="436"/>
      <c r="M40" s="566"/>
      <c r="Q40" s="190"/>
      <c r="R40" s="190"/>
      <c r="S40" s="190"/>
    </row>
    <row r="41" spans="1:21" ht="120" customHeight="1" thickBot="1" x14ac:dyDescent="0.65">
      <c r="A41" s="446"/>
      <c r="B41" s="443"/>
      <c r="C41" s="212" t="s">
        <v>361</v>
      </c>
      <c r="D41" s="212" t="s">
        <v>253</v>
      </c>
      <c r="E41" s="447"/>
      <c r="F41" s="447"/>
      <c r="G41" s="447"/>
      <c r="H41" s="447"/>
      <c r="I41" s="447"/>
      <c r="J41" s="447"/>
      <c r="K41" s="452"/>
      <c r="L41" s="452"/>
      <c r="M41" s="565"/>
      <c r="Q41" s="190"/>
      <c r="R41" s="190"/>
      <c r="S41" s="190"/>
    </row>
    <row r="42" spans="1:21" ht="81" customHeight="1" x14ac:dyDescent="0.6">
      <c r="A42" s="420" t="s">
        <v>362</v>
      </c>
      <c r="B42" s="441" t="s">
        <v>123</v>
      </c>
      <c r="C42" s="194" t="s">
        <v>363</v>
      </c>
      <c r="D42" s="194" t="s">
        <v>253</v>
      </c>
      <c r="E42" s="432" t="s">
        <v>435</v>
      </c>
      <c r="F42" s="432" t="s">
        <v>422</v>
      </c>
      <c r="G42" s="432" t="s">
        <v>427</v>
      </c>
      <c r="H42" s="432" t="s">
        <v>424</v>
      </c>
      <c r="I42" s="432" t="s">
        <v>439</v>
      </c>
      <c r="J42" s="432" t="s">
        <v>159</v>
      </c>
      <c r="K42" s="435" t="s">
        <v>715</v>
      </c>
      <c r="L42" s="432"/>
      <c r="M42" s="564"/>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3"/>
      <c r="M43" s="566"/>
      <c r="Q43" s="190"/>
      <c r="R43" s="190"/>
      <c r="S43" s="190"/>
    </row>
    <row r="44" spans="1:21" x14ac:dyDescent="0.6">
      <c r="A44" s="421"/>
      <c r="B44" s="442"/>
      <c r="C44" s="195" t="s">
        <v>365</v>
      </c>
      <c r="D44" s="195" t="s">
        <v>257</v>
      </c>
      <c r="E44" s="433"/>
      <c r="F44" s="433"/>
      <c r="G44" s="433"/>
      <c r="H44" s="433"/>
      <c r="I44" s="433"/>
      <c r="J44" s="433"/>
      <c r="K44" s="436"/>
      <c r="L44" s="433"/>
      <c r="M44" s="566"/>
      <c r="Q44" s="190"/>
      <c r="R44" s="190"/>
      <c r="S44" s="190"/>
    </row>
    <row r="45" spans="1:21" ht="52" x14ac:dyDescent="0.6">
      <c r="A45" s="421"/>
      <c r="B45" s="442"/>
      <c r="C45" s="195" t="s">
        <v>366</v>
      </c>
      <c r="D45" s="195" t="s">
        <v>257</v>
      </c>
      <c r="E45" s="433"/>
      <c r="F45" s="433"/>
      <c r="G45" s="433"/>
      <c r="H45" s="433"/>
      <c r="I45" s="433"/>
      <c r="J45" s="433"/>
      <c r="K45" s="436"/>
      <c r="L45" s="433"/>
      <c r="M45" s="566"/>
      <c r="Q45" s="190"/>
      <c r="R45" s="190"/>
      <c r="S45" s="190"/>
    </row>
    <row r="46" spans="1:21" ht="87" customHeight="1" thickBot="1" x14ac:dyDescent="0.65">
      <c r="A46" s="446"/>
      <c r="B46" s="443"/>
      <c r="C46" s="212" t="s">
        <v>367</v>
      </c>
      <c r="D46" s="212" t="s">
        <v>257</v>
      </c>
      <c r="E46" s="447"/>
      <c r="F46" s="447"/>
      <c r="G46" s="447"/>
      <c r="H46" s="447"/>
      <c r="I46" s="447"/>
      <c r="J46" s="447"/>
      <c r="K46" s="452"/>
      <c r="L46" s="447"/>
      <c r="M46" s="565"/>
      <c r="Q46" s="190"/>
      <c r="R46" s="190"/>
      <c r="S46" s="190"/>
    </row>
    <row r="47" spans="1:21" ht="139.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2"/>
      <c r="M47" s="564"/>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87" customHeight="1" thickBot="1" x14ac:dyDescent="0.65">
      <c r="A48" s="446"/>
      <c r="B48" s="443"/>
      <c r="C48" s="212" t="s">
        <v>370</v>
      </c>
      <c r="D48" s="212" t="s">
        <v>257</v>
      </c>
      <c r="E48" s="447"/>
      <c r="F48" s="447"/>
      <c r="G48" s="447"/>
      <c r="H48" s="447"/>
      <c r="I48" s="447"/>
      <c r="J48" s="447"/>
      <c r="K48" s="452"/>
      <c r="L48" s="447"/>
      <c r="M48" s="565"/>
      <c r="Q48" s="190"/>
      <c r="R48" s="190"/>
      <c r="S48" s="190"/>
    </row>
    <row r="49" spans="1:21" ht="80.150000000000006" customHeight="1"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2"/>
      <c r="M49" s="564"/>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62.25" customHeight="1" x14ac:dyDescent="0.6">
      <c r="A50" s="421"/>
      <c r="B50" s="442"/>
      <c r="C50" s="191" t="s">
        <v>373</v>
      </c>
      <c r="D50" s="191" t="s">
        <v>257</v>
      </c>
      <c r="E50" s="433"/>
      <c r="F50" s="433"/>
      <c r="G50" s="433"/>
      <c r="H50" s="433"/>
      <c r="I50" s="433"/>
      <c r="J50" s="433"/>
      <c r="K50" s="436"/>
      <c r="L50" s="433"/>
      <c r="M50" s="566"/>
      <c r="Q50" s="190"/>
      <c r="R50" s="190"/>
      <c r="S50" s="190"/>
    </row>
    <row r="51" spans="1:21" ht="26.15" customHeight="1" x14ac:dyDescent="0.6">
      <c r="A51" s="421"/>
      <c r="B51" s="442"/>
      <c r="C51" s="200" t="s">
        <v>374</v>
      </c>
      <c r="D51" s="191" t="s">
        <v>257</v>
      </c>
      <c r="E51" s="433"/>
      <c r="F51" s="433"/>
      <c r="G51" s="433"/>
      <c r="H51" s="433"/>
      <c r="I51" s="433"/>
      <c r="J51" s="433"/>
      <c r="K51" s="436"/>
      <c r="L51" s="433"/>
      <c r="M51" s="566"/>
      <c r="Q51" s="190"/>
      <c r="R51" s="190"/>
      <c r="S51" s="190"/>
    </row>
    <row r="52" spans="1:21" ht="27.65" customHeight="1" x14ac:dyDescent="0.6">
      <c r="A52" s="421"/>
      <c r="B52" s="442"/>
      <c r="C52" s="191" t="s">
        <v>375</v>
      </c>
      <c r="D52" s="191" t="s">
        <v>257</v>
      </c>
      <c r="E52" s="433"/>
      <c r="F52" s="433"/>
      <c r="G52" s="433"/>
      <c r="H52" s="433"/>
      <c r="I52" s="433"/>
      <c r="J52" s="433"/>
      <c r="K52" s="436"/>
      <c r="L52" s="433"/>
      <c r="M52" s="566"/>
      <c r="Q52" s="190"/>
      <c r="R52" s="190"/>
      <c r="S52" s="190"/>
    </row>
    <row r="53" spans="1:21" ht="25" customHeight="1" thickBot="1" x14ac:dyDescent="0.65">
      <c r="A53" s="446"/>
      <c r="B53" s="443"/>
      <c r="C53" s="217" t="s">
        <v>376</v>
      </c>
      <c r="D53" s="217" t="s">
        <v>257</v>
      </c>
      <c r="E53" s="447"/>
      <c r="F53" s="447"/>
      <c r="G53" s="447"/>
      <c r="H53" s="447"/>
      <c r="I53" s="447"/>
      <c r="J53" s="447"/>
      <c r="K53" s="452"/>
      <c r="L53" s="447"/>
      <c r="M53" s="565"/>
      <c r="Q53" s="190"/>
      <c r="R53" s="190"/>
      <c r="S53" s="190"/>
    </row>
    <row r="54" spans="1:21" ht="67" customHeight="1"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2"/>
      <c r="M54" s="564"/>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0" customHeight="1" x14ac:dyDescent="0.6">
      <c r="A55" s="421"/>
      <c r="B55" s="442"/>
      <c r="C55" s="202" t="s">
        <v>379</v>
      </c>
      <c r="D55" s="191" t="s">
        <v>257</v>
      </c>
      <c r="E55" s="433"/>
      <c r="F55" s="433"/>
      <c r="G55" s="433"/>
      <c r="H55" s="433"/>
      <c r="I55" s="433"/>
      <c r="J55" s="433"/>
      <c r="K55" s="436"/>
      <c r="L55" s="433"/>
      <c r="M55" s="566"/>
      <c r="Q55" s="190"/>
      <c r="R55" s="190"/>
      <c r="S55" s="190"/>
    </row>
    <row r="56" spans="1:21" ht="80.150000000000006" customHeight="1" thickBot="1" x14ac:dyDescent="0.65">
      <c r="A56" s="446"/>
      <c r="B56" s="443"/>
      <c r="C56" s="215" t="s">
        <v>380</v>
      </c>
      <c r="D56" s="217" t="s">
        <v>257</v>
      </c>
      <c r="E56" s="447"/>
      <c r="F56" s="447"/>
      <c r="G56" s="447"/>
      <c r="H56" s="447"/>
      <c r="I56" s="447"/>
      <c r="J56" s="447"/>
      <c r="K56" s="452"/>
      <c r="L56" s="447"/>
      <c r="M56" s="565"/>
      <c r="Q56" s="190"/>
      <c r="R56" s="190"/>
      <c r="S56" s="190"/>
    </row>
    <row r="57" spans="1:21" ht="27.65" customHeight="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2"/>
      <c r="M57" s="564"/>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0.15" customHeight="1" x14ac:dyDescent="0.6">
      <c r="A58" s="421"/>
      <c r="B58" s="442"/>
      <c r="C58" s="191" t="s">
        <v>383</v>
      </c>
      <c r="D58" s="191" t="s">
        <v>257</v>
      </c>
      <c r="E58" s="433"/>
      <c r="F58" s="433"/>
      <c r="G58" s="433"/>
      <c r="H58" s="433"/>
      <c r="I58" s="433"/>
      <c r="J58" s="433"/>
      <c r="K58" s="436"/>
      <c r="L58" s="433"/>
      <c r="M58" s="566"/>
      <c r="Q58" s="190"/>
      <c r="R58" s="190"/>
      <c r="S58" s="190"/>
    </row>
    <row r="59" spans="1:21" ht="27.65" customHeight="1" x14ac:dyDescent="0.6">
      <c r="A59" s="421"/>
      <c r="B59" s="442"/>
      <c r="C59" s="191" t="s">
        <v>384</v>
      </c>
      <c r="D59" s="191" t="s">
        <v>257</v>
      </c>
      <c r="E59" s="433"/>
      <c r="F59" s="433"/>
      <c r="G59" s="433"/>
      <c r="H59" s="433"/>
      <c r="I59" s="433"/>
      <c r="J59" s="433"/>
      <c r="K59" s="436"/>
      <c r="L59" s="433"/>
      <c r="M59" s="566"/>
      <c r="Q59" s="190"/>
      <c r="R59" s="190"/>
      <c r="S59" s="190"/>
    </row>
    <row r="60" spans="1:21" ht="50.15" customHeight="1" x14ac:dyDescent="0.6">
      <c r="A60" s="421"/>
      <c r="B60" s="442"/>
      <c r="C60" s="191" t="s">
        <v>385</v>
      </c>
      <c r="D60" s="191" t="s">
        <v>257</v>
      </c>
      <c r="E60" s="433"/>
      <c r="F60" s="433"/>
      <c r="G60" s="433"/>
      <c r="H60" s="433"/>
      <c r="I60" s="433"/>
      <c r="J60" s="433"/>
      <c r="K60" s="436"/>
      <c r="L60" s="433"/>
      <c r="M60" s="566"/>
      <c r="Q60" s="190"/>
      <c r="R60" s="190"/>
      <c r="S60" s="190"/>
    </row>
    <row r="61" spans="1:21" ht="29.5" customHeight="1" x14ac:dyDescent="0.6">
      <c r="A61" s="421"/>
      <c r="B61" s="442"/>
      <c r="C61" s="191" t="s">
        <v>386</v>
      </c>
      <c r="D61" s="191" t="s">
        <v>257</v>
      </c>
      <c r="E61" s="433"/>
      <c r="F61" s="433"/>
      <c r="G61" s="433"/>
      <c r="H61" s="433"/>
      <c r="I61" s="433"/>
      <c r="J61" s="433"/>
      <c r="K61" s="436"/>
      <c r="L61" s="433"/>
      <c r="M61" s="566"/>
      <c r="Q61" s="190"/>
      <c r="R61" s="190"/>
      <c r="S61" s="190"/>
    </row>
    <row r="62" spans="1:21" ht="29.5" customHeight="1" x14ac:dyDescent="0.6">
      <c r="A62" s="421"/>
      <c r="B62" s="442"/>
      <c r="C62" s="191" t="s">
        <v>387</v>
      </c>
      <c r="D62" s="191" t="s">
        <v>257</v>
      </c>
      <c r="E62" s="433"/>
      <c r="F62" s="433"/>
      <c r="G62" s="433"/>
      <c r="H62" s="433"/>
      <c r="I62" s="433"/>
      <c r="J62" s="433"/>
      <c r="K62" s="436"/>
      <c r="L62" s="433"/>
      <c r="M62" s="566"/>
      <c r="Q62" s="190"/>
      <c r="R62" s="190"/>
      <c r="S62" s="190"/>
    </row>
    <row r="63" spans="1:21" ht="50.15" customHeight="1" x14ac:dyDescent="0.6">
      <c r="A63" s="421"/>
      <c r="B63" s="442"/>
      <c r="C63" s="191" t="s">
        <v>388</v>
      </c>
      <c r="D63" s="191" t="s">
        <v>257</v>
      </c>
      <c r="E63" s="433"/>
      <c r="F63" s="433"/>
      <c r="G63" s="433"/>
      <c r="H63" s="433"/>
      <c r="I63" s="433"/>
      <c r="J63" s="433"/>
      <c r="K63" s="436"/>
      <c r="L63" s="433"/>
      <c r="M63" s="566"/>
      <c r="Q63" s="190"/>
      <c r="R63" s="190"/>
      <c r="S63" s="190"/>
    </row>
    <row r="64" spans="1:21" ht="27.65" customHeight="1" thickBot="1" x14ac:dyDescent="0.65">
      <c r="A64" s="446"/>
      <c r="B64" s="443"/>
      <c r="C64" s="217" t="s">
        <v>389</v>
      </c>
      <c r="D64" s="217" t="s">
        <v>257</v>
      </c>
      <c r="E64" s="447"/>
      <c r="F64" s="447"/>
      <c r="G64" s="447"/>
      <c r="H64" s="447"/>
      <c r="I64" s="447"/>
      <c r="J64" s="447"/>
      <c r="K64" s="452"/>
      <c r="L64" s="447"/>
      <c r="M64" s="565"/>
      <c r="Q64" s="190"/>
      <c r="R64" s="190"/>
      <c r="S64" s="190"/>
    </row>
    <row r="65" spans="1:21" ht="50.5" customHeight="1" x14ac:dyDescent="0.6">
      <c r="A65" s="420" t="s">
        <v>390</v>
      </c>
      <c r="B65" s="441" t="s">
        <v>128</v>
      </c>
      <c r="C65" s="197" t="s">
        <v>455</v>
      </c>
      <c r="D65" s="189" t="s">
        <v>257</v>
      </c>
      <c r="E65" s="432" t="s">
        <v>421</v>
      </c>
      <c r="F65" s="432" t="s">
        <v>444</v>
      </c>
      <c r="G65" s="432" t="s">
        <v>510</v>
      </c>
      <c r="H65" s="432" t="s">
        <v>468</v>
      </c>
      <c r="I65" s="432" t="s">
        <v>439</v>
      </c>
      <c r="J65" s="432" t="s">
        <v>159</v>
      </c>
      <c r="K65" s="435" t="s">
        <v>716</v>
      </c>
      <c r="L65" s="432"/>
      <c r="M65" s="564"/>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ht="33.65" customHeight="1" x14ac:dyDescent="0.6">
      <c r="A66" s="421"/>
      <c r="B66" s="442"/>
      <c r="C66" s="198" t="s">
        <v>392</v>
      </c>
      <c r="D66" s="191" t="s">
        <v>257</v>
      </c>
      <c r="E66" s="433"/>
      <c r="F66" s="433"/>
      <c r="G66" s="433"/>
      <c r="H66" s="433"/>
      <c r="I66" s="433"/>
      <c r="J66" s="433"/>
      <c r="K66" s="436"/>
      <c r="L66" s="433"/>
      <c r="M66" s="566"/>
      <c r="Q66" s="190"/>
      <c r="R66" s="190"/>
      <c r="S66" s="190"/>
    </row>
    <row r="67" spans="1:21" ht="80.150000000000006" customHeight="1" x14ac:dyDescent="0.6">
      <c r="A67" s="421"/>
      <c r="B67" s="442"/>
      <c r="C67" s="198" t="s">
        <v>393</v>
      </c>
      <c r="D67" s="191"/>
      <c r="E67" s="433"/>
      <c r="F67" s="433"/>
      <c r="G67" s="433"/>
      <c r="H67" s="433"/>
      <c r="I67" s="433"/>
      <c r="J67" s="433"/>
      <c r="K67" s="436"/>
      <c r="L67" s="433"/>
      <c r="M67" s="566"/>
      <c r="Q67" s="190"/>
      <c r="R67" s="190"/>
      <c r="S67" s="190"/>
    </row>
    <row r="68" spans="1:21" ht="55.5" customHeight="1" x14ac:dyDescent="0.6">
      <c r="A68" s="421"/>
      <c r="B68" s="442"/>
      <c r="C68" s="198" t="s">
        <v>394</v>
      </c>
      <c r="D68" s="191" t="s">
        <v>257</v>
      </c>
      <c r="E68" s="433"/>
      <c r="F68" s="433"/>
      <c r="G68" s="433"/>
      <c r="H68" s="433"/>
      <c r="I68" s="433"/>
      <c r="J68" s="433"/>
      <c r="K68" s="436"/>
      <c r="L68" s="433"/>
      <c r="M68" s="566"/>
      <c r="Q68" s="190"/>
      <c r="R68" s="190"/>
      <c r="S68" s="190"/>
    </row>
    <row r="69" spans="1:21" ht="33.65" customHeight="1" x14ac:dyDescent="0.6">
      <c r="A69" s="421"/>
      <c r="B69" s="442"/>
      <c r="C69" s="198" t="s">
        <v>457</v>
      </c>
      <c r="D69" s="191" t="s">
        <v>257</v>
      </c>
      <c r="E69" s="433"/>
      <c r="F69" s="433"/>
      <c r="G69" s="433"/>
      <c r="H69" s="433"/>
      <c r="I69" s="433"/>
      <c r="J69" s="433"/>
      <c r="K69" s="436"/>
      <c r="L69" s="433"/>
      <c r="M69" s="566"/>
      <c r="Q69" s="190"/>
      <c r="R69" s="190"/>
      <c r="S69" s="190"/>
    </row>
    <row r="70" spans="1:21" ht="26.15" customHeight="1" x14ac:dyDescent="0.6">
      <c r="A70" s="421"/>
      <c r="B70" s="442"/>
      <c r="C70" s="198" t="s">
        <v>396</v>
      </c>
      <c r="D70" s="191" t="s">
        <v>257</v>
      </c>
      <c r="E70" s="433"/>
      <c r="F70" s="433"/>
      <c r="G70" s="433"/>
      <c r="H70" s="433"/>
      <c r="I70" s="433"/>
      <c r="J70" s="433"/>
      <c r="K70" s="436"/>
      <c r="L70" s="433"/>
      <c r="M70" s="566"/>
      <c r="Q70" s="190"/>
      <c r="R70" s="190"/>
      <c r="S70" s="190"/>
    </row>
    <row r="71" spans="1:21" ht="33.65" customHeight="1" thickBot="1" x14ac:dyDescent="0.65">
      <c r="A71" s="446"/>
      <c r="B71" s="443"/>
      <c r="C71" s="211" t="s">
        <v>397</v>
      </c>
      <c r="D71" s="217" t="s">
        <v>257</v>
      </c>
      <c r="E71" s="447"/>
      <c r="F71" s="447"/>
      <c r="G71" s="447"/>
      <c r="H71" s="447"/>
      <c r="I71" s="447"/>
      <c r="J71" s="447"/>
      <c r="K71" s="452"/>
      <c r="L71" s="447"/>
      <c r="M71" s="565"/>
      <c r="Q71" s="190"/>
      <c r="R71" s="190"/>
      <c r="S71" s="190"/>
    </row>
    <row r="72" spans="1:21" ht="51" customHeight="1" x14ac:dyDescent="0.6">
      <c r="A72" s="420" t="s">
        <v>398</v>
      </c>
      <c r="B72" s="441" t="s">
        <v>129</v>
      </c>
      <c r="C72" s="197" t="s">
        <v>399</v>
      </c>
      <c r="D72" s="189"/>
      <c r="E72" s="432" t="s">
        <v>421</v>
      </c>
      <c r="F72" s="432" t="s">
        <v>444</v>
      </c>
      <c r="G72" s="432" t="s">
        <v>510</v>
      </c>
      <c r="H72" s="432" t="s">
        <v>468</v>
      </c>
      <c r="I72" s="432" t="s">
        <v>439</v>
      </c>
      <c r="J72" s="432" t="s">
        <v>159</v>
      </c>
      <c r="K72" s="465" t="s">
        <v>717</v>
      </c>
      <c r="L72" s="432"/>
      <c r="M72" s="564"/>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29.15" customHeight="1" x14ac:dyDescent="0.6">
      <c r="A73" s="421"/>
      <c r="B73" s="442"/>
      <c r="C73" s="198" t="s">
        <v>400</v>
      </c>
      <c r="D73" s="191" t="s">
        <v>257</v>
      </c>
      <c r="E73" s="433"/>
      <c r="F73" s="433"/>
      <c r="G73" s="433"/>
      <c r="H73" s="433"/>
      <c r="I73" s="433"/>
      <c r="J73" s="433"/>
      <c r="K73" s="466"/>
      <c r="L73" s="433"/>
      <c r="M73" s="566"/>
      <c r="Q73" s="190"/>
      <c r="R73" s="190"/>
      <c r="S73" s="190"/>
    </row>
    <row r="74" spans="1:21" ht="60" customHeight="1" x14ac:dyDescent="0.6">
      <c r="A74" s="421"/>
      <c r="B74" s="442"/>
      <c r="C74" s="198" t="s">
        <v>401</v>
      </c>
      <c r="D74" s="191" t="s">
        <v>257</v>
      </c>
      <c r="E74" s="433"/>
      <c r="F74" s="433"/>
      <c r="G74" s="433"/>
      <c r="H74" s="433"/>
      <c r="I74" s="433"/>
      <c r="J74" s="433"/>
      <c r="K74" s="466"/>
      <c r="L74" s="433"/>
      <c r="M74" s="566"/>
      <c r="Q74" s="190"/>
      <c r="R74" s="190"/>
      <c r="S74" s="190"/>
    </row>
    <row r="75" spans="1:21" ht="29.5" customHeight="1" x14ac:dyDescent="0.6">
      <c r="A75" s="421"/>
      <c r="B75" s="442"/>
      <c r="C75" s="198" t="s">
        <v>402</v>
      </c>
      <c r="D75" s="191" t="s">
        <v>257</v>
      </c>
      <c r="E75" s="433"/>
      <c r="F75" s="433"/>
      <c r="G75" s="433"/>
      <c r="H75" s="433"/>
      <c r="I75" s="433"/>
      <c r="J75" s="433"/>
      <c r="K75" s="466"/>
      <c r="L75" s="433"/>
      <c r="M75" s="566"/>
      <c r="Q75" s="190"/>
      <c r="R75" s="190"/>
      <c r="S75" s="190"/>
    </row>
    <row r="76" spans="1:21" ht="40.5" customHeight="1" thickBot="1" x14ac:dyDescent="0.65">
      <c r="A76" s="446"/>
      <c r="B76" s="443"/>
      <c r="C76" s="207" t="s">
        <v>403</v>
      </c>
      <c r="D76" s="217" t="s">
        <v>257</v>
      </c>
      <c r="E76" s="447"/>
      <c r="F76" s="447"/>
      <c r="G76" s="447"/>
      <c r="H76" s="447"/>
      <c r="I76" s="447"/>
      <c r="J76" s="447"/>
      <c r="K76" s="467"/>
      <c r="L76" s="447"/>
      <c r="M76" s="565"/>
      <c r="Q76" s="190"/>
      <c r="R76" s="190"/>
      <c r="S76" s="190"/>
    </row>
    <row r="77" spans="1:21" ht="53.5" customHeight="1"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32"/>
      <c r="M77" s="564"/>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ht="23.15" customHeight="1" x14ac:dyDescent="0.6">
      <c r="A78" s="463"/>
      <c r="B78" s="442"/>
      <c r="C78" s="198" t="s">
        <v>406</v>
      </c>
      <c r="D78" s="195" t="s">
        <v>257</v>
      </c>
      <c r="E78" s="433"/>
      <c r="F78" s="433"/>
      <c r="G78" s="433"/>
      <c r="H78" s="433"/>
      <c r="I78" s="433"/>
      <c r="J78" s="433"/>
      <c r="K78" s="436"/>
      <c r="L78" s="433"/>
      <c r="M78" s="566"/>
      <c r="Q78" s="190"/>
      <c r="R78" s="190"/>
      <c r="S78" s="190"/>
    </row>
    <row r="79" spans="1:21" ht="30" customHeight="1" x14ac:dyDescent="0.6">
      <c r="A79" s="463"/>
      <c r="B79" s="442"/>
      <c r="C79" s="198" t="s">
        <v>407</v>
      </c>
      <c r="D79" s="195" t="s">
        <v>257</v>
      </c>
      <c r="E79" s="433"/>
      <c r="F79" s="433"/>
      <c r="G79" s="433"/>
      <c r="H79" s="433"/>
      <c r="I79" s="433"/>
      <c r="J79" s="433"/>
      <c r="K79" s="436"/>
      <c r="L79" s="433"/>
      <c r="M79" s="566"/>
      <c r="Q79" s="190"/>
      <c r="R79" s="190"/>
      <c r="S79" s="190"/>
    </row>
    <row r="80" spans="1:21" ht="28.5" customHeight="1" x14ac:dyDescent="0.6">
      <c r="A80" s="463"/>
      <c r="B80" s="442"/>
      <c r="C80" s="205" t="s">
        <v>408</v>
      </c>
      <c r="D80" s="195" t="s">
        <v>257</v>
      </c>
      <c r="E80" s="433"/>
      <c r="F80" s="433"/>
      <c r="G80" s="433"/>
      <c r="H80" s="433"/>
      <c r="I80" s="433"/>
      <c r="J80" s="433"/>
      <c r="K80" s="436"/>
      <c r="L80" s="433"/>
      <c r="M80" s="566"/>
      <c r="Q80" s="190"/>
      <c r="R80" s="190"/>
      <c r="S80" s="190"/>
    </row>
    <row r="81" spans="1:21" ht="74.150000000000006" customHeight="1" x14ac:dyDescent="0.6">
      <c r="A81" s="463"/>
      <c r="B81" s="442"/>
      <c r="C81" s="205" t="s">
        <v>409</v>
      </c>
      <c r="D81" s="195" t="s">
        <v>257</v>
      </c>
      <c r="E81" s="433"/>
      <c r="F81" s="433"/>
      <c r="G81" s="433"/>
      <c r="H81" s="433"/>
      <c r="I81" s="433"/>
      <c r="J81" s="433"/>
      <c r="K81" s="436"/>
      <c r="L81" s="433"/>
      <c r="M81" s="566"/>
      <c r="Q81" s="190"/>
      <c r="R81" s="190"/>
      <c r="S81" s="190"/>
    </row>
    <row r="82" spans="1:21" ht="70" customHeight="1" x14ac:dyDescent="0.6">
      <c r="A82" s="463"/>
      <c r="B82" s="442"/>
      <c r="C82" s="205" t="s">
        <v>410</v>
      </c>
      <c r="D82" s="195" t="s">
        <v>257</v>
      </c>
      <c r="E82" s="433"/>
      <c r="F82" s="433"/>
      <c r="G82" s="433"/>
      <c r="H82" s="433"/>
      <c r="I82" s="433"/>
      <c r="J82" s="433"/>
      <c r="K82" s="436"/>
      <c r="L82" s="433"/>
      <c r="M82" s="566"/>
      <c r="Q82" s="190"/>
      <c r="R82" s="190"/>
      <c r="S82" s="190"/>
    </row>
    <row r="83" spans="1:21" ht="52.5" customHeight="1" thickBot="1" x14ac:dyDescent="0.65">
      <c r="A83" s="464"/>
      <c r="B83" s="443"/>
      <c r="C83" s="215" t="s">
        <v>411</v>
      </c>
      <c r="D83" s="212" t="s">
        <v>257</v>
      </c>
      <c r="E83" s="447"/>
      <c r="F83" s="447"/>
      <c r="G83" s="447"/>
      <c r="H83" s="447"/>
      <c r="I83" s="447"/>
      <c r="J83" s="447"/>
      <c r="K83" s="452"/>
      <c r="L83" s="447"/>
      <c r="M83" s="56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32"/>
      <c r="M84" s="564"/>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3"/>
      <c r="M85" s="566"/>
      <c r="Q85" s="190"/>
      <c r="R85" s="190"/>
      <c r="S85" s="190"/>
    </row>
    <row r="86" spans="1:21" x14ac:dyDescent="0.6">
      <c r="A86" s="463"/>
      <c r="B86" s="442"/>
      <c r="C86" s="205" t="s">
        <v>415</v>
      </c>
      <c r="D86" s="195" t="s">
        <v>257</v>
      </c>
      <c r="E86" s="433"/>
      <c r="F86" s="433"/>
      <c r="G86" s="433"/>
      <c r="H86" s="433"/>
      <c r="I86" s="433"/>
      <c r="J86" s="433"/>
      <c r="K86" s="436"/>
      <c r="L86" s="433"/>
      <c r="M86" s="566"/>
      <c r="Q86" s="190"/>
      <c r="R86" s="190"/>
      <c r="S86" s="190"/>
    </row>
    <row r="87" spans="1:21" ht="26.5" thickBot="1" x14ac:dyDescent="0.65">
      <c r="A87" s="464"/>
      <c r="B87" s="443"/>
      <c r="C87" s="207" t="s">
        <v>416</v>
      </c>
      <c r="D87" s="212" t="s">
        <v>257</v>
      </c>
      <c r="E87" s="447"/>
      <c r="F87" s="447"/>
      <c r="G87" s="447"/>
      <c r="H87" s="447"/>
      <c r="I87" s="447"/>
      <c r="J87" s="447"/>
      <c r="K87" s="452"/>
      <c r="L87" s="447"/>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ht="57.65" customHeight="1" x14ac:dyDescent="0.6">
      <c r="A94" s="587" t="s">
        <v>673</v>
      </c>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32.15" customHeight="1" thickBot="1" x14ac:dyDescent="0.65">
      <c r="A96" s="581" t="str">
        <f>T8&amp;T18&amp;T20&amp;T28&amp;T36&amp;T42&amp;T47&amp;T49&amp;T54&amp;T57&amp;T65&amp;T72&amp;T77&amp;T84</f>
        <v xml:space="preserve">IIA5:No mitigation is proposed, as the final mix of development would be dependant on detailed site plans.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61" customHeight="1" thickBot="1" x14ac:dyDescent="0.65">
      <c r="A98" s="581" t="str">
        <f>U8&amp;U18&amp;U20&amp;U28&amp;U36&amp;U42&amp;U47&amp;U49&amp;U54&amp;U57&amp;U65&amp;U72&amp;U77&amp;U84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82"/>
      <c r="C98" s="582"/>
      <c r="D98" s="582"/>
      <c r="E98" s="582"/>
      <c r="F98" s="582"/>
      <c r="G98" s="582"/>
      <c r="H98" s="582"/>
      <c r="I98" s="582"/>
      <c r="J98" s="582"/>
      <c r="K98" s="582"/>
      <c r="L98" s="582"/>
      <c r="M98" s="583"/>
    </row>
  </sheetData>
  <sheetProtection algorithmName="SHA-512" hashValue="FirzGubcKP/bU53ZBfwJ99wMQlySiidCwZRiVtKtwrtUdnxqJ0N+TFJpxcB3JqGD1JfmvJJ5xxbBQk6h6+61eQ==" saltValue="v4ULkb8wf1vs2D6Sg20Ryg=="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816" priority="3">
      <formula>$D50="No"</formula>
    </cfRule>
  </conditionalFormatting>
  <conditionalFormatting sqref="C8:D87">
    <cfRule type="expression" dxfId="3815" priority="1">
      <formula>$D8="No"</formula>
    </cfRule>
  </conditionalFormatting>
  <conditionalFormatting sqref="J8 J18 J28 J49 J57 J65 J72 J77 J84">
    <cfRule type="cellIs" dxfId="3814" priority="35" operator="equal">
      <formula>"Significant Negative"</formula>
    </cfRule>
    <cfRule type="cellIs" dxfId="3813" priority="36" operator="equal">
      <formula>"Minor Negative"</formula>
    </cfRule>
    <cfRule type="cellIs" dxfId="3812" priority="37" operator="equal">
      <formula>"Uncertain"</formula>
    </cfRule>
    <cfRule type="cellIs" dxfId="3811" priority="38" operator="equal">
      <formula>"Neutral"</formula>
    </cfRule>
    <cfRule type="cellIs" dxfId="3810" priority="39" operator="equal">
      <formula>"Minor Positive"</formula>
    </cfRule>
    <cfRule type="cellIs" dxfId="3809" priority="40" operator="equal">
      <formula>"Significant Positive"</formula>
    </cfRule>
  </conditionalFormatting>
  <conditionalFormatting sqref="J20">
    <cfRule type="cellIs" dxfId="3808" priority="23" operator="equal">
      <formula>"Significant Negative"</formula>
    </cfRule>
    <cfRule type="cellIs" dxfId="3807" priority="24" operator="equal">
      <formula>"Minor Negative"</formula>
    </cfRule>
    <cfRule type="cellIs" dxfId="3806" priority="25" operator="equal">
      <formula>"Uncertain"</formula>
    </cfRule>
    <cfRule type="cellIs" dxfId="3805" priority="26" operator="equal">
      <formula>"Neutral"</formula>
    </cfRule>
    <cfRule type="cellIs" dxfId="3804" priority="27" operator="equal">
      <formula>"Minor Positive"</formula>
    </cfRule>
    <cfRule type="cellIs" dxfId="3803" priority="28" operator="equal">
      <formula>"Significant Positive"</formula>
    </cfRule>
  </conditionalFormatting>
  <conditionalFormatting sqref="J36">
    <cfRule type="cellIs" dxfId="3802" priority="17" operator="equal">
      <formula>"Significant Negative"</formula>
    </cfRule>
    <cfRule type="cellIs" dxfId="3801" priority="18" operator="equal">
      <formula>"Minor Negative"</formula>
    </cfRule>
    <cfRule type="cellIs" dxfId="3800" priority="19" operator="equal">
      <formula>"Uncertain"</formula>
    </cfRule>
    <cfRule type="cellIs" dxfId="3799" priority="20" operator="equal">
      <formula>"Neutral"</formula>
    </cfRule>
    <cfRule type="cellIs" dxfId="3798" priority="21" operator="equal">
      <formula>"Minor Positive"</formula>
    </cfRule>
    <cfRule type="cellIs" dxfId="3797" priority="22" operator="equal">
      <formula>"Significant Positive"</formula>
    </cfRule>
  </conditionalFormatting>
  <conditionalFormatting sqref="J42">
    <cfRule type="cellIs" dxfId="3796" priority="11" operator="equal">
      <formula>"Significant Negative"</formula>
    </cfRule>
    <cfRule type="cellIs" dxfId="3795" priority="12" operator="equal">
      <formula>"Minor Negative"</formula>
    </cfRule>
    <cfRule type="cellIs" dxfId="3794" priority="13" operator="equal">
      <formula>"Uncertain"</formula>
    </cfRule>
    <cfRule type="cellIs" dxfId="3793" priority="14" operator="equal">
      <formula>"Neutral"</formula>
    </cfRule>
    <cfRule type="cellIs" dxfId="3792" priority="15" operator="equal">
      <formula>"Minor Positive"</formula>
    </cfRule>
    <cfRule type="cellIs" dxfId="3791" priority="16" operator="equal">
      <formula>"Significant Positive"</formula>
    </cfRule>
  </conditionalFormatting>
  <conditionalFormatting sqref="J47">
    <cfRule type="cellIs" dxfId="3790" priority="29" operator="equal">
      <formula>"Significant Negative"</formula>
    </cfRule>
    <cfRule type="cellIs" dxfId="3789" priority="30" operator="equal">
      <formula>"Minor Negative"</formula>
    </cfRule>
    <cfRule type="cellIs" dxfId="3788" priority="31" operator="equal">
      <formula>"Uncertain"</formula>
    </cfRule>
    <cfRule type="cellIs" dxfId="3787" priority="32" operator="equal">
      <formula>"Neutral"</formula>
    </cfRule>
    <cfRule type="cellIs" dxfId="3786" priority="33" operator="equal">
      <formula>"Minor Positive"</formula>
    </cfRule>
    <cfRule type="cellIs" dxfId="3785" priority="34" operator="equal">
      <formula>"Significant Positive"</formula>
    </cfRule>
  </conditionalFormatting>
  <conditionalFormatting sqref="J54">
    <cfRule type="cellIs" dxfId="3784" priority="5" operator="equal">
      <formula>"Significant Negative"</formula>
    </cfRule>
    <cfRule type="cellIs" dxfId="3783" priority="6" operator="equal">
      <formula>"Minor Negative"</formula>
    </cfRule>
    <cfRule type="cellIs" dxfId="3782" priority="7" operator="equal">
      <formula>"Uncertain"</formula>
    </cfRule>
    <cfRule type="cellIs" dxfId="3781" priority="8" operator="equal">
      <formula>"Neutral"</formula>
    </cfRule>
    <cfRule type="cellIs" dxfId="3780" priority="9" operator="equal">
      <formula>"Minor Positive"</formula>
    </cfRule>
    <cfRule type="cellIs" dxfId="3779" priority="10" operator="equal">
      <formula>"Significant Positive"</formula>
    </cfRule>
  </conditionalFormatting>
  <pageMargins left="0.7" right="0.7" top="0.75" bottom="0.75" header="0.3" footer="0.3"/>
  <pageSetup orientation="portrait"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D319-9137-4AA3-A9D7-35478EEC08D3}">
  <sheetPr codeName="Sheet157">
    <tabColor rgb="FF7030A0"/>
  </sheetPr>
  <dimension ref="A1:V98"/>
  <sheetViews>
    <sheetView zoomScaleNormal="100" workbookViewId="0">
      <selection activeCell="C1" sqref="C1:F1"/>
    </sheetView>
  </sheetViews>
  <sheetFormatPr defaultColWidth="8.54296875" defaultRowHeight="26" x14ac:dyDescent="0.6"/>
  <cols>
    <col min="1" max="1" width="47.54296875" style="175" customWidth="1"/>
    <col min="2" max="2" width="5.81640625" style="175" hidden="1" customWidth="1"/>
    <col min="3" max="3" width="113.1796875" style="175" bestFit="1" customWidth="1"/>
    <col min="4" max="4" width="21.81640625" style="175" bestFit="1"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59.17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725</v>
      </c>
      <c r="D1" s="412"/>
      <c r="E1" s="412"/>
      <c r="F1" s="413"/>
      <c r="G1" s="176"/>
      <c r="I1" s="177"/>
      <c r="J1" s="177"/>
      <c r="K1" s="177"/>
    </row>
    <row r="2" spans="1:21" x14ac:dyDescent="0.6">
      <c r="A2" s="174" t="s">
        <v>31</v>
      </c>
      <c r="B2" s="178"/>
      <c r="C2" s="412" t="s">
        <v>661</v>
      </c>
      <c r="D2" s="412"/>
      <c r="E2" s="412"/>
      <c r="F2" s="413"/>
      <c r="I2" s="181"/>
      <c r="J2" s="181"/>
      <c r="K2" s="181"/>
    </row>
    <row r="3" spans="1:21" ht="58.5" customHeight="1" x14ac:dyDescent="0.6">
      <c r="A3" s="182" t="s">
        <v>32</v>
      </c>
      <c r="B3" s="183"/>
      <c r="C3" s="412" t="s">
        <v>726</v>
      </c>
      <c r="D3" s="412"/>
      <c r="E3" s="412"/>
      <c r="F3" s="413"/>
      <c r="I3" s="181"/>
      <c r="J3" s="181"/>
      <c r="K3" s="181"/>
    </row>
    <row r="4" spans="1:21" ht="85" customHeight="1" x14ac:dyDescent="0.6">
      <c r="A4" s="182" t="s">
        <v>33</v>
      </c>
      <c r="B4" s="184"/>
      <c r="C4" s="414" t="s">
        <v>720</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2"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91.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439</v>
      </c>
      <c r="J20" s="432" t="s">
        <v>159</v>
      </c>
      <c r="K20" s="435" t="s">
        <v>710</v>
      </c>
      <c r="L20" s="432"/>
      <c r="M20" s="573" t="s">
        <v>721</v>
      </c>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1" ht="54" customHeight="1" x14ac:dyDescent="0.6">
      <c r="A21" s="421"/>
      <c r="B21" s="442"/>
      <c r="C21" s="195" t="s">
        <v>339</v>
      </c>
      <c r="D21" s="191" t="s">
        <v>257</v>
      </c>
      <c r="E21" s="433"/>
      <c r="F21" s="433"/>
      <c r="G21" s="433"/>
      <c r="H21" s="433"/>
      <c r="I21" s="433"/>
      <c r="J21" s="433"/>
      <c r="K21" s="436"/>
      <c r="L21" s="433"/>
      <c r="M21" s="574"/>
      <c r="Q21" s="190"/>
      <c r="R21" s="190"/>
      <c r="S21" s="190"/>
    </row>
    <row r="22" spans="1:21" ht="52" x14ac:dyDescent="0.6">
      <c r="A22" s="421"/>
      <c r="B22" s="442"/>
      <c r="C22" s="195" t="s">
        <v>340</v>
      </c>
      <c r="D22" s="191" t="s">
        <v>257</v>
      </c>
      <c r="E22" s="433"/>
      <c r="F22" s="433"/>
      <c r="G22" s="433"/>
      <c r="H22" s="433"/>
      <c r="I22" s="433"/>
      <c r="J22" s="433"/>
      <c r="K22" s="436"/>
      <c r="L22" s="433"/>
      <c r="M22" s="574"/>
      <c r="Q22" s="190"/>
      <c r="R22" s="190"/>
      <c r="S22" s="190"/>
    </row>
    <row r="23" spans="1:21" ht="31.5" customHeight="1" x14ac:dyDescent="0.6">
      <c r="A23" s="421"/>
      <c r="B23" s="442"/>
      <c r="C23" s="195" t="s">
        <v>341</v>
      </c>
      <c r="D23" s="191" t="s">
        <v>257</v>
      </c>
      <c r="E23" s="433"/>
      <c r="F23" s="433"/>
      <c r="G23" s="433"/>
      <c r="H23" s="433"/>
      <c r="I23" s="433"/>
      <c r="J23" s="433"/>
      <c r="K23" s="436"/>
      <c r="L23" s="433"/>
      <c r="M23" s="574"/>
      <c r="Q23" s="190"/>
      <c r="R23" s="190"/>
      <c r="S23" s="190"/>
    </row>
    <row r="24" spans="1:21" ht="52" x14ac:dyDescent="0.6">
      <c r="A24" s="421"/>
      <c r="B24" s="442"/>
      <c r="C24" s="195" t="s">
        <v>342</v>
      </c>
      <c r="D24" s="191" t="s">
        <v>257</v>
      </c>
      <c r="E24" s="433"/>
      <c r="F24" s="433"/>
      <c r="G24" s="433"/>
      <c r="H24" s="433"/>
      <c r="I24" s="433"/>
      <c r="J24" s="433"/>
      <c r="K24" s="436"/>
      <c r="L24" s="433"/>
      <c r="M24" s="574"/>
      <c r="Q24" s="190"/>
      <c r="R24" s="190"/>
      <c r="S24" s="190"/>
    </row>
    <row r="25" spans="1:21" ht="104" x14ac:dyDescent="0.6">
      <c r="A25" s="421"/>
      <c r="B25" s="442"/>
      <c r="C25" s="195" t="s">
        <v>343</v>
      </c>
      <c r="D25" s="191" t="s">
        <v>253</v>
      </c>
      <c r="E25" s="433"/>
      <c r="F25" s="433"/>
      <c r="G25" s="433"/>
      <c r="H25" s="433"/>
      <c r="I25" s="433"/>
      <c r="J25" s="433"/>
      <c r="K25" s="436"/>
      <c r="L25" s="433"/>
      <c r="M25" s="574"/>
      <c r="Q25" s="190"/>
      <c r="R25" s="190"/>
      <c r="S25" s="190"/>
    </row>
    <row r="26" spans="1:21" ht="52" x14ac:dyDescent="0.6">
      <c r="A26" s="421"/>
      <c r="B26" s="442"/>
      <c r="C26" s="195" t="s">
        <v>344</v>
      </c>
      <c r="D26" s="191" t="s">
        <v>257</v>
      </c>
      <c r="E26" s="433"/>
      <c r="F26" s="433"/>
      <c r="G26" s="433"/>
      <c r="H26" s="433"/>
      <c r="I26" s="433"/>
      <c r="J26" s="433"/>
      <c r="K26" s="436"/>
      <c r="L26" s="433"/>
      <c r="M26" s="574"/>
      <c r="Q26" s="190"/>
      <c r="R26" s="190"/>
      <c r="S26" s="190"/>
    </row>
    <row r="27" spans="1:21" ht="78.5" thickBot="1" x14ac:dyDescent="0.65">
      <c r="A27" s="446"/>
      <c r="B27" s="443"/>
      <c r="C27" s="212" t="s">
        <v>345</v>
      </c>
      <c r="D27" s="217"/>
      <c r="E27" s="447"/>
      <c r="F27" s="447"/>
      <c r="G27" s="447"/>
      <c r="H27" s="447"/>
      <c r="I27" s="447"/>
      <c r="J27" s="447"/>
      <c r="K27" s="452"/>
      <c r="L27" s="447"/>
      <c r="M27" s="575"/>
      <c r="Q27" s="190"/>
      <c r="R27" s="190"/>
      <c r="S27" s="190"/>
    </row>
    <row r="28" spans="1:21" ht="78" x14ac:dyDescent="0.6">
      <c r="A28" s="420" t="s">
        <v>346</v>
      </c>
      <c r="B28" s="441" t="s">
        <v>121</v>
      </c>
      <c r="C28" s="197" t="s">
        <v>347</v>
      </c>
      <c r="D28" s="194" t="s">
        <v>253</v>
      </c>
      <c r="E28" s="432" t="s">
        <v>421</v>
      </c>
      <c r="F28" s="432" t="s">
        <v>444</v>
      </c>
      <c r="G28" s="432" t="s">
        <v>510</v>
      </c>
      <c r="H28" s="432" t="s">
        <v>468</v>
      </c>
      <c r="I28" s="432" t="s">
        <v>439</v>
      </c>
      <c r="J28" s="432" t="s">
        <v>159</v>
      </c>
      <c r="K28" s="435" t="s">
        <v>712</v>
      </c>
      <c r="L28" s="432"/>
      <c r="M28" s="573" t="s">
        <v>722</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1" ht="78" x14ac:dyDescent="0.6">
      <c r="A29" s="421"/>
      <c r="B29" s="442"/>
      <c r="C29" s="198" t="s">
        <v>348</v>
      </c>
      <c r="D29" s="195" t="s">
        <v>257</v>
      </c>
      <c r="E29" s="433"/>
      <c r="F29" s="433"/>
      <c r="G29" s="433"/>
      <c r="H29" s="433"/>
      <c r="I29" s="433"/>
      <c r="J29" s="433"/>
      <c r="K29" s="436"/>
      <c r="L29" s="433"/>
      <c r="M29" s="574"/>
      <c r="Q29" s="190"/>
      <c r="R29" s="190"/>
      <c r="S29" s="190"/>
    </row>
    <row r="30" spans="1:21" ht="52" x14ac:dyDescent="0.6">
      <c r="A30" s="421"/>
      <c r="B30" s="442"/>
      <c r="C30" s="198" t="s">
        <v>349</v>
      </c>
      <c r="D30" s="195"/>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52" x14ac:dyDescent="0.6">
      <c r="A32" s="421"/>
      <c r="B32" s="442"/>
      <c r="C32" s="198" t="s">
        <v>351</v>
      </c>
      <c r="D32" s="195"/>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2" x14ac:dyDescent="0.6">
      <c r="A34" s="421"/>
      <c r="B34" s="442"/>
      <c r="C34" s="198" t="s">
        <v>353</v>
      </c>
      <c r="D34" s="195" t="s">
        <v>257</v>
      </c>
      <c r="E34" s="433"/>
      <c r="F34" s="433"/>
      <c r="G34" s="433"/>
      <c r="H34" s="433"/>
      <c r="I34" s="433"/>
      <c r="J34" s="433"/>
      <c r="K34" s="436"/>
      <c r="L34" s="433"/>
      <c r="M34" s="574"/>
      <c r="Q34" s="190"/>
      <c r="R34" s="190"/>
      <c r="S34" s="190"/>
    </row>
    <row r="35" spans="1:21" ht="26.5" thickBot="1" x14ac:dyDescent="0.65">
      <c r="A35" s="446"/>
      <c r="B35" s="443"/>
      <c r="C35" s="211" t="s">
        <v>354</v>
      </c>
      <c r="D35" s="212" t="s">
        <v>257</v>
      </c>
      <c r="E35" s="447"/>
      <c r="F35" s="447"/>
      <c r="G35" s="447"/>
      <c r="H35" s="447"/>
      <c r="I35" s="447"/>
      <c r="J35" s="447"/>
      <c r="K35" s="452"/>
      <c r="L35" s="447"/>
      <c r="M35" s="575"/>
      <c r="Q35" s="190"/>
      <c r="R35" s="190"/>
      <c r="S35" s="190"/>
    </row>
    <row r="36" spans="1:21" ht="59.5" customHeight="1" x14ac:dyDescent="0.6">
      <c r="A36" s="420" t="s">
        <v>355</v>
      </c>
      <c r="B36" s="441" t="s">
        <v>122</v>
      </c>
      <c r="C36" s="194" t="s">
        <v>356</v>
      </c>
      <c r="D36" s="194" t="s">
        <v>257</v>
      </c>
      <c r="E36" s="432" t="s">
        <v>421</v>
      </c>
      <c r="F36" s="432" t="s">
        <v>422</v>
      </c>
      <c r="G36" s="432" t="s">
        <v>427</v>
      </c>
      <c r="H36" s="432" t="s">
        <v>424</v>
      </c>
      <c r="I36" s="432" t="s">
        <v>425</v>
      </c>
      <c r="J36" s="432" t="s">
        <v>704</v>
      </c>
      <c r="K36" s="435" t="s">
        <v>727</v>
      </c>
      <c r="L36" s="432"/>
      <c r="M36" s="564"/>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61" customHeight="1" x14ac:dyDescent="0.6">
      <c r="A37" s="421"/>
      <c r="B37" s="442"/>
      <c r="C37" s="195" t="s">
        <v>357</v>
      </c>
      <c r="D37" s="195" t="s">
        <v>253</v>
      </c>
      <c r="E37" s="433"/>
      <c r="F37" s="433"/>
      <c r="G37" s="433"/>
      <c r="H37" s="433"/>
      <c r="I37" s="433"/>
      <c r="J37" s="433"/>
      <c r="K37" s="436"/>
      <c r="L37" s="433"/>
      <c r="M37" s="566"/>
      <c r="Q37" s="190"/>
      <c r="R37" s="190"/>
      <c r="S37" s="190"/>
    </row>
    <row r="38" spans="1:21" ht="59.5" customHeight="1" x14ac:dyDescent="0.6">
      <c r="A38" s="421"/>
      <c r="B38" s="442"/>
      <c r="C38" s="195" t="s">
        <v>358</v>
      </c>
      <c r="D38" s="195" t="s">
        <v>253</v>
      </c>
      <c r="E38" s="433"/>
      <c r="F38" s="433"/>
      <c r="G38" s="433"/>
      <c r="H38" s="433"/>
      <c r="I38" s="433"/>
      <c r="J38" s="433"/>
      <c r="K38" s="436"/>
      <c r="L38" s="433"/>
      <c r="M38" s="566"/>
      <c r="Q38" s="190"/>
      <c r="R38" s="190"/>
      <c r="S38" s="190"/>
    </row>
    <row r="39" spans="1:21" ht="88" customHeight="1" x14ac:dyDescent="0.6">
      <c r="A39" s="421"/>
      <c r="B39" s="442"/>
      <c r="C39" s="195" t="s">
        <v>359</v>
      </c>
      <c r="D39" s="195" t="s">
        <v>253</v>
      </c>
      <c r="E39" s="433"/>
      <c r="F39" s="433"/>
      <c r="G39" s="433"/>
      <c r="H39" s="433"/>
      <c r="I39" s="433"/>
      <c r="J39" s="433"/>
      <c r="K39" s="436"/>
      <c r="L39" s="433"/>
      <c r="M39" s="566"/>
      <c r="Q39" s="190"/>
      <c r="R39" s="190"/>
      <c r="S39" s="190"/>
    </row>
    <row r="40" spans="1:21" ht="106.5" customHeight="1" x14ac:dyDescent="0.6">
      <c r="A40" s="421"/>
      <c r="B40" s="442"/>
      <c r="C40" s="195" t="s">
        <v>360</v>
      </c>
      <c r="D40" s="195" t="s">
        <v>253</v>
      </c>
      <c r="E40" s="433"/>
      <c r="F40" s="433"/>
      <c r="G40" s="433"/>
      <c r="H40" s="433"/>
      <c r="I40" s="433"/>
      <c r="J40" s="433"/>
      <c r="K40" s="436"/>
      <c r="L40" s="433"/>
      <c r="M40" s="566"/>
      <c r="Q40" s="190"/>
      <c r="R40" s="190"/>
      <c r="S40" s="190"/>
    </row>
    <row r="41" spans="1:21" ht="58.5" customHeight="1" thickBot="1" x14ac:dyDescent="0.65">
      <c r="A41" s="446"/>
      <c r="B41" s="443"/>
      <c r="C41" s="212" t="s">
        <v>361</v>
      </c>
      <c r="D41" s="212" t="s">
        <v>253</v>
      </c>
      <c r="E41" s="447"/>
      <c r="F41" s="447"/>
      <c r="G41" s="447"/>
      <c r="H41" s="447"/>
      <c r="I41" s="447"/>
      <c r="J41" s="447"/>
      <c r="K41" s="452"/>
      <c r="L41" s="447"/>
      <c r="M41" s="565"/>
      <c r="Q41" s="190"/>
      <c r="R41" s="190"/>
      <c r="S41" s="190"/>
    </row>
    <row r="42" spans="1:21" ht="86.25" customHeight="1" x14ac:dyDescent="0.6">
      <c r="A42" s="420" t="s">
        <v>362</v>
      </c>
      <c r="B42" s="441" t="s">
        <v>123</v>
      </c>
      <c r="C42" s="194" t="s">
        <v>363</v>
      </c>
      <c r="D42" s="194" t="s">
        <v>253</v>
      </c>
      <c r="E42" s="432" t="s">
        <v>435</v>
      </c>
      <c r="F42" s="432" t="s">
        <v>422</v>
      </c>
      <c r="G42" s="432" t="s">
        <v>427</v>
      </c>
      <c r="H42" s="432" t="s">
        <v>424</v>
      </c>
      <c r="I42" s="432" t="s">
        <v>439</v>
      </c>
      <c r="J42" s="432" t="s">
        <v>159</v>
      </c>
      <c r="K42" s="435" t="s">
        <v>715</v>
      </c>
      <c r="L42" s="432"/>
      <c r="M42" s="564"/>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61" customHeight="1" x14ac:dyDescent="0.6">
      <c r="A43" s="421"/>
      <c r="B43" s="442"/>
      <c r="C43" s="195" t="s">
        <v>364</v>
      </c>
      <c r="D43" s="195" t="s">
        <v>253</v>
      </c>
      <c r="E43" s="433"/>
      <c r="F43" s="433"/>
      <c r="G43" s="433"/>
      <c r="H43" s="433"/>
      <c r="I43" s="433"/>
      <c r="J43" s="433"/>
      <c r="K43" s="436"/>
      <c r="L43" s="433"/>
      <c r="M43" s="566"/>
      <c r="Q43" s="190"/>
      <c r="R43" s="190"/>
      <c r="S43" s="190"/>
    </row>
    <row r="44" spans="1:21" ht="37.5" customHeight="1" x14ac:dyDescent="0.6">
      <c r="A44" s="421"/>
      <c r="B44" s="442"/>
      <c r="C44" s="195" t="s">
        <v>365</v>
      </c>
      <c r="D44" s="195" t="s">
        <v>257</v>
      </c>
      <c r="E44" s="433"/>
      <c r="F44" s="433"/>
      <c r="G44" s="433"/>
      <c r="H44" s="433"/>
      <c r="I44" s="433"/>
      <c r="J44" s="433"/>
      <c r="K44" s="436"/>
      <c r="L44" s="433"/>
      <c r="M44" s="566"/>
      <c r="Q44" s="190"/>
      <c r="R44" s="190"/>
      <c r="S44" s="190"/>
    </row>
    <row r="45" spans="1:21" ht="59.5" customHeight="1" x14ac:dyDescent="0.6">
      <c r="A45" s="421"/>
      <c r="B45" s="442"/>
      <c r="C45" s="195" t="s">
        <v>366</v>
      </c>
      <c r="D45" s="195" t="s">
        <v>257</v>
      </c>
      <c r="E45" s="433"/>
      <c r="F45" s="433"/>
      <c r="G45" s="433"/>
      <c r="H45" s="433"/>
      <c r="I45" s="433"/>
      <c r="J45" s="433"/>
      <c r="K45" s="436"/>
      <c r="L45" s="433"/>
      <c r="M45" s="566"/>
      <c r="Q45" s="190"/>
      <c r="R45" s="190"/>
      <c r="S45" s="190"/>
    </row>
    <row r="46" spans="1:21" ht="75.75" customHeight="1" thickBot="1" x14ac:dyDescent="0.65">
      <c r="A46" s="446"/>
      <c r="B46" s="443"/>
      <c r="C46" s="212" t="s">
        <v>367</v>
      </c>
      <c r="D46" s="212" t="s">
        <v>257</v>
      </c>
      <c r="E46" s="447"/>
      <c r="F46" s="447"/>
      <c r="G46" s="447"/>
      <c r="H46" s="447"/>
      <c r="I46" s="447"/>
      <c r="J46" s="447"/>
      <c r="K46" s="452"/>
      <c r="L46" s="447"/>
      <c r="M46" s="565"/>
      <c r="Q46" s="190"/>
      <c r="R46" s="190"/>
      <c r="S46" s="190"/>
    </row>
    <row r="47" spans="1:21" ht="127.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2"/>
      <c r="M47" s="564"/>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87.65" customHeight="1" thickBot="1" x14ac:dyDescent="0.65">
      <c r="A48" s="446"/>
      <c r="B48" s="443"/>
      <c r="C48" s="212" t="s">
        <v>370</v>
      </c>
      <c r="D48" s="212" t="s">
        <v>257</v>
      </c>
      <c r="E48" s="447"/>
      <c r="F48" s="447"/>
      <c r="G48" s="447"/>
      <c r="H48" s="447"/>
      <c r="I48" s="447"/>
      <c r="J48" s="447"/>
      <c r="K48" s="452"/>
      <c r="L48" s="447"/>
      <c r="M48" s="565"/>
      <c r="Q48" s="190"/>
      <c r="R48" s="190"/>
      <c r="S48" s="190"/>
    </row>
    <row r="49" spans="1:21" ht="83.5" customHeight="1"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2"/>
      <c r="M49" s="564"/>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5.5" customHeight="1" x14ac:dyDescent="0.6">
      <c r="A50" s="421"/>
      <c r="B50" s="442"/>
      <c r="C50" s="191" t="s">
        <v>373</v>
      </c>
      <c r="D50" s="191" t="s">
        <v>257</v>
      </c>
      <c r="E50" s="433"/>
      <c r="F50" s="433"/>
      <c r="G50" s="433"/>
      <c r="H50" s="433"/>
      <c r="I50" s="433"/>
      <c r="J50" s="433"/>
      <c r="K50" s="436"/>
      <c r="L50" s="433"/>
      <c r="M50" s="566"/>
      <c r="Q50" s="190"/>
      <c r="R50" s="190"/>
      <c r="S50" s="190"/>
    </row>
    <row r="51" spans="1:21" ht="31.5" customHeight="1" x14ac:dyDescent="0.6">
      <c r="A51" s="421"/>
      <c r="B51" s="442"/>
      <c r="C51" s="200" t="s">
        <v>374</v>
      </c>
      <c r="D51" s="191" t="s">
        <v>257</v>
      </c>
      <c r="E51" s="433"/>
      <c r="F51" s="433"/>
      <c r="G51" s="433"/>
      <c r="H51" s="433"/>
      <c r="I51" s="433"/>
      <c r="J51" s="433"/>
      <c r="K51" s="436"/>
      <c r="L51" s="433"/>
      <c r="M51" s="566"/>
      <c r="Q51" s="190"/>
      <c r="R51" s="190"/>
      <c r="S51" s="190"/>
    </row>
    <row r="52" spans="1:21" ht="36" customHeight="1" x14ac:dyDescent="0.6">
      <c r="A52" s="421"/>
      <c r="B52" s="442"/>
      <c r="C52" s="191" t="s">
        <v>375</v>
      </c>
      <c r="D52" s="191" t="s">
        <v>257</v>
      </c>
      <c r="E52" s="433"/>
      <c r="F52" s="433"/>
      <c r="G52" s="433"/>
      <c r="H52" s="433"/>
      <c r="I52" s="433"/>
      <c r="J52" s="433"/>
      <c r="K52" s="436"/>
      <c r="L52" s="433"/>
      <c r="M52" s="566"/>
      <c r="Q52" s="190"/>
      <c r="R52" s="190"/>
      <c r="S52" s="190"/>
    </row>
    <row r="53" spans="1:21" ht="40.5" customHeight="1" thickBot="1" x14ac:dyDescent="0.65">
      <c r="A53" s="446"/>
      <c r="B53" s="443"/>
      <c r="C53" s="217" t="s">
        <v>376</v>
      </c>
      <c r="D53" s="217" t="s">
        <v>257</v>
      </c>
      <c r="E53" s="447"/>
      <c r="F53" s="447"/>
      <c r="G53" s="447"/>
      <c r="H53" s="447"/>
      <c r="I53" s="447"/>
      <c r="J53" s="447"/>
      <c r="K53" s="452"/>
      <c r="L53" s="447"/>
      <c r="M53" s="565"/>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2"/>
      <c r="M54" s="564"/>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1" customHeight="1" x14ac:dyDescent="0.6">
      <c r="A55" s="421"/>
      <c r="B55" s="442"/>
      <c r="C55" s="202" t="s">
        <v>379</v>
      </c>
      <c r="D55" s="191" t="s">
        <v>257</v>
      </c>
      <c r="E55" s="433"/>
      <c r="F55" s="433"/>
      <c r="G55" s="433"/>
      <c r="H55" s="433"/>
      <c r="I55" s="433"/>
      <c r="J55" s="433"/>
      <c r="K55" s="436"/>
      <c r="L55" s="433"/>
      <c r="M55" s="566"/>
      <c r="Q55" s="190"/>
      <c r="R55" s="190"/>
      <c r="S55" s="190"/>
    </row>
    <row r="56" spans="1:21" ht="87.65" customHeight="1" thickBot="1" x14ac:dyDescent="0.65">
      <c r="A56" s="446"/>
      <c r="B56" s="443"/>
      <c r="C56" s="215" t="s">
        <v>380</v>
      </c>
      <c r="D56" s="217" t="s">
        <v>257</v>
      </c>
      <c r="E56" s="447"/>
      <c r="F56" s="447"/>
      <c r="G56" s="447"/>
      <c r="H56" s="447"/>
      <c r="I56" s="447"/>
      <c r="J56" s="447"/>
      <c r="K56" s="452"/>
      <c r="L56" s="447"/>
      <c r="M56" s="565"/>
      <c r="Q56" s="190"/>
      <c r="R56" s="190"/>
      <c r="S56" s="190"/>
    </row>
    <row r="57" spans="1:21" ht="31.5" customHeight="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2"/>
      <c r="M57" s="564"/>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8" customHeight="1" x14ac:dyDescent="0.6">
      <c r="A58" s="421"/>
      <c r="B58" s="442"/>
      <c r="C58" s="191" t="s">
        <v>383</v>
      </c>
      <c r="D58" s="191" t="s">
        <v>257</v>
      </c>
      <c r="E58" s="433"/>
      <c r="F58" s="433"/>
      <c r="G58" s="433"/>
      <c r="H58" s="433"/>
      <c r="I58" s="433"/>
      <c r="J58" s="433"/>
      <c r="K58" s="436"/>
      <c r="L58" s="433"/>
      <c r="M58" s="566"/>
      <c r="Q58" s="190"/>
      <c r="R58" s="190"/>
      <c r="S58" s="190"/>
    </row>
    <row r="59" spans="1:21" ht="31.5" customHeight="1" x14ac:dyDescent="0.6">
      <c r="A59" s="421"/>
      <c r="B59" s="442"/>
      <c r="C59" s="191" t="s">
        <v>384</v>
      </c>
      <c r="D59" s="191" t="s">
        <v>257</v>
      </c>
      <c r="E59" s="433"/>
      <c r="F59" s="433"/>
      <c r="G59" s="433"/>
      <c r="H59" s="433"/>
      <c r="I59" s="433"/>
      <c r="J59" s="433"/>
      <c r="K59" s="436"/>
      <c r="L59" s="433"/>
      <c r="M59" s="566"/>
      <c r="Q59" s="190"/>
      <c r="R59" s="190"/>
      <c r="S59" s="190"/>
    </row>
    <row r="60" spans="1:21" ht="59.5" customHeight="1" x14ac:dyDescent="0.6">
      <c r="A60" s="421"/>
      <c r="B60" s="442"/>
      <c r="C60" s="191" t="s">
        <v>385</v>
      </c>
      <c r="D60" s="191" t="s">
        <v>257</v>
      </c>
      <c r="E60" s="433"/>
      <c r="F60" s="433"/>
      <c r="G60" s="433"/>
      <c r="H60" s="433"/>
      <c r="I60" s="433"/>
      <c r="J60" s="433"/>
      <c r="K60" s="436"/>
      <c r="L60" s="433"/>
      <c r="M60" s="566"/>
      <c r="Q60" s="190"/>
      <c r="R60" s="190"/>
      <c r="S60" s="190"/>
    </row>
    <row r="61" spans="1:21" ht="31.5" customHeight="1" x14ac:dyDescent="0.6">
      <c r="A61" s="421"/>
      <c r="B61" s="442"/>
      <c r="C61" s="191" t="s">
        <v>386</v>
      </c>
      <c r="D61" s="191" t="s">
        <v>257</v>
      </c>
      <c r="E61" s="433"/>
      <c r="F61" s="433"/>
      <c r="G61" s="433"/>
      <c r="H61" s="433"/>
      <c r="I61" s="433"/>
      <c r="J61" s="433"/>
      <c r="K61" s="436"/>
      <c r="L61" s="433"/>
      <c r="M61" s="566"/>
      <c r="Q61" s="190"/>
      <c r="R61" s="190"/>
      <c r="S61" s="190"/>
    </row>
    <row r="62" spans="1:21" ht="31.5" customHeight="1" x14ac:dyDescent="0.6">
      <c r="A62" s="421"/>
      <c r="B62" s="442"/>
      <c r="C62" s="191" t="s">
        <v>387</v>
      </c>
      <c r="D62" s="191" t="s">
        <v>257</v>
      </c>
      <c r="E62" s="433"/>
      <c r="F62" s="433"/>
      <c r="G62" s="433"/>
      <c r="H62" s="433"/>
      <c r="I62" s="433"/>
      <c r="J62" s="433"/>
      <c r="K62" s="436"/>
      <c r="L62" s="433"/>
      <c r="M62" s="566"/>
      <c r="Q62" s="190"/>
      <c r="R62" s="190"/>
      <c r="S62" s="190"/>
    </row>
    <row r="63" spans="1:21" ht="58" customHeight="1" x14ac:dyDescent="0.6">
      <c r="A63" s="421"/>
      <c r="B63" s="442"/>
      <c r="C63" s="191" t="s">
        <v>388</v>
      </c>
      <c r="D63" s="191" t="s">
        <v>257</v>
      </c>
      <c r="E63" s="433"/>
      <c r="F63" s="433"/>
      <c r="G63" s="433"/>
      <c r="H63" s="433"/>
      <c r="I63" s="433"/>
      <c r="J63" s="433"/>
      <c r="K63" s="436"/>
      <c r="L63" s="433"/>
      <c r="M63" s="566"/>
      <c r="Q63" s="190"/>
      <c r="R63" s="190"/>
      <c r="S63" s="190"/>
    </row>
    <row r="64" spans="1:21" ht="34" customHeight="1" thickBot="1" x14ac:dyDescent="0.65">
      <c r="A64" s="446"/>
      <c r="B64" s="443"/>
      <c r="C64" s="217" t="s">
        <v>389</v>
      </c>
      <c r="D64" s="217" t="s">
        <v>257</v>
      </c>
      <c r="E64" s="447"/>
      <c r="F64" s="447"/>
      <c r="G64" s="447"/>
      <c r="H64" s="447"/>
      <c r="I64" s="447"/>
      <c r="J64" s="447"/>
      <c r="K64" s="452"/>
      <c r="L64" s="447"/>
      <c r="M64" s="565"/>
      <c r="Q64" s="190"/>
      <c r="R64" s="190"/>
      <c r="S64" s="190"/>
    </row>
    <row r="65" spans="1:21" ht="56.15" customHeight="1" x14ac:dyDescent="0.6">
      <c r="A65" s="420" t="s">
        <v>390</v>
      </c>
      <c r="B65" s="441" t="s">
        <v>128</v>
      </c>
      <c r="C65" s="197" t="s">
        <v>455</v>
      </c>
      <c r="D65" s="189" t="s">
        <v>257</v>
      </c>
      <c r="E65" s="432" t="s">
        <v>421</v>
      </c>
      <c r="F65" s="432" t="s">
        <v>444</v>
      </c>
      <c r="G65" s="432" t="s">
        <v>510</v>
      </c>
      <c r="H65" s="432" t="s">
        <v>468</v>
      </c>
      <c r="I65" s="432" t="s">
        <v>439</v>
      </c>
      <c r="J65" s="432" t="s">
        <v>159</v>
      </c>
      <c r="K65" s="435" t="s">
        <v>716</v>
      </c>
      <c r="L65" s="432"/>
      <c r="M65" s="564"/>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ht="36" customHeight="1" x14ac:dyDescent="0.6">
      <c r="A66" s="421"/>
      <c r="B66" s="442"/>
      <c r="C66" s="198" t="s">
        <v>392</v>
      </c>
      <c r="D66" s="191" t="s">
        <v>257</v>
      </c>
      <c r="E66" s="433"/>
      <c r="F66" s="433"/>
      <c r="G66" s="433"/>
      <c r="H66" s="433"/>
      <c r="I66" s="433"/>
      <c r="J66" s="433"/>
      <c r="K66" s="436"/>
      <c r="L66" s="433"/>
      <c r="M66" s="566"/>
      <c r="Q66" s="190"/>
      <c r="R66" s="190"/>
      <c r="S66" s="190"/>
    </row>
    <row r="67" spans="1:21" ht="78" x14ac:dyDescent="0.6">
      <c r="A67" s="421"/>
      <c r="B67" s="442"/>
      <c r="C67" s="198" t="s">
        <v>393</v>
      </c>
      <c r="D67" s="191"/>
      <c r="E67" s="433"/>
      <c r="F67" s="433"/>
      <c r="G67" s="433"/>
      <c r="H67" s="433"/>
      <c r="I67" s="433"/>
      <c r="J67" s="433"/>
      <c r="K67" s="436"/>
      <c r="L67" s="433"/>
      <c r="M67" s="566"/>
      <c r="Q67" s="190"/>
      <c r="R67" s="190"/>
      <c r="S67" s="190"/>
    </row>
    <row r="68" spans="1:21" ht="58" customHeight="1" x14ac:dyDescent="0.6">
      <c r="A68" s="421"/>
      <c r="B68" s="442"/>
      <c r="C68" s="198" t="s">
        <v>394</v>
      </c>
      <c r="D68" s="191" t="s">
        <v>257</v>
      </c>
      <c r="E68" s="433"/>
      <c r="F68" s="433"/>
      <c r="G68" s="433"/>
      <c r="H68" s="433"/>
      <c r="I68" s="433"/>
      <c r="J68" s="433"/>
      <c r="K68" s="436"/>
      <c r="L68" s="433"/>
      <c r="M68" s="566"/>
      <c r="Q68" s="190"/>
      <c r="R68" s="190"/>
      <c r="S68" s="190"/>
    </row>
    <row r="69" spans="1:21" x14ac:dyDescent="0.6">
      <c r="A69" s="421"/>
      <c r="B69" s="442"/>
      <c r="C69" s="198" t="s">
        <v>457</v>
      </c>
      <c r="D69" s="191" t="s">
        <v>257</v>
      </c>
      <c r="E69" s="433"/>
      <c r="F69" s="433"/>
      <c r="G69" s="433"/>
      <c r="H69" s="433"/>
      <c r="I69" s="433"/>
      <c r="J69" s="433"/>
      <c r="K69" s="436"/>
      <c r="L69" s="433"/>
      <c r="M69" s="566"/>
      <c r="Q69" s="190"/>
      <c r="R69" s="190"/>
      <c r="S69" s="190"/>
    </row>
    <row r="70" spans="1:21" ht="30" customHeight="1" x14ac:dyDescent="0.6">
      <c r="A70" s="421"/>
      <c r="B70" s="442"/>
      <c r="C70" s="198" t="s">
        <v>396</v>
      </c>
      <c r="D70" s="191" t="s">
        <v>257</v>
      </c>
      <c r="E70" s="433"/>
      <c r="F70" s="433"/>
      <c r="G70" s="433"/>
      <c r="H70" s="433"/>
      <c r="I70" s="433"/>
      <c r="J70" s="433"/>
      <c r="K70" s="436"/>
      <c r="L70" s="433"/>
      <c r="M70" s="566"/>
      <c r="Q70" s="190"/>
      <c r="R70" s="190"/>
      <c r="S70" s="190"/>
    </row>
    <row r="71" spans="1:21" ht="36.65" customHeight="1" thickBot="1" x14ac:dyDescent="0.65">
      <c r="A71" s="446"/>
      <c r="B71" s="443"/>
      <c r="C71" s="211" t="s">
        <v>397</v>
      </c>
      <c r="D71" s="217" t="s">
        <v>257</v>
      </c>
      <c r="E71" s="447"/>
      <c r="F71" s="447"/>
      <c r="G71" s="447"/>
      <c r="H71" s="447"/>
      <c r="I71" s="447"/>
      <c r="J71" s="447"/>
      <c r="K71" s="452"/>
      <c r="L71" s="447"/>
      <c r="M71" s="565"/>
      <c r="Q71" s="190"/>
      <c r="R71" s="190"/>
      <c r="S71" s="190"/>
    </row>
    <row r="72" spans="1:21" ht="55.5" customHeight="1" x14ac:dyDescent="0.6">
      <c r="A72" s="420" t="s">
        <v>398</v>
      </c>
      <c r="B72" s="441" t="s">
        <v>129</v>
      </c>
      <c r="C72" s="197" t="s">
        <v>399</v>
      </c>
      <c r="D72" s="189"/>
      <c r="E72" s="432" t="s">
        <v>421</v>
      </c>
      <c r="F72" s="432" t="s">
        <v>444</v>
      </c>
      <c r="G72" s="432" t="s">
        <v>510</v>
      </c>
      <c r="H72" s="432" t="s">
        <v>468</v>
      </c>
      <c r="I72" s="432" t="s">
        <v>439</v>
      </c>
      <c r="J72" s="432" t="s">
        <v>159</v>
      </c>
      <c r="K72" s="465" t="s">
        <v>717</v>
      </c>
      <c r="L72" s="432"/>
      <c r="M72" s="564"/>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32.5" customHeight="1" x14ac:dyDescent="0.6">
      <c r="A73" s="421"/>
      <c r="B73" s="442"/>
      <c r="C73" s="198" t="s">
        <v>400</v>
      </c>
      <c r="D73" s="191" t="s">
        <v>257</v>
      </c>
      <c r="E73" s="433"/>
      <c r="F73" s="433"/>
      <c r="G73" s="433"/>
      <c r="H73" s="433"/>
      <c r="I73" s="433"/>
      <c r="J73" s="433"/>
      <c r="K73" s="466"/>
      <c r="L73" s="433"/>
      <c r="M73" s="566"/>
      <c r="Q73" s="190"/>
      <c r="R73" s="190"/>
      <c r="S73" s="190"/>
    </row>
    <row r="74" spans="1:21" ht="55.5" customHeight="1" x14ac:dyDescent="0.6">
      <c r="A74" s="421"/>
      <c r="B74" s="442"/>
      <c r="C74" s="198" t="s">
        <v>401</v>
      </c>
      <c r="D74" s="191" t="s">
        <v>257</v>
      </c>
      <c r="E74" s="433"/>
      <c r="F74" s="433"/>
      <c r="G74" s="433"/>
      <c r="H74" s="433"/>
      <c r="I74" s="433"/>
      <c r="J74" s="433"/>
      <c r="K74" s="466"/>
      <c r="L74" s="433"/>
      <c r="M74" s="566"/>
      <c r="Q74" s="190"/>
      <c r="R74" s="190"/>
      <c r="S74" s="190"/>
    </row>
    <row r="75" spans="1:21" ht="32.5" customHeight="1" x14ac:dyDescent="0.6">
      <c r="A75" s="421"/>
      <c r="B75" s="442"/>
      <c r="C75" s="198" t="s">
        <v>402</v>
      </c>
      <c r="D75" s="191" t="s">
        <v>257</v>
      </c>
      <c r="E75" s="433"/>
      <c r="F75" s="433"/>
      <c r="G75" s="433"/>
      <c r="H75" s="433"/>
      <c r="I75" s="433"/>
      <c r="J75" s="433"/>
      <c r="K75" s="466"/>
      <c r="L75" s="433"/>
      <c r="M75" s="566"/>
      <c r="Q75" s="190"/>
      <c r="R75" s="190"/>
      <c r="S75" s="190"/>
    </row>
    <row r="76" spans="1:21" ht="65.5" customHeight="1" thickBot="1" x14ac:dyDescent="0.65">
      <c r="A76" s="446"/>
      <c r="B76" s="443"/>
      <c r="C76" s="207" t="s">
        <v>403</v>
      </c>
      <c r="D76" s="217" t="s">
        <v>257</v>
      </c>
      <c r="E76" s="447"/>
      <c r="F76" s="447"/>
      <c r="G76" s="447"/>
      <c r="H76" s="447"/>
      <c r="I76" s="447"/>
      <c r="J76" s="447"/>
      <c r="K76" s="467"/>
      <c r="L76" s="447"/>
      <c r="M76" s="56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32"/>
      <c r="M77" s="564"/>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3"/>
      <c r="M78" s="566"/>
      <c r="Q78" s="190"/>
      <c r="R78" s="190"/>
      <c r="S78" s="190"/>
    </row>
    <row r="79" spans="1:21" x14ac:dyDescent="0.6">
      <c r="A79" s="463"/>
      <c r="B79" s="442"/>
      <c r="C79" s="198" t="s">
        <v>407</v>
      </c>
      <c r="D79" s="195" t="s">
        <v>257</v>
      </c>
      <c r="E79" s="433"/>
      <c r="F79" s="433"/>
      <c r="G79" s="433"/>
      <c r="H79" s="433"/>
      <c r="I79" s="433"/>
      <c r="J79" s="433"/>
      <c r="K79" s="436"/>
      <c r="L79" s="433"/>
      <c r="M79" s="566"/>
      <c r="Q79" s="190"/>
      <c r="R79" s="190"/>
      <c r="S79" s="190"/>
    </row>
    <row r="80" spans="1:21" x14ac:dyDescent="0.6">
      <c r="A80" s="463"/>
      <c r="B80" s="442"/>
      <c r="C80" s="205" t="s">
        <v>408</v>
      </c>
      <c r="D80" s="195" t="s">
        <v>257</v>
      </c>
      <c r="E80" s="433"/>
      <c r="F80" s="433"/>
      <c r="G80" s="433"/>
      <c r="H80" s="433"/>
      <c r="I80" s="433"/>
      <c r="J80" s="433"/>
      <c r="K80" s="436"/>
      <c r="L80" s="433"/>
      <c r="M80" s="566"/>
      <c r="Q80" s="190"/>
      <c r="R80" s="190"/>
      <c r="S80" s="190"/>
    </row>
    <row r="81" spans="1:21" ht="78" x14ac:dyDescent="0.6">
      <c r="A81" s="463"/>
      <c r="B81" s="442"/>
      <c r="C81" s="205" t="s">
        <v>409</v>
      </c>
      <c r="D81" s="195" t="s">
        <v>257</v>
      </c>
      <c r="E81" s="433"/>
      <c r="F81" s="433"/>
      <c r="G81" s="433"/>
      <c r="H81" s="433"/>
      <c r="I81" s="433"/>
      <c r="J81" s="433"/>
      <c r="K81" s="436"/>
      <c r="L81" s="433"/>
      <c r="M81" s="566"/>
      <c r="Q81" s="190"/>
      <c r="R81" s="190"/>
      <c r="S81" s="190"/>
    </row>
    <row r="82" spans="1:21" ht="78" x14ac:dyDescent="0.6">
      <c r="A82" s="463"/>
      <c r="B82" s="442"/>
      <c r="C82" s="205" t="s">
        <v>410</v>
      </c>
      <c r="D82" s="195" t="s">
        <v>257</v>
      </c>
      <c r="E82" s="433"/>
      <c r="F82" s="433"/>
      <c r="G82" s="433"/>
      <c r="H82" s="433"/>
      <c r="I82" s="433"/>
      <c r="J82" s="433"/>
      <c r="K82" s="436"/>
      <c r="L82" s="433"/>
      <c r="M82" s="566"/>
      <c r="Q82" s="190"/>
      <c r="R82" s="190"/>
      <c r="S82" s="190"/>
    </row>
    <row r="83" spans="1:21" ht="52.5" thickBot="1" x14ac:dyDescent="0.65">
      <c r="A83" s="464"/>
      <c r="B83" s="443"/>
      <c r="C83" s="215" t="s">
        <v>411</v>
      </c>
      <c r="D83" s="212" t="s">
        <v>257</v>
      </c>
      <c r="E83" s="447"/>
      <c r="F83" s="447"/>
      <c r="G83" s="447"/>
      <c r="H83" s="447"/>
      <c r="I83" s="447"/>
      <c r="J83" s="447"/>
      <c r="K83" s="452"/>
      <c r="L83" s="447"/>
      <c r="M83" s="56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32"/>
      <c r="M84" s="564"/>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3"/>
      <c r="M85" s="566"/>
      <c r="Q85" s="190"/>
      <c r="R85" s="190"/>
      <c r="S85" s="190"/>
    </row>
    <row r="86" spans="1:21" x14ac:dyDescent="0.6">
      <c r="A86" s="463"/>
      <c r="B86" s="442"/>
      <c r="C86" s="205" t="s">
        <v>415</v>
      </c>
      <c r="D86" s="195" t="s">
        <v>257</v>
      </c>
      <c r="E86" s="433"/>
      <c r="F86" s="433"/>
      <c r="G86" s="433"/>
      <c r="H86" s="433"/>
      <c r="I86" s="433"/>
      <c r="J86" s="433"/>
      <c r="K86" s="436"/>
      <c r="L86" s="433"/>
      <c r="M86" s="566"/>
      <c r="Q86" s="190"/>
      <c r="R86" s="190"/>
      <c r="S86" s="190"/>
    </row>
    <row r="87" spans="1:21" ht="26.5" thickBot="1" x14ac:dyDescent="0.65">
      <c r="A87" s="464"/>
      <c r="B87" s="443"/>
      <c r="C87" s="207" t="s">
        <v>416</v>
      </c>
      <c r="D87" s="212" t="s">
        <v>257</v>
      </c>
      <c r="E87" s="447"/>
      <c r="F87" s="447"/>
      <c r="G87" s="447"/>
      <c r="H87" s="447"/>
      <c r="I87" s="447"/>
      <c r="J87" s="447"/>
      <c r="K87" s="452"/>
      <c r="L87" s="447"/>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ht="60.65" customHeight="1" x14ac:dyDescent="0.6">
      <c r="A94" s="587" t="s">
        <v>673</v>
      </c>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56.15" customHeight="1" thickBot="1" x14ac:dyDescent="0.65">
      <c r="A98" s="581" t="str">
        <f>U8&amp;U18&amp;U20&amp;U28&amp;U36&amp;U42&amp;U47&amp;U49&amp;U54&amp;U57&amp;U65&amp;U72&amp;U77&amp;U84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82"/>
      <c r="C98" s="582"/>
      <c r="D98" s="582"/>
      <c r="E98" s="582"/>
      <c r="F98" s="582"/>
      <c r="G98" s="582"/>
      <c r="H98" s="582"/>
      <c r="I98" s="582"/>
      <c r="J98" s="582"/>
      <c r="K98" s="582"/>
      <c r="L98" s="582"/>
      <c r="M98" s="583"/>
    </row>
  </sheetData>
  <sheetProtection algorithmName="SHA-512" hashValue="iXSMEFFbGITtdsQkOUXtnRN2HsGB7IbaE1EgQ3XBmc48ZGx9OABSWwZRK0s0+3dM77hslmpz6mFfjqz1TTbvUA==" saltValue="yNVE9HJ0sXPWCOyR61NZs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778" priority="3">
      <formula>$D50="No"</formula>
    </cfRule>
  </conditionalFormatting>
  <conditionalFormatting sqref="C8:D87">
    <cfRule type="expression" dxfId="3777" priority="1">
      <formula>$D8="No"</formula>
    </cfRule>
  </conditionalFormatting>
  <conditionalFormatting sqref="J8 J18 J28 J49 J57 J65 J72 J77 J84">
    <cfRule type="cellIs" dxfId="3776" priority="35" operator="equal">
      <formula>"Significant Negative"</formula>
    </cfRule>
    <cfRule type="cellIs" dxfId="3775" priority="36" operator="equal">
      <formula>"Minor Negative"</formula>
    </cfRule>
    <cfRule type="cellIs" dxfId="3774" priority="37" operator="equal">
      <formula>"Uncertain"</formula>
    </cfRule>
    <cfRule type="cellIs" dxfId="3773" priority="38" operator="equal">
      <formula>"Neutral"</formula>
    </cfRule>
    <cfRule type="cellIs" dxfId="3772" priority="39" operator="equal">
      <formula>"Minor Positive"</formula>
    </cfRule>
    <cfRule type="cellIs" dxfId="3771" priority="40" operator="equal">
      <formula>"Significant Positive"</formula>
    </cfRule>
  </conditionalFormatting>
  <conditionalFormatting sqref="J20">
    <cfRule type="cellIs" dxfId="3770" priority="23" operator="equal">
      <formula>"Significant Negative"</formula>
    </cfRule>
    <cfRule type="cellIs" dxfId="3769" priority="24" operator="equal">
      <formula>"Minor Negative"</formula>
    </cfRule>
    <cfRule type="cellIs" dxfId="3768" priority="25" operator="equal">
      <formula>"Uncertain"</formula>
    </cfRule>
    <cfRule type="cellIs" dxfId="3767" priority="26" operator="equal">
      <formula>"Neutral"</formula>
    </cfRule>
    <cfRule type="cellIs" dxfId="3766" priority="27" operator="equal">
      <formula>"Minor Positive"</formula>
    </cfRule>
    <cfRule type="cellIs" dxfId="3765" priority="28" operator="equal">
      <formula>"Significant Positive"</formula>
    </cfRule>
  </conditionalFormatting>
  <conditionalFormatting sqref="J36">
    <cfRule type="cellIs" dxfId="3764" priority="17" operator="equal">
      <formula>"Significant Negative"</formula>
    </cfRule>
    <cfRule type="cellIs" dxfId="3763" priority="18" operator="equal">
      <formula>"Minor Negative"</formula>
    </cfRule>
    <cfRule type="cellIs" dxfId="3762" priority="19" operator="equal">
      <formula>"Uncertain"</formula>
    </cfRule>
    <cfRule type="cellIs" dxfId="3761" priority="20" operator="equal">
      <formula>"Neutral"</formula>
    </cfRule>
    <cfRule type="cellIs" dxfId="3760" priority="21" operator="equal">
      <formula>"Minor Positive"</formula>
    </cfRule>
    <cfRule type="cellIs" dxfId="3759" priority="22" operator="equal">
      <formula>"Significant Positive"</formula>
    </cfRule>
  </conditionalFormatting>
  <conditionalFormatting sqref="J42">
    <cfRule type="cellIs" dxfId="3758" priority="11" operator="equal">
      <formula>"Significant Negative"</formula>
    </cfRule>
    <cfRule type="cellIs" dxfId="3757" priority="12" operator="equal">
      <formula>"Minor Negative"</formula>
    </cfRule>
    <cfRule type="cellIs" dxfId="3756" priority="13" operator="equal">
      <formula>"Uncertain"</formula>
    </cfRule>
    <cfRule type="cellIs" dxfId="3755" priority="14" operator="equal">
      <formula>"Neutral"</formula>
    </cfRule>
    <cfRule type="cellIs" dxfId="3754" priority="15" operator="equal">
      <formula>"Minor Positive"</formula>
    </cfRule>
    <cfRule type="cellIs" dxfId="3753" priority="16" operator="equal">
      <formula>"Significant Positive"</formula>
    </cfRule>
  </conditionalFormatting>
  <conditionalFormatting sqref="J47">
    <cfRule type="cellIs" dxfId="3752" priority="29" operator="equal">
      <formula>"Significant Negative"</formula>
    </cfRule>
    <cfRule type="cellIs" dxfId="3751" priority="30" operator="equal">
      <formula>"Minor Negative"</formula>
    </cfRule>
    <cfRule type="cellIs" dxfId="3750" priority="31" operator="equal">
      <formula>"Uncertain"</formula>
    </cfRule>
    <cfRule type="cellIs" dxfId="3749" priority="32" operator="equal">
      <formula>"Neutral"</formula>
    </cfRule>
    <cfRule type="cellIs" dxfId="3748" priority="33" operator="equal">
      <formula>"Minor Positive"</formula>
    </cfRule>
    <cfRule type="cellIs" dxfId="3747" priority="34" operator="equal">
      <formula>"Significant Positive"</formula>
    </cfRule>
  </conditionalFormatting>
  <conditionalFormatting sqref="J54">
    <cfRule type="cellIs" dxfId="3746" priority="5" operator="equal">
      <formula>"Significant Negative"</formula>
    </cfRule>
    <cfRule type="cellIs" dxfId="3745" priority="6" operator="equal">
      <formula>"Minor Negative"</formula>
    </cfRule>
    <cfRule type="cellIs" dxfId="3744" priority="7" operator="equal">
      <formula>"Uncertain"</formula>
    </cfRule>
    <cfRule type="cellIs" dxfId="3743" priority="8" operator="equal">
      <formula>"Neutral"</formula>
    </cfRule>
    <cfRule type="cellIs" dxfId="3742" priority="9" operator="equal">
      <formula>"Minor Positive"</formula>
    </cfRule>
    <cfRule type="cellIs" dxfId="3741" priority="10" operator="equal">
      <formula>"Significant Positive"</formula>
    </cfRule>
  </conditionalFormatting>
  <pageMargins left="0.7" right="0.7" top="0.75" bottom="0.75" header="0.3" footer="0.3"/>
  <pageSetup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F88C2-2ACE-4276-A6B7-9A0E7EE4A9E1}">
  <sheetPr codeName="Sheet162">
    <tabColor rgb="FF7030A0"/>
  </sheetPr>
  <dimension ref="A1:V98"/>
  <sheetViews>
    <sheetView zoomScaleNormal="100" workbookViewId="0">
      <selection activeCell="C1" sqref="C1:F1"/>
    </sheetView>
  </sheetViews>
  <sheetFormatPr defaultColWidth="8.54296875" defaultRowHeight="26" x14ac:dyDescent="0.6"/>
  <cols>
    <col min="1" max="1" width="48.453125" style="175" customWidth="1"/>
    <col min="2" max="2" width="5.81640625" style="175" hidden="1" customWidth="1"/>
    <col min="3" max="3" width="113.1796875" style="175" bestFit="1" customWidth="1"/>
    <col min="4" max="4" width="15.453125" style="175" customWidth="1"/>
    <col min="5" max="6" width="20.54296875" style="175" customWidth="1"/>
    <col min="7" max="7" width="25.453125" style="175" bestFit="1" customWidth="1"/>
    <col min="8" max="8" width="20.54296875" style="175" customWidth="1"/>
    <col min="9" max="9" width="35.453125" style="175" bestFit="1" customWidth="1"/>
    <col min="10" max="10" width="20.54296875" style="175" customWidth="1"/>
    <col min="11" max="11" width="66.4531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728</v>
      </c>
      <c r="D1" s="412"/>
      <c r="E1" s="412"/>
      <c r="F1" s="413"/>
      <c r="G1" s="176"/>
      <c r="I1" s="177"/>
      <c r="J1" s="177"/>
      <c r="K1" s="177"/>
    </row>
    <row r="2" spans="1:21" x14ac:dyDescent="0.6">
      <c r="A2" s="174" t="s">
        <v>31</v>
      </c>
      <c r="B2" s="178"/>
      <c r="C2" s="412" t="s">
        <v>661</v>
      </c>
      <c r="D2" s="412"/>
      <c r="E2" s="412"/>
      <c r="F2" s="413"/>
      <c r="I2" s="181"/>
      <c r="J2" s="181"/>
      <c r="K2" s="181"/>
    </row>
    <row r="3" spans="1:21" ht="70" customHeight="1" x14ac:dyDescent="0.6">
      <c r="A3" s="182" t="s">
        <v>32</v>
      </c>
      <c r="B3" s="183"/>
      <c r="C3" s="412" t="s">
        <v>729</v>
      </c>
      <c r="D3" s="412"/>
      <c r="E3" s="412"/>
      <c r="F3" s="413"/>
      <c r="I3" s="181"/>
      <c r="J3" s="181"/>
      <c r="K3" s="181"/>
    </row>
    <row r="4" spans="1:21" ht="91.5" customHeight="1" x14ac:dyDescent="0.6">
      <c r="A4" s="182" t="s">
        <v>33</v>
      </c>
      <c r="B4" s="184"/>
      <c r="C4" s="414" t="s">
        <v>720</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56.15" customHeight="1"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30" customHeight="1" x14ac:dyDescent="0.6">
      <c r="A9" s="421"/>
      <c r="B9" s="424"/>
      <c r="C9" s="191" t="s">
        <v>325</v>
      </c>
      <c r="D9" s="191" t="s">
        <v>257</v>
      </c>
      <c r="E9" s="427"/>
      <c r="F9" s="427"/>
      <c r="G9" s="427"/>
      <c r="H9" s="427"/>
      <c r="I9" s="427"/>
      <c r="J9" s="433"/>
      <c r="K9" s="436"/>
      <c r="L9" s="433"/>
      <c r="M9" s="473"/>
      <c r="Q9" s="190"/>
      <c r="R9" s="190"/>
      <c r="S9" s="190"/>
      <c r="T9" s="188"/>
    </row>
    <row r="10" spans="1:21" ht="31.5" customHeight="1" x14ac:dyDescent="0.6">
      <c r="A10" s="421"/>
      <c r="B10" s="424"/>
      <c r="C10" s="191" t="s">
        <v>326</v>
      </c>
      <c r="D10" s="191" t="s">
        <v>257</v>
      </c>
      <c r="E10" s="427"/>
      <c r="F10" s="427"/>
      <c r="G10" s="427"/>
      <c r="H10" s="427"/>
      <c r="I10" s="427"/>
      <c r="J10" s="433"/>
      <c r="K10" s="436"/>
      <c r="L10" s="433"/>
      <c r="M10" s="473"/>
      <c r="Q10" s="190"/>
      <c r="R10" s="190"/>
      <c r="S10" s="190"/>
    </row>
    <row r="11" spans="1:21" ht="59.5" customHeight="1" x14ac:dyDescent="0.6">
      <c r="A11" s="421"/>
      <c r="B11" s="424"/>
      <c r="C11" s="191" t="s">
        <v>327</v>
      </c>
      <c r="D11" s="191" t="s">
        <v>257</v>
      </c>
      <c r="E11" s="427"/>
      <c r="F11" s="427"/>
      <c r="G11" s="427"/>
      <c r="H11" s="427"/>
      <c r="I11" s="427"/>
      <c r="J11" s="433"/>
      <c r="K11" s="436"/>
      <c r="L11" s="433"/>
      <c r="M11" s="473"/>
      <c r="Q11" s="190"/>
      <c r="R11" s="190"/>
      <c r="S11" s="190"/>
    </row>
    <row r="12" spans="1:21" ht="57.65" customHeight="1" x14ac:dyDescent="0.6">
      <c r="A12" s="421"/>
      <c r="B12" s="424"/>
      <c r="C12" s="191" t="s">
        <v>328</v>
      </c>
      <c r="D12" s="191" t="s">
        <v>257</v>
      </c>
      <c r="E12" s="427"/>
      <c r="F12" s="427"/>
      <c r="G12" s="427"/>
      <c r="H12" s="427"/>
      <c r="I12" s="427"/>
      <c r="J12" s="433"/>
      <c r="K12" s="436"/>
      <c r="L12" s="433"/>
      <c r="M12" s="473"/>
      <c r="Q12" s="190"/>
      <c r="R12" s="190"/>
      <c r="S12" s="190"/>
    </row>
    <row r="13" spans="1:21" ht="33.65" customHeight="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4.65" customHeight="1" x14ac:dyDescent="0.6">
      <c r="A16" s="421"/>
      <c r="B16" s="424"/>
      <c r="C16" s="191" t="s">
        <v>332</v>
      </c>
      <c r="D16" s="191" t="s">
        <v>257</v>
      </c>
      <c r="E16" s="427"/>
      <c r="F16" s="427"/>
      <c r="G16" s="427"/>
      <c r="H16" s="427"/>
      <c r="I16" s="427"/>
      <c r="J16" s="433"/>
      <c r="K16" s="436"/>
      <c r="L16" s="433"/>
      <c r="M16" s="473"/>
      <c r="Q16" s="190"/>
      <c r="R16" s="190"/>
      <c r="S16" s="190"/>
    </row>
    <row r="17" spans="1:21" ht="61.5"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77.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9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30" x14ac:dyDescent="0.6">
      <c r="A20" s="420" t="s">
        <v>337</v>
      </c>
      <c r="B20" s="441" t="s">
        <v>120</v>
      </c>
      <c r="C20" s="194" t="s">
        <v>338</v>
      </c>
      <c r="D20" s="189"/>
      <c r="E20" s="432" t="s">
        <v>435</v>
      </c>
      <c r="F20" s="432" t="s">
        <v>444</v>
      </c>
      <c r="G20" s="432" t="s">
        <v>510</v>
      </c>
      <c r="H20" s="432" t="s">
        <v>468</v>
      </c>
      <c r="I20" s="432" t="s">
        <v>439</v>
      </c>
      <c r="J20" s="432" t="s">
        <v>159</v>
      </c>
      <c r="K20" s="435" t="s">
        <v>710</v>
      </c>
      <c r="L20" s="432"/>
      <c r="M20" s="573" t="s">
        <v>721</v>
      </c>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1" ht="31.5" customHeight="1" x14ac:dyDescent="0.6">
      <c r="A21" s="421"/>
      <c r="B21" s="442"/>
      <c r="C21" s="195" t="s">
        <v>339</v>
      </c>
      <c r="D21" s="191" t="s">
        <v>257</v>
      </c>
      <c r="E21" s="433"/>
      <c r="F21" s="433"/>
      <c r="G21" s="433"/>
      <c r="H21" s="433"/>
      <c r="I21" s="433"/>
      <c r="J21" s="433"/>
      <c r="K21" s="436"/>
      <c r="L21" s="433"/>
      <c r="M21" s="574"/>
      <c r="Q21" s="190"/>
      <c r="R21" s="190"/>
      <c r="S21" s="190"/>
    </row>
    <row r="22" spans="1:21" ht="58" customHeight="1" x14ac:dyDescent="0.6">
      <c r="A22" s="421"/>
      <c r="B22" s="442"/>
      <c r="C22" s="195" t="s">
        <v>340</v>
      </c>
      <c r="D22" s="191" t="s">
        <v>257</v>
      </c>
      <c r="E22" s="433"/>
      <c r="F22" s="433"/>
      <c r="G22" s="433"/>
      <c r="H22" s="433"/>
      <c r="I22" s="433"/>
      <c r="J22" s="433"/>
      <c r="K22" s="436"/>
      <c r="L22" s="433"/>
      <c r="M22" s="574"/>
      <c r="Q22" s="190"/>
      <c r="R22" s="190"/>
      <c r="S22" s="190"/>
    </row>
    <row r="23" spans="1:21" ht="52" x14ac:dyDescent="0.6">
      <c r="A23" s="421"/>
      <c r="B23" s="442"/>
      <c r="C23" s="195" t="s">
        <v>341</v>
      </c>
      <c r="D23" s="191" t="s">
        <v>257</v>
      </c>
      <c r="E23" s="433"/>
      <c r="F23" s="433"/>
      <c r="G23" s="433"/>
      <c r="H23" s="433"/>
      <c r="I23" s="433"/>
      <c r="J23" s="433"/>
      <c r="K23" s="436"/>
      <c r="L23" s="433"/>
      <c r="M23" s="574"/>
      <c r="Q23" s="190"/>
      <c r="R23" s="190"/>
      <c r="S23" s="190"/>
    </row>
    <row r="24" spans="1:21" ht="52" x14ac:dyDescent="0.6">
      <c r="A24" s="421"/>
      <c r="B24" s="442"/>
      <c r="C24" s="195" t="s">
        <v>342</v>
      </c>
      <c r="D24" s="191" t="s">
        <v>257</v>
      </c>
      <c r="E24" s="433"/>
      <c r="F24" s="433"/>
      <c r="G24" s="433"/>
      <c r="H24" s="433"/>
      <c r="I24" s="433"/>
      <c r="J24" s="433"/>
      <c r="K24" s="436"/>
      <c r="L24" s="433"/>
      <c r="M24" s="574"/>
      <c r="Q24" s="190"/>
      <c r="R24" s="190"/>
      <c r="S24" s="190"/>
    </row>
    <row r="25" spans="1:21" ht="104" x14ac:dyDescent="0.6">
      <c r="A25" s="421"/>
      <c r="B25" s="442"/>
      <c r="C25" s="195" t="s">
        <v>343</v>
      </c>
      <c r="D25" s="191" t="s">
        <v>253</v>
      </c>
      <c r="E25" s="433"/>
      <c r="F25" s="433"/>
      <c r="G25" s="433"/>
      <c r="H25" s="433"/>
      <c r="I25" s="433"/>
      <c r="J25" s="433"/>
      <c r="K25" s="436"/>
      <c r="L25" s="433"/>
      <c r="M25" s="574"/>
      <c r="Q25" s="190"/>
      <c r="R25" s="190"/>
      <c r="S25" s="190"/>
    </row>
    <row r="26" spans="1:21" ht="61" customHeight="1" x14ac:dyDescent="0.6">
      <c r="A26" s="421"/>
      <c r="B26" s="442"/>
      <c r="C26" s="195" t="s">
        <v>344</v>
      </c>
      <c r="D26" s="191" t="s">
        <v>257</v>
      </c>
      <c r="E26" s="433"/>
      <c r="F26" s="433"/>
      <c r="G26" s="433"/>
      <c r="H26" s="433"/>
      <c r="I26" s="433"/>
      <c r="J26" s="433"/>
      <c r="K26" s="436"/>
      <c r="L26" s="433"/>
      <c r="M26" s="574"/>
      <c r="Q26" s="190"/>
      <c r="R26" s="190"/>
      <c r="S26" s="190"/>
    </row>
    <row r="27" spans="1:21" ht="78.5" thickBot="1" x14ac:dyDescent="0.65">
      <c r="A27" s="446"/>
      <c r="B27" s="443"/>
      <c r="C27" s="212" t="s">
        <v>345</v>
      </c>
      <c r="D27" s="217"/>
      <c r="E27" s="447"/>
      <c r="F27" s="447"/>
      <c r="G27" s="447"/>
      <c r="H27" s="447"/>
      <c r="I27" s="447"/>
      <c r="J27" s="447"/>
      <c r="K27" s="452"/>
      <c r="L27" s="447"/>
      <c r="M27" s="575"/>
      <c r="Q27" s="190"/>
      <c r="R27" s="190"/>
      <c r="S27" s="190"/>
    </row>
    <row r="28" spans="1:21" ht="78" x14ac:dyDescent="0.6">
      <c r="A28" s="420" t="s">
        <v>346</v>
      </c>
      <c r="B28" s="441" t="s">
        <v>121</v>
      </c>
      <c r="C28" s="197" t="s">
        <v>347</v>
      </c>
      <c r="D28" s="194" t="s">
        <v>253</v>
      </c>
      <c r="E28" s="432" t="s">
        <v>421</v>
      </c>
      <c r="F28" s="432" t="s">
        <v>444</v>
      </c>
      <c r="G28" s="432" t="s">
        <v>510</v>
      </c>
      <c r="H28" s="432" t="s">
        <v>468</v>
      </c>
      <c r="I28" s="432" t="s">
        <v>439</v>
      </c>
      <c r="J28" s="432" t="s">
        <v>159</v>
      </c>
      <c r="K28" s="435" t="s">
        <v>712</v>
      </c>
      <c r="L28" s="432"/>
      <c r="M28" s="573" t="s">
        <v>722</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1" ht="78" x14ac:dyDescent="0.6">
      <c r="A29" s="421"/>
      <c r="B29" s="442"/>
      <c r="C29" s="198" t="s">
        <v>348</v>
      </c>
      <c r="D29" s="195" t="s">
        <v>257</v>
      </c>
      <c r="E29" s="433"/>
      <c r="F29" s="433"/>
      <c r="G29" s="433"/>
      <c r="H29" s="433"/>
      <c r="I29" s="433"/>
      <c r="J29" s="433"/>
      <c r="K29" s="436"/>
      <c r="L29" s="433"/>
      <c r="M29" s="574"/>
      <c r="Q29" s="190"/>
      <c r="R29" s="190"/>
      <c r="S29" s="190"/>
    </row>
    <row r="30" spans="1:21" ht="52" x14ac:dyDescent="0.6">
      <c r="A30" s="421"/>
      <c r="B30" s="442"/>
      <c r="C30" s="198" t="s">
        <v>349</v>
      </c>
      <c r="D30" s="195"/>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52" x14ac:dyDescent="0.6">
      <c r="A32" s="421"/>
      <c r="B32" s="442"/>
      <c r="C32" s="198" t="s">
        <v>351</v>
      </c>
      <c r="D32" s="195"/>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2" x14ac:dyDescent="0.6">
      <c r="A34" s="421"/>
      <c r="B34" s="442"/>
      <c r="C34" s="198" t="s">
        <v>353</v>
      </c>
      <c r="D34" s="195" t="s">
        <v>257</v>
      </c>
      <c r="E34" s="433"/>
      <c r="F34" s="433"/>
      <c r="G34" s="433"/>
      <c r="H34" s="433"/>
      <c r="I34" s="433"/>
      <c r="J34" s="433"/>
      <c r="K34" s="436"/>
      <c r="L34" s="433"/>
      <c r="M34" s="574"/>
      <c r="Q34" s="190"/>
      <c r="R34" s="190"/>
      <c r="S34" s="190"/>
    </row>
    <row r="35" spans="1:21" ht="26.5" thickBot="1" x14ac:dyDescent="0.65">
      <c r="A35" s="446"/>
      <c r="B35" s="443"/>
      <c r="C35" s="211" t="s">
        <v>354</v>
      </c>
      <c r="D35" s="212" t="s">
        <v>257</v>
      </c>
      <c r="E35" s="447"/>
      <c r="F35" s="447"/>
      <c r="G35" s="447"/>
      <c r="H35" s="447"/>
      <c r="I35" s="447"/>
      <c r="J35" s="447"/>
      <c r="K35" s="452"/>
      <c r="L35" s="447"/>
      <c r="M35" s="575"/>
      <c r="Q35" s="190"/>
      <c r="R35" s="190"/>
      <c r="S35" s="190"/>
    </row>
    <row r="36" spans="1:21" ht="77.5" customHeight="1" x14ac:dyDescent="0.6">
      <c r="A36" s="420" t="s">
        <v>355</v>
      </c>
      <c r="B36" s="441" t="s">
        <v>122</v>
      </c>
      <c r="C36" s="194" t="s">
        <v>356</v>
      </c>
      <c r="D36" s="194" t="s">
        <v>257</v>
      </c>
      <c r="E36" s="432" t="s">
        <v>103</v>
      </c>
      <c r="F36" s="432" t="s">
        <v>103</v>
      </c>
      <c r="G36" s="432" t="s">
        <v>103</v>
      </c>
      <c r="H36" s="432" t="s">
        <v>103</v>
      </c>
      <c r="I36" s="432" t="s">
        <v>103</v>
      </c>
      <c r="J36" s="432" t="s">
        <v>164</v>
      </c>
      <c r="K36" s="435" t="s">
        <v>730</v>
      </c>
      <c r="L36" s="432"/>
      <c r="M36" s="573" t="s">
        <v>731</v>
      </c>
      <c r="Q36" s="190" t="str">
        <f>IF(OR(J36='Drop downs'!$G$7,J36='Drop downs'!$G$5), B36&amp;": "&amp;K36&amp;CHAR(10),"")</f>
        <v xml:space="preserve">IIA5: 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v>
      </c>
      <c r="R36" s="190" t="str">
        <f>IF(J36='Drop downs'!$G$2,B36&amp;": "&amp;K36&amp;"
"," ")</f>
        <v xml:space="preserve"> </v>
      </c>
      <c r="S36" s="190" t="str">
        <f>IF(E36='Drop downs'!$B$6,B36&amp;": "&amp;K36&amp;"","")</f>
        <v/>
      </c>
      <c r="T36" s="175" t="str">
        <f>IF(L36&gt;0,B36&amp;":"&amp;L36&amp;"
","")</f>
        <v/>
      </c>
      <c r="U36" s="175" t="str">
        <f>IF(M36&gt;0,B36&amp;":"&amp;M36&amp;"
","")</f>
        <v xml:space="preserve">IIA5:The creation of a stepped approach to family housing requirements linked to the size of the development within the alternative (or Policy HO1) could help to ensure that small sites remain viable, whilst still working to meet the identified need for family homes.
</v>
      </c>
    </row>
    <row r="37" spans="1:21" ht="80.150000000000006" customHeight="1" x14ac:dyDescent="0.6">
      <c r="A37" s="421"/>
      <c r="B37" s="442"/>
      <c r="C37" s="195" t="s">
        <v>357</v>
      </c>
      <c r="D37" s="195" t="s">
        <v>253</v>
      </c>
      <c r="E37" s="433"/>
      <c r="F37" s="433"/>
      <c r="G37" s="433"/>
      <c r="H37" s="433"/>
      <c r="I37" s="433"/>
      <c r="J37" s="433"/>
      <c r="K37" s="436"/>
      <c r="L37" s="433"/>
      <c r="M37" s="574"/>
      <c r="Q37" s="190"/>
      <c r="R37" s="190"/>
      <c r="S37" s="190"/>
    </row>
    <row r="38" spans="1:21" ht="76" customHeight="1" x14ac:dyDescent="0.6">
      <c r="A38" s="421"/>
      <c r="B38" s="442"/>
      <c r="C38" s="195" t="s">
        <v>358</v>
      </c>
      <c r="D38" s="195" t="s">
        <v>253</v>
      </c>
      <c r="E38" s="433"/>
      <c r="F38" s="433"/>
      <c r="G38" s="433"/>
      <c r="H38" s="433"/>
      <c r="I38" s="433"/>
      <c r="J38" s="433"/>
      <c r="K38" s="436"/>
      <c r="L38" s="433"/>
      <c r="M38" s="574"/>
      <c r="Q38" s="190"/>
      <c r="R38" s="190"/>
      <c r="S38" s="190"/>
    </row>
    <row r="39" spans="1:21" ht="89.5" customHeight="1" x14ac:dyDescent="0.6">
      <c r="A39" s="421"/>
      <c r="B39" s="442"/>
      <c r="C39" s="195" t="s">
        <v>359</v>
      </c>
      <c r="D39" s="195" t="s">
        <v>253</v>
      </c>
      <c r="E39" s="433"/>
      <c r="F39" s="433"/>
      <c r="G39" s="433"/>
      <c r="H39" s="433"/>
      <c r="I39" s="433"/>
      <c r="J39" s="433"/>
      <c r="K39" s="436"/>
      <c r="L39" s="433"/>
      <c r="M39" s="574"/>
      <c r="Q39" s="190"/>
      <c r="R39" s="190"/>
      <c r="S39" s="190"/>
    </row>
    <row r="40" spans="1:21" ht="121.5" customHeight="1" x14ac:dyDescent="0.6">
      <c r="A40" s="421"/>
      <c r="B40" s="442"/>
      <c r="C40" s="195" t="s">
        <v>360</v>
      </c>
      <c r="D40" s="195" t="s">
        <v>253</v>
      </c>
      <c r="E40" s="433"/>
      <c r="F40" s="433"/>
      <c r="G40" s="433"/>
      <c r="H40" s="433"/>
      <c r="I40" s="433"/>
      <c r="J40" s="433"/>
      <c r="K40" s="436"/>
      <c r="L40" s="433"/>
      <c r="M40" s="574"/>
      <c r="Q40" s="190"/>
      <c r="R40" s="190"/>
      <c r="S40" s="190"/>
    </row>
    <row r="41" spans="1:21" ht="77.5" customHeight="1" thickBot="1" x14ac:dyDescent="0.65">
      <c r="A41" s="446"/>
      <c r="B41" s="443"/>
      <c r="C41" s="212" t="s">
        <v>361</v>
      </c>
      <c r="D41" s="212" t="s">
        <v>253</v>
      </c>
      <c r="E41" s="447"/>
      <c r="F41" s="447"/>
      <c r="G41" s="447"/>
      <c r="H41" s="447"/>
      <c r="I41" s="447"/>
      <c r="J41" s="447"/>
      <c r="K41" s="452"/>
      <c r="L41" s="447"/>
      <c r="M41" s="575"/>
      <c r="Q41" s="190"/>
      <c r="R41" s="190"/>
      <c r="S41" s="190"/>
    </row>
    <row r="42" spans="1:21" ht="78" customHeight="1" x14ac:dyDescent="0.6">
      <c r="A42" s="420" t="s">
        <v>362</v>
      </c>
      <c r="B42" s="441" t="s">
        <v>123</v>
      </c>
      <c r="C42" s="194" t="s">
        <v>363</v>
      </c>
      <c r="D42" s="194" t="s">
        <v>253</v>
      </c>
      <c r="E42" s="432" t="s">
        <v>435</v>
      </c>
      <c r="F42" s="432" t="s">
        <v>422</v>
      </c>
      <c r="G42" s="432" t="s">
        <v>427</v>
      </c>
      <c r="H42" s="432" t="s">
        <v>424</v>
      </c>
      <c r="I42" s="432" t="s">
        <v>439</v>
      </c>
      <c r="J42" s="432" t="s">
        <v>159</v>
      </c>
      <c r="K42" s="435" t="s">
        <v>715</v>
      </c>
      <c r="L42" s="432"/>
      <c r="M42" s="564"/>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3"/>
      <c r="M43" s="566"/>
      <c r="Q43" s="190"/>
      <c r="R43" s="190"/>
      <c r="S43" s="190"/>
    </row>
    <row r="44" spans="1:21" ht="32.15" customHeight="1" x14ac:dyDescent="0.6">
      <c r="A44" s="421"/>
      <c r="B44" s="442"/>
      <c r="C44" s="195" t="s">
        <v>365</v>
      </c>
      <c r="D44" s="195" t="s">
        <v>257</v>
      </c>
      <c r="E44" s="433"/>
      <c r="F44" s="433"/>
      <c r="G44" s="433"/>
      <c r="H44" s="433"/>
      <c r="I44" s="433"/>
      <c r="J44" s="433"/>
      <c r="K44" s="436"/>
      <c r="L44" s="433"/>
      <c r="M44" s="566"/>
      <c r="Q44" s="190"/>
      <c r="R44" s="190"/>
      <c r="S44" s="190"/>
    </row>
    <row r="45" spans="1:21" ht="52" x14ac:dyDescent="0.6">
      <c r="A45" s="421"/>
      <c r="B45" s="442"/>
      <c r="C45" s="195" t="s">
        <v>366</v>
      </c>
      <c r="D45" s="195" t="s">
        <v>257</v>
      </c>
      <c r="E45" s="433"/>
      <c r="F45" s="433"/>
      <c r="G45" s="433"/>
      <c r="H45" s="433"/>
      <c r="I45" s="433"/>
      <c r="J45" s="433"/>
      <c r="K45" s="436"/>
      <c r="L45" s="433"/>
      <c r="M45" s="566"/>
      <c r="Q45" s="190"/>
      <c r="R45" s="190"/>
      <c r="S45" s="190"/>
    </row>
    <row r="46" spans="1:21" ht="78.5" thickBot="1" x14ac:dyDescent="0.65">
      <c r="A46" s="446"/>
      <c r="B46" s="443"/>
      <c r="C46" s="212" t="s">
        <v>367</v>
      </c>
      <c r="D46" s="212" t="s">
        <v>257</v>
      </c>
      <c r="E46" s="447"/>
      <c r="F46" s="447"/>
      <c r="G46" s="447"/>
      <c r="H46" s="447"/>
      <c r="I46" s="447"/>
      <c r="J46" s="447"/>
      <c r="K46" s="452"/>
      <c r="L46" s="447"/>
      <c r="M46" s="565"/>
      <c r="Q46" s="190"/>
      <c r="R46" s="190"/>
      <c r="S46" s="190"/>
    </row>
    <row r="47" spans="1:21" ht="120"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2"/>
      <c r="M47" s="564"/>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99" customHeight="1" thickBot="1" x14ac:dyDescent="0.65">
      <c r="A48" s="446"/>
      <c r="B48" s="443"/>
      <c r="C48" s="212" t="s">
        <v>370</v>
      </c>
      <c r="D48" s="212" t="s">
        <v>257</v>
      </c>
      <c r="E48" s="447"/>
      <c r="F48" s="447"/>
      <c r="G48" s="447"/>
      <c r="H48" s="447"/>
      <c r="I48" s="447"/>
      <c r="J48" s="447"/>
      <c r="K48" s="452"/>
      <c r="L48" s="447"/>
      <c r="M48" s="56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2"/>
      <c r="M49" s="564"/>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4" customHeight="1" x14ac:dyDescent="0.6">
      <c r="A50" s="421"/>
      <c r="B50" s="442"/>
      <c r="C50" s="191" t="s">
        <v>373</v>
      </c>
      <c r="D50" s="191" t="s">
        <v>257</v>
      </c>
      <c r="E50" s="433"/>
      <c r="F50" s="433"/>
      <c r="G50" s="433"/>
      <c r="H50" s="433"/>
      <c r="I50" s="433"/>
      <c r="J50" s="433"/>
      <c r="K50" s="436"/>
      <c r="L50" s="433"/>
      <c r="M50" s="566"/>
      <c r="Q50" s="190"/>
      <c r="R50" s="190"/>
      <c r="S50" s="190"/>
    </row>
    <row r="51" spans="1:21" x14ac:dyDescent="0.6">
      <c r="A51" s="421"/>
      <c r="B51" s="442"/>
      <c r="C51" s="200" t="s">
        <v>374</v>
      </c>
      <c r="D51" s="191" t="s">
        <v>257</v>
      </c>
      <c r="E51" s="433"/>
      <c r="F51" s="433"/>
      <c r="G51" s="433"/>
      <c r="H51" s="433"/>
      <c r="I51" s="433"/>
      <c r="J51" s="433"/>
      <c r="K51" s="436"/>
      <c r="L51" s="433"/>
      <c r="M51" s="566"/>
      <c r="Q51" s="190"/>
      <c r="R51" s="190"/>
      <c r="S51" s="190"/>
    </row>
    <row r="52" spans="1:21" x14ac:dyDescent="0.6">
      <c r="A52" s="421"/>
      <c r="B52" s="442"/>
      <c r="C52" s="191" t="s">
        <v>375</v>
      </c>
      <c r="D52" s="191" t="s">
        <v>257</v>
      </c>
      <c r="E52" s="433"/>
      <c r="F52" s="433"/>
      <c r="G52" s="433"/>
      <c r="H52" s="433"/>
      <c r="I52" s="433"/>
      <c r="J52" s="433"/>
      <c r="K52" s="436"/>
      <c r="L52" s="433"/>
      <c r="M52" s="566"/>
      <c r="Q52" s="190"/>
      <c r="R52" s="190"/>
      <c r="S52" s="190"/>
    </row>
    <row r="53" spans="1:21" ht="32.5" customHeight="1" thickBot="1" x14ac:dyDescent="0.65">
      <c r="A53" s="446"/>
      <c r="B53" s="443"/>
      <c r="C53" s="217" t="s">
        <v>376</v>
      </c>
      <c r="D53" s="217" t="s">
        <v>257</v>
      </c>
      <c r="E53" s="447"/>
      <c r="F53" s="447"/>
      <c r="G53" s="447"/>
      <c r="H53" s="447"/>
      <c r="I53" s="447"/>
      <c r="J53" s="447"/>
      <c r="K53" s="452"/>
      <c r="L53" s="447"/>
      <c r="M53" s="565"/>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2"/>
      <c r="M54" s="564"/>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2.15" customHeight="1" x14ac:dyDescent="0.6">
      <c r="A55" s="421"/>
      <c r="B55" s="442"/>
      <c r="C55" s="202" t="s">
        <v>379</v>
      </c>
      <c r="D55" s="191" t="s">
        <v>257</v>
      </c>
      <c r="E55" s="433"/>
      <c r="F55" s="433"/>
      <c r="G55" s="433"/>
      <c r="H55" s="433"/>
      <c r="I55" s="433"/>
      <c r="J55" s="433"/>
      <c r="K55" s="436"/>
      <c r="L55" s="433"/>
      <c r="M55" s="566"/>
      <c r="Q55" s="190"/>
      <c r="R55" s="190"/>
      <c r="S55" s="190"/>
    </row>
    <row r="56" spans="1:21" ht="86.15" customHeight="1" thickBot="1" x14ac:dyDescent="0.65">
      <c r="A56" s="446"/>
      <c r="B56" s="443"/>
      <c r="C56" s="215" t="s">
        <v>380</v>
      </c>
      <c r="D56" s="217" t="s">
        <v>257</v>
      </c>
      <c r="E56" s="447"/>
      <c r="F56" s="447"/>
      <c r="G56" s="447"/>
      <c r="H56" s="447"/>
      <c r="I56" s="447"/>
      <c r="J56" s="447"/>
      <c r="K56" s="452"/>
      <c r="L56" s="447"/>
      <c r="M56" s="56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2"/>
      <c r="M57" s="564"/>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3"/>
      <c r="M58" s="566"/>
      <c r="Q58" s="190"/>
      <c r="R58" s="190"/>
      <c r="S58" s="190"/>
    </row>
    <row r="59" spans="1:21" x14ac:dyDescent="0.6">
      <c r="A59" s="421"/>
      <c r="B59" s="442"/>
      <c r="C59" s="191" t="s">
        <v>384</v>
      </c>
      <c r="D59" s="191" t="s">
        <v>257</v>
      </c>
      <c r="E59" s="433"/>
      <c r="F59" s="433"/>
      <c r="G59" s="433"/>
      <c r="H59" s="433"/>
      <c r="I59" s="433"/>
      <c r="J59" s="433"/>
      <c r="K59" s="436"/>
      <c r="L59" s="433"/>
      <c r="M59" s="566"/>
      <c r="Q59" s="190"/>
      <c r="R59" s="190"/>
      <c r="S59" s="190"/>
    </row>
    <row r="60" spans="1:21" ht="52" x14ac:dyDescent="0.6">
      <c r="A60" s="421"/>
      <c r="B60" s="442"/>
      <c r="C60" s="191" t="s">
        <v>385</v>
      </c>
      <c r="D60" s="191" t="s">
        <v>257</v>
      </c>
      <c r="E60" s="433"/>
      <c r="F60" s="433"/>
      <c r="G60" s="433"/>
      <c r="H60" s="433"/>
      <c r="I60" s="433"/>
      <c r="J60" s="433"/>
      <c r="K60" s="436"/>
      <c r="L60" s="433"/>
      <c r="M60" s="566"/>
      <c r="Q60" s="190"/>
      <c r="R60" s="190"/>
      <c r="S60" s="190"/>
    </row>
    <row r="61" spans="1:21" x14ac:dyDescent="0.6">
      <c r="A61" s="421"/>
      <c r="B61" s="442"/>
      <c r="C61" s="191" t="s">
        <v>386</v>
      </c>
      <c r="D61" s="191" t="s">
        <v>257</v>
      </c>
      <c r="E61" s="433"/>
      <c r="F61" s="433"/>
      <c r="G61" s="433"/>
      <c r="H61" s="433"/>
      <c r="I61" s="433"/>
      <c r="J61" s="433"/>
      <c r="K61" s="436"/>
      <c r="L61" s="433"/>
      <c r="M61" s="566"/>
      <c r="Q61" s="190"/>
      <c r="R61" s="190"/>
      <c r="S61" s="190"/>
    </row>
    <row r="62" spans="1:21" x14ac:dyDescent="0.6">
      <c r="A62" s="421"/>
      <c r="B62" s="442"/>
      <c r="C62" s="191" t="s">
        <v>387</v>
      </c>
      <c r="D62" s="191" t="s">
        <v>257</v>
      </c>
      <c r="E62" s="433"/>
      <c r="F62" s="433"/>
      <c r="G62" s="433"/>
      <c r="H62" s="433"/>
      <c r="I62" s="433"/>
      <c r="J62" s="433"/>
      <c r="K62" s="436"/>
      <c r="L62" s="433"/>
      <c r="M62" s="566"/>
      <c r="Q62" s="190"/>
      <c r="R62" s="190"/>
      <c r="S62" s="190"/>
    </row>
    <row r="63" spans="1:21" ht="52" x14ac:dyDescent="0.6">
      <c r="A63" s="421"/>
      <c r="B63" s="442"/>
      <c r="C63" s="191" t="s">
        <v>388</v>
      </c>
      <c r="D63" s="191" t="s">
        <v>257</v>
      </c>
      <c r="E63" s="433"/>
      <c r="F63" s="433"/>
      <c r="G63" s="433"/>
      <c r="H63" s="433"/>
      <c r="I63" s="433"/>
      <c r="J63" s="433"/>
      <c r="K63" s="436"/>
      <c r="L63" s="433"/>
      <c r="M63" s="566"/>
      <c r="Q63" s="190"/>
      <c r="R63" s="190"/>
      <c r="S63" s="190"/>
    </row>
    <row r="64" spans="1:21" ht="26.5" thickBot="1" x14ac:dyDescent="0.65">
      <c r="A64" s="446"/>
      <c r="B64" s="443"/>
      <c r="C64" s="217" t="s">
        <v>389</v>
      </c>
      <c r="D64" s="217" t="s">
        <v>257</v>
      </c>
      <c r="E64" s="447"/>
      <c r="F64" s="447"/>
      <c r="G64" s="447"/>
      <c r="H64" s="447"/>
      <c r="I64" s="447"/>
      <c r="J64" s="447"/>
      <c r="K64" s="452"/>
      <c r="L64" s="447"/>
      <c r="M64" s="565"/>
      <c r="Q64" s="190"/>
      <c r="R64" s="190"/>
      <c r="S64" s="190"/>
    </row>
    <row r="65" spans="1:21" ht="52" x14ac:dyDescent="0.6">
      <c r="A65" s="420" t="s">
        <v>390</v>
      </c>
      <c r="B65" s="441" t="s">
        <v>128</v>
      </c>
      <c r="C65" s="197" t="s">
        <v>455</v>
      </c>
      <c r="D65" s="189" t="s">
        <v>257</v>
      </c>
      <c r="E65" s="432" t="s">
        <v>421</v>
      </c>
      <c r="F65" s="432" t="s">
        <v>444</v>
      </c>
      <c r="G65" s="432" t="s">
        <v>510</v>
      </c>
      <c r="H65" s="432" t="s">
        <v>468</v>
      </c>
      <c r="I65" s="432" t="s">
        <v>439</v>
      </c>
      <c r="J65" s="432" t="s">
        <v>159</v>
      </c>
      <c r="K65" s="435" t="s">
        <v>716</v>
      </c>
      <c r="L65" s="432"/>
      <c r="M65" s="564"/>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3"/>
      <c r="M66" s="566"/>
      <c r="Q66" s="190"/>
      <c r="R66" s="190"/>
      <c r="S66" s="190"/>
    </row>
    <row r="67" spans="1:21" ht="78" x14ac:dyDescent="0.6">
      <c r="A67" s="421"/>
      <c r="B67" s="442"/>
      <c r="C67" s="198" t="s">
        <v>393</v>
      </c>
      <c r="D67" s="191"/>
      <c r="E67" s="433"/>
      <c r="F67" s="433"/>
      <c r="G67" s="433"/>
      <c r="H67" s="433"/>
      <c r="I67" s="433"/>
      <c r="J67" s="433"/>
      <c r="K67" s="436"/>
      <c r="L67" s="433"/>
      <c r="M67" s="566"/>
      <c r="Q67" s="190"/>
      <c r="R67" s="190"/>
      <c r="S67" s="190"/>
    </row>
    <row r="68" spans="1:21" ht="52" x14ac:dyDescent="0.6">
      <c r="A68" s="421"/>
      <c r="B68" s="442"/>
      <c r="C68" s="198" t="s">
        <v>394</v>
      </c>
      <c r="D68" s="191" t="s">
        <v>257</v>
      </c>
      <c r="E68" s="433"/>
      <c r="F68" s="433"/>
      <c r="G68" s="433"/>
      <c r="H68" s="433"/>
      <c r="I68" s="433"/>
      <c r="J68" s="433"/>
      <c r="K68" s="436"/>
      <c r="L68" s="433"/>
      <c r="M68" s="566"/>
      <c r="Q68" s="190"/>
      <c r="R68" s="190"/>
      <c r="S68" s="190"/>
    </row>
    <row r="69" spans="1:21" x14ac:dyDescent="0.6">
      <c r="A69" s="421"/>
      <c r="B69" s="442"/>
      <c r="C69" s="198" t="s">
        <v>457</v>
      </c>
      <c r="D69" s="191" t="s">
        <v>257</v>
      </c>
      <c r="E69" s="433"/>
      <c r="F69" s="433"/>
      <c r="G69" s="433"/>
      <c r="H69" s="433"/>
      <c r="I69" s="433"/>
      <c r="J69" s="433"/>
      <c r="K69" s="436"/>
      <c r="L69" s="433"/>
      <c r="M69" s="566"/>
      <c r="Q69" s="190"/>
      <c r="R69" s="190"/>
      <c r="S69" s="190"/>
    </row>
    <row r="70" spans="1:21" x14ac:dyDescent="0.6">
      <c r="A70" s="421"/>
      <c r="B70" s="442"/>
      <c r="C70" s="198" t="s">
        <v>396</v>
      </c>
      <c r="D70" s="191" t="s">
        <v>257</v>
      </c>
      <c r="E70" s="433"/>
      <c r="F70" s="433"/>
      <c r="G70" s="433"/>
      <c r="H70" s="433"/>
      <c r="I70" s="433"/>
      <c r="J70" s="433"/>
      <c r="K70" s="436"/>
      <c r="L70" s="433"/>
      <c r="M70" s="566"/>
      <c r="Q70" s="190"/>
      <c r="R70" s="190"/>
      <c r="S70" s="190"/>
    </row>
    <row r="71" spans="1:21" ht="26.5" thickBot="1" x14ac:dyDescent="0.65">
      <c r="A71" s="446"/>
      <c r="B71" s="443"/>
      <c r="C71" s="211" t="s">
        <v>397</v>
      </c>
      <c r="D71" s="217" t="s">
        <v>257</v>
      </c>
      <c r="E71" s="447"/>
      <c r="F71" s="447"/>
      <c r="G71" s="447"/>
      <c r="H71" s="447"/>
      <c r="I71" s="447"/>
      <c r="J71" s="447"/>
      <c r="K71" s="452"/>
      <c r="L71" s="447"/>
      <c r="M71" s="565"/>
      <c r="Q71" s="190"/>
      <c r="R71" s="190"/>
      <c r="S71" s="190"/>
    </row>
    <row r="72" spans="1:21" ht="52" x14ac:dyDescent="0.6">
      <c r="A72" s="420" t="s">
        <v>398</v>
      </c>
      <c r="B72" s="441" t="s">
        <v>129</v>
      </c>
      <c r="C72" s="197" t="s">
        <v>399</v>
      </c>
      <c r="D72" s="189"/>
      <c r="E72" s="432" t="s">
        <v>421</v>
      </c>
      <c r="F72" s="432" t="s">
        <v>444</v>
      </c>
      <c r="G72" s="432" t="s">
        <v>510</v>
      </c>
      <c r="H72" s="432" t="s">
        <v>468</v>
      </c>
      <c r="I72" s="432" t="s">
        <v>439</v>
      </c>
      <c r="J72" s="432" t="s">
        <v>159</v>
      </c>
      <c r="K72" s="465" t="s">
        <v>717</v>
      </c>
      <c r="L72" s="432"/>
      <c r="M72" s="564"/>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3"/>
      <c r="M73" s="566"/>
      <c r="Q73" s="190"/>
      <c r="R73" s="190"/>
      <c r="S73" s="190"/>
    </row>
    <row r="74" spans="1:21" ht="52" x14ac:dyDescent="0.6">
      <c r="A74" s="421"/>
      <c r="B74" s="442"/>
      <c r="C74" s="198" t="s">
        <v>401</v>
      </c>
      <c r="D74" s="191" t="s">
        <v>257</v>
      </c>
      <c r="E74" s="433"/>
      <c r="F74" s="433"/>
      <c r="G74" s="433"/>
      <c r="H74" s="433"/>
      <c r="I74" s="433"/>
      <c r="J74" s="433"/>
      <c r="K74" s="466"/>
      <c r="L74" s="433"/>
      <c r="M74" s="566"/>
      <c r="Q74" s="190"/>
      <c r="R74" s="190"/>
      <c r="S74" s="190"/>
    </row>
    <row r="75" spans="1:21" x14ac:dyDescent="0.6">
      <c r="A75" s="421"/>
      <c r="B75" s="442"/>
      <c r="C75" s="198" t="s">
        <v>402</v>
      </c>
      <c r="D75" s="191" t="s">
        <v>257</v>
      </c>
      <c r="E75" s="433"/>
      <c r="F75" s="433"/>
      <c r="G75" s="433"/>
      <c r="H75" s="433"/>
      <c r="I75" s="433"/>
      <c r="J75" s="433"/>
      <c r="K75" s="466"/>
      <c r="L75" s="433"/>
      <c r="M75" s="566"/>
      <c r="Q75" s="190"/>
      <c r="R75" s="190"/>
      <c r="S75" s="190"/>
    </row>
    <row r="76" spans="1:21" ht="59.25" customHeight="1" thickBot="1" x14ac:dyDescent="0.65">
      <c r="A76" s="446"/>
      <c r="B76" s="443"/>
      <c r="C76" s="207" t="s">
        <v>403</v>
      </c>
      <c r="D76" s="217" t="s">
        <v>257</v>
      </c>
      <c r="E76" s="447"/>
      <c r="F76" s="447"/>
      <c r="G76" s="447"/>
      <c r="H76" s="447"/>
      <c r="I76" s="447"/>
      <c r="J76" s="447"/>
      <c r="K76" s="467"/>
      <c r="L76" s="447"/>
      <c r="M76" s="56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32"/>
      <c r="M77" s="564"/>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3"/>
      <c r="M78" s="566"/>
      <c r="Q78" s="190"/>
      <c r="R78" s="190"/>
      <c r="S78" s="190"/>
    </row>
    <row r="79" spans="1:21" x14ac:dyDescent="0.6">
      <c r="A79" s="463"/>
      <c r="B79" s="442"/>
      <c r="C79" s="198" t="s">
        <v>407</v>
      </c>
      <c r="D79" s="195" t="s">
        <v>257</v>
      </c>
      <c r="E79" s="433"/>
      <c r="F79" s="433"/>
      <c r="G79" s="433"/>
      <c r="H79" s="433"/>
      <c r="I79" s="433"/>
      <c r="J79" s="433"/>
      <c r="K79" s="436"/>
      <c r="L79" s="433"/>
      <c r="M79" s="566"/>
      <c r="Q79" s="190"/>
      <c r="R79" s="190"/>
      <c r="S79" s="190"/>
    </row>
    <row r="80" spans="1:21" x14ac:dyDescent="0.6">
      <c r="A80" s="463"/>
      <c r="B80" s="442"/>
      <c r="C80" s="205" t="s">
        <v>408</v>
      </c>
      <c r="D80" s="195" t="s">
        <v>257</v>
      </c>
      <c r="E80" s="433"/>
      <c r="F80" s="433"/>
      <c r="G80" s="433"/>
      <c r="H80" s="433"/>
      <c r="I80" s="433"/>
      <c r="J80" s="433"/>
      <c r="K80" s="436"/>
      <c r="L80" s="433"/>
      <c r="M80" s="566"/>
      <c r="Q80" s="190"/>
      <c r="R80" s="190"/>
      <c r="S80" s="190"/>
    </row>
    <row r="81" spans="1:21" ht="78" x14ac:dyDescent="0.6">
      <c r="A81" s="463"/>
      <c r="B81" s="442"/>
      <c r="C81" s="205" t="s">
        <v>409</v>
      </c>
      <c r="D81" s="195" t="s">
        <v>257</v>
      </c>
      <c r="E81" s="433"/>
      <c r="F81" s="433"/>
      <c r="G81" s="433"/>
      <c r="H81" s="433"/>
      <c r="I81" s="433"/>
      <c r="J81" s="433"/>
      <c r="K81" s="436"/>
      <c r="L81" s="433"/>
      <c r="M81" s="566"/>
      <c r="Q81" s="190"/>
      <c r="R81" s="190"/>
      <c r="S81" s="190"/>
    </row>
    <row r="82" spans="1:21" ht="78" x14ac:dyDescent="0.6">
      <c r="A82" s="463"/>
      <c r="B82" s="442"/>
      <c r="C82" s="205" t="s">
        <v>410</v>
      </c>
      <c r="D82" s="195" t="s">
        <v>257</v>
      </c>
      <c r="E82" s="433"/>
      <c r="F82" s="433"/>
      <c r="G82" s="433"/>
      <c r="H82" s="433"/>
      <c r="I82" s="433"/>
      <c r="J82" s="433"/>
      <c r="K82" s="436"/>
      <c r="L82" s="433"/>
      <c r="M82" s="566"/>
      <c r="Q82" s="190"/>
      <c r="R82" s="190"/>
      <c r="S82" s="190"/>
    </row>
    <row r="83" spans="1:21" ht="52.5" thickBot="1" x14ac:dyDescent="0.65">
      <c r="A83" s="464"/>
      <c r="B83" s="443"/>
      <c r="C83" s="215" t="s">
        <v>411</v>
      </c>
      <c r="D83" s="212" t="s">
        <v>257</v>
      </c>
      <c r="E83" s="447"/>
      <c r="F83" s="447"/>
      <c r="G83" s="447"/>
      <c r="H83" s="447"/>
      <c r="I83" s="447"/>
      <c r="J83" s="447"/>
      <c r="K83" s="452"/>
      <c r="L83" s="447"/>
      <c r="M83" s="56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32"/>
      <c r="M84" s="564"/>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3"/>
      <c r="M85" s="566"/>
      <c r="Q85" s="190"/>
      <c r="R85" s="190"/>
      <c r="S85" s="190"/>
    </row>
    <row r="86" spans="1:21" x14ac:dyDescent="0.6">
      <c r="A86" s="463"/>
      <c r="B86" s="442"/>
      <c r="C86" s="205" t="s">
        <v>415</v>
      </c>
      <c r="D86" s="195" t="s">
        <v>257</v>
      </c>
      <c r="E86" s="433"/>
      <c r="F86" s="433"/>
      <c r="G86" s="433"/>
      <c r="H86" s="433"/>
      <c r="I86" s="433"/>
      <c r="J86" s="433"/>
      <c r="K86" s="436"/>
      <c r="L86" s="433"/>
      <c r="M86" s="566"/>
      <c r="Q86" s="190"/>
      <c r="R86" s="190"/>
      <c r="S86" s="190"/>
    </row>
    <row r="87" spans="1:21" ht="26.5" thickBot="1" x14ac:dyDescent="0.65">
      <c r="A87" s="464"/>
      <c r="B87" s="443"/>
      <c r="C87" s="207" t="s">
        <v>416</v>
      </c>
      <c r="D87" s="212" t="s">
        <v>257</v>
      </c>
      <c r="E87" s="447"/>
      <c r="F87" s="447"/>
      <c r="G87" s="447"/>
      <c r="H87" s="447"/>
      <c r="I87" s="447"/>
      <c r="J87" s="447"/>
      <c r="K87" s="452"/>
      <c r="L87" s="447"/>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0.150000000000006" customHeight="1" x14ac:dyDescent="0.6">
      <c r="A90" s="584" t="str">
        <f>Q8&amp;Q18&amp;Q20&amp;Q28&amp;Q36&amp;Q42&amp;Q47&amp;Q48&amp;Q49&amp;Q54&amp;Q57&amp;Q65&amp;Q72&amp;Q77&amp;Q84&amp;Q87</f>
        <v xml:space="preserve">IIA5: 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ht="57.65" customHeight="1" x14ac:dyDescent="0.6">
      <c r="A94" s="587" t="s">
        <v>673</v>
      </c>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91" customHeight="1" thickBot="1" x14ac:dyDescent="0.65">
      <c r="A98" s="581" t="str">
        <f>U8&amp;U18&amp;U20&amp;U28&amp;U36&amp;U42&amp;U47&amp;U49&amp;U54&amp;U57&amp;U65&amp;U72&amp;U77&amp;U84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IIA5:The creation of a stepped approach to family housing requirements linked to the size of the development within the alternative (or Policy HO1) could help to ensure that small sites remain viable, whilst still working to meet the identified need for family homes.
</v>
      </c>
      <c r="B98" s="582"/>
      <c r="C98" s="582"/>
      <c r="D98" s="582"/>
      <c r="E98" s="582"/>
      <c r="F98" s="582"/>
      <c r="G98" s="582"/>
      <c r="H98" s="582"/>
      <c r="I98" s="582"/>
      <c r="J98" s="582"/>
      <c r="K98" s="582"/>
      <c r="L98" s="582"/>
      <c r="M98" s="583"/>
    </row>
  </sheetData>
  <sheetProtection algorithmName="SHA-512" hashValue="N8pgzcSbhPjQIfFinL/TmkvNwLegbVWkffBzvPJkyE9G/+SwWdknvHZWr4oQGlsXhA4pdg1XRYwd0Lx42tRppQ==" saltValue="cTSMHaEvnrFqzD/MT5CyC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740" priority="3">
      <formula>$D50="No"</formula>
    </cfRule>
  </conditionalFormatting>
  <conditionalFormatting sqref="C8:D87">
    <cfRule type="expression" dxfId="3739" priority="1">
      <formula>$D8="No"</formula>
    </cfRule>
  </conditionalFormatting>
  <conditionalFormatting sqref="J8 J18 J28 J49 J57 J65 J72 J77 J84">
    <cfRule type="cellIs" dxfId="3738" priority="35" operator="equal">
      <formula>"Significant Negative"</formula>
    </cfRule>
    <cfRule type="cellIs" dxfId="3737" priority="36" operator="equal">
      <formula>"Minor Negative"</formula>
    </cfRule>
    <cfRule type="cellIs" dxfId="3736" priority="37" operator="equal">
      <formula>"Uncertain"</formula>
    </cfRule>
    <cfRule type="cellIs" dxfId="3735" priority="38" operator="equal">
      <formula>"Neutral"</formula>
    </cfRule>
    <cfRule type="cellIs" dxfId="3734" priority="39" operator="equal">
      <formula>"Minor Positive"</formula>
    </cfRule>
    <cfRule type="cellIs" dxfId="3733" priority="40" operator="equal">
      <formula>"Significant Positive"</formula>
    </cfRule>
  </conditionalFormatting>
  <conditionalFormatting sqref="J20">
    <cfRule type="cellIs" dxfId="3732" priority="23" operator="equal">
      <formula>"Significant Negative"</formula>
    </cfRule>
    <cfRule type="cellIs" dxfId="3731" priority="24" operator="equal">
      <formula>"Minor Negative"</formula>
    </cfRule>
    <cfRule type="cellIs" dxfId="3730" priority="25" operator="equal">
      <formula>"Uncertain"</formula>
    </cfRule>
    <cfRule type="cellIs" dxfId="3729" priority="26" operator="equal">
      <formula>"Neutral"</formula>
    </cfRule>
    <cfRule type="cellIs" dxfId="3728" priority="27" operator="equal">
      <formula>"Minor Positive"</formula>
    </cfRule>
    <cfRule type="cellIs" dxfId="3727" priority="28" operator="equal">
      <formula>"Significant Positive"</formula>
    </cfRule>
  </conditionalFormatting>
  <conditionalFormatting sqref="J36">
    <cfRule type="cellIs" dxfId="3726" priority="17" operator="equal">
      <formula>"Significant Negative"</formula>
    </cfRule>
    <cfRule type="cellIs" dxfId="3725" priority="18" operator="equal">
      <formula>"Minor Negative"</formula>
    </cfRule>
    <cfRule type="cellIs" dxfId="3724" priority="19" operator="equal">
      <formula>"Uncertain"</formula>
    </cfRule>
    <cfRule type="cellIs" dxfId="3723" priority="20" operator="equal">
      <formula>"Neutral"</formula>
    </cfRule>
    <cfRule type="cellIs" dxfId="3722" priority="21" operator="equal">
      <formula>"Minor Positive"</formula>
    </cfRule>
    <cfRule type="cellIs" dxfId="3721" priority="22" operator="equal">
      <formula>"Significant Positive"</formula>
    </cfRule>
  </conditionalFormatting>
  <conditionalFormatting sqref="J42">
    <cfRule type="cellIs" dxfId="3720" priority="11" operator="equal">
      <formula>"Significant Negative"</formula>
    </cfRule>
    <cfRule type="cellIs" dxfId="3719" priority="12" operator="equal">
      <formula>"Minor Negative"</formula>
    </cfRule>
    <cfRule type="cellIs" dxfId="3718" priority="13" operator="equal">
      <formula>"Uncertain"</formula>
    </cfRule>
    <cfRule type="cellIs" dxfId="3717" priority="14" operator="equal">
      <formula>"Neutral"</formula>
    </cfRule>
    <cfRule type="cellIs" dxfId="3716" priority="15" operator="equal">
      <formula>"Minor Positive"</formula>
    </cfRule>
    <cfRule type="cellIs" dxfId="3715" priority="16" operator="equal">
      <formula>"Significant Positive"</formula>
    </cfRule>
  </conditionalFormatting>
  <conditionalFormatting sqref="J47">
    <cfRule type="cellIs" dxfId="3714" priority="29" operator="equal">
      <formula>"Significant Negative"</formula>
    </cfRule>
    <cfRule type="cellIs" dxfId="3713" priority="30" operator="equal">
      <formula>"Minor Negative"</formula>
    </cfRule>
    <cfRule type="cellIs" dxfId="3712" priority="31" operator="equal">
      <formula>"Uncertain"</formula>
    </cfRule>
    <cfRule type="cellIs" dxfId="3711" priority="32" operator="equal">
      <formula>"Neutral"</formula>
    </cfRule>
    <cfRule type="cellIs" dxfId="3710" priority="33" operator="equal">
      <formula>"Minor Positive"</formula>
    </cfRule>
    <cfRule type="cellIs" dxfId="3709" priority="34" operator="equal">
      <formula>"Significant Positive"</formula>
    </cfRule>
  </conditionalFormatting>
  <conditionalFormatting sqref="J54">
    <cfRule type="cellIs" dxfId="3708" priority="5" operator="equal">
      <formula>"Significant Negative"</formula>
    </cfRule>
    <cfRule type="cellIs" dxfId="3707" priority="6" operator="equal">
      <formula>"Minor Negative"</formula>
    </cfRule>
    <cfRule type="cellIs" dxfId="3706" priority="7" operator="equal">
      <formula>"Uncertain"</formula>
    </cfRule>
    <cfRule type="cellIs" dxfId="3705" priority="8" operator="equal">
      <formula>"Neutral"</formula>
    </cfRule>
    <cfRule type="cellIs" dxfId="3704" priority="9" operator="equal">
      <formula>"Minor Positive"</formula>
    </cfRule>
    <cfRule type="cellIs" dxfId="3703" priority="10" operator="equal">
      <formula>"Significant Positive"</formula>
    </cfRule>
  </conditionalFormatting>
  <pageMargins left="0.7" right="0.7" top="0.75" bottom="0.75" header="0.3" footer="0.3"/>
  <pageSetup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668B-70D2-498E-B09C-FEC5F75832AC}">
  <sheetPr codeName="Sheet163">
    <tabColor rgb="FF7030A0"/>
  </sheetPr>
  <dimension ref="A1:V98"/>
  <sheetViews>
    <sheetView zoomScaleNormal="100" workbookViewId="0">
      <selection activeCell="C1" sqref="C1:F1"/>
    </sheetView>
  </sheetViews>
  <sheetFormatPr defaultColWidth="8.54296875" defaultRowHeight="26" x14ac:dyDescent="0.6"/>
  <cols>
    <col min="1" max="1" width="49" style="175" customWidth="1"/>
    <col min="2" max="2" width="5.81640625" style="175" hidden="1" customWidth="1"/>
    <col min="3" max="3" width="113.1796875" style="175" bestFit="1" customWidth="1"/>
    <col min="4" max="4" width="15.453125" style="175" customWidth="1"/>
    <col min="5" max="6" width="20.54296875" style="175" customWidth="1"/>
    <col min="7" max="7" width="25.453125" style="175" bestFit="1" customWidth="1"/>
    <col min="8" max="8" width="20.54296875" style="175" customWidth="1"/>
    <col min="9" max="9" width="38.1796875" style="175" customWidth="1"/>
    <col min="10" max="10" width="20.54296875" style="175" customWidth="1"/>
    <col min="11" max="11" width="64.542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732</v>
      </c>
      <c r="D1" s="412"/>
      <c r="E1" s="412"/>
      <c r="F1" s="413"/>
      <c r="G1" s="176"/>
      <c r="I1" s="177"/>
      <c r="J1" s="177"/>
      <c r="K1" s="177"/>
    </row>
    <row r="2" spans="1:21" x14ac:dyDescent="0.6">
      <c r="A2" s="174" t="s">
        <v>31</v>
      </c>
      <c r="B2" s="178"/>
      <c r="C2" s="412" t="s">
        <v>661</v>
      </c>
      <c r="D2" s="412"/>
      <c r="E2" s="412"/>
      <c r="F2" s="413"/>
      <c r="I2" s="181"/>
      <c r="J2" s="181"/>
      <c r="K2" s="181"/>
    </row>
    <row r="3" spans="1:21" ht="42.65" customHeight="1" x14ac:dyDescent="0.6">
      <c r="A3" s="182" t="s">
        <v>32</v>
      </c>
      <c r="B3" s="183"/>
      <c r="C3" s="412" t="s">
        <v>733</v>
      </c>
      <c r="D3" s="412"/>
      <c r="E3" s="412"/>
      <c r="F3" s="413"/>
      <c r="I3" s="181"/>
      <c r="J3" s="181"/>
      <c r="K3" s="181"/>
    </row>
    <row r="4" spans="1:21" ht="80.150000000000006" customHeight="1" x14ac:dyDescent="0.6">
      <c r="A4" s="182" t="s">
        <v>33</v>
      </c>
      <c r="B4" s="184"/>
      <c r="C4" s="414" t="s">
        <v>720</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56.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2"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68.5"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7.150000000000006"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439</v>
      </c>
      <c r="J20" s="432" t="s">
        <v>159</v>
      </c>
      <c r="K20" s="435" t="s">
        <v>710</v>
      </c>
      <c r="L20" s="432"/>
      <c r="M20" s="573" t="s">
        <v>721</v>
      </c>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1" ht="57" customHeight="1" x14ac:dyDescent="0.6">
      <c r="A21" s="421"/>
      <c r="B21" s="442"/>
      <c r="C21" s="195" t="s">
        <v>339</v>
      </c>
      <c r="D21" s="191" t="s">
        <v>257</v>
      </c>
      <c r="E21" s="433"/>
      <c r="F21" s="433"/>
      <c r="G21" s="433"/>
      <c r="H21" s="433"/>
      <c r="I21" s="433"/>
      <c r="J21" s="433"/>
      <c r="K21" s="436"/>
      <c r="L21" s="433"/>
      <c r="M21" s="574"/>
      <c r="Q21" s="190"/>
      <c r="R21" s="190"/>
      <c r="S21" s="190"/>
    </row>
    <row r="22" spans="1:21" ht="52" x14ac:dyDescent="0.6">
      <c r="A22" s="421"/>
      <c r="B22" s="442"/>
      <c r="C22" s="195" t="s">
        <v>340</v>
      </c>
      <c r="D22" s="191" t="s">
        <v>257</v>
      </c>
      <c r="E22" s="433"/>
      <c r="F22" s="433"/>
      <c r="G22" s="433"/>
      <c r="H22" s="433"/>
      <c r="I22" s="433"/>
      <c r="J22" s="433"/>
      <c r="K22" s="436"/>
      <c r="L22" s="433"/>
      <c r="M22" s="574"/>
      <c r="Q22" s="190"/>
      <c r="R22" s="190"/>
      <c r="S22" s="190"/>
    </row>
    <row r="23" spans="1:21" ht="52" x14ac:dyDescent="0.6">
      <c r="A23" s="421"/>
      <c r="B23" s="442"/>
      <c r="C23" s="195" t="s">
        <v>341</v>
      </c>
      <c r="D23" s="191" t="s">
        <v>257</v>
      </c>
      <c r="E23" s="433"/>
      <c r="F23" s="433"/>
      <c r="G23" s="433"/>
      <c r="H23" s="433"/>
      <c r="I23" s="433"/>
      <c r="J23" s="433"/>
      <c r="K23" s="436"/>
      <c r="L23" s="433"/>
      <c r="M23" s="574"/>
      <c r="Q23" s="190"/>
      <c r="R23" s="190"/>
      <c r="S23" s="190"/>
    </row>
    <row r="24" spans="1:21" ht="52" x14ac:dyDescent="0.6">
      <c r="A24" s="421"/>
      <c r="B24" s="442"/>
      <c r="C24" s="195" t="s">
        <v>342</v>
      </c>
      <c r="D24" s="191" t="s">
        <v>257</v>
      </c>
      <c r="E24" s="433"/>
      <c r="F24" s="433"/>
      <c r="G24" s="433"/>
      <c r="H24" s="433"/>
      <c r="I24" s="433"/>
      <c r="J24" s="433"/>
      <c r="K24" s="436"/>
      <c r="L24" s="433"/>
      <c r="M24" s="574"/>
      <c r="Q24" s="190"/>
      <c r="R24" s="190"/>
      <c r="S24" s="190"/>
    </row>
    <row r="25" spans="1:21" ht="104" x14ac:dyDescent="0.6">
      <c r="A25" s="421"/>
      <c r="B25" s="442"/>
      <c r="C25" s="195" t="s">
        <v>343</v>
      </c>
      <c r="D25" s="191" t="s">
        <v>253</v>
      </c>
      <c r="E25" s="433"/>
      <c r="F25" s="433"/>
      <c r="G25" s="433"/>
      <c r="H25" s="433"/>
      <c r="I25" s="433"/>
      <c r="J25" s="433"/>
      <c r="K25" s="436"/>
      <c r="L25" s="433"/>
      <c r="M25" s="574"/>
      <c r="Q25" s="190"/>
      <c r="R25" s="190"/>
      <c r="S25" s="190"/>
    </row>
    <row r="26" spans="1:21" ht="60.65" customHeight="1" x14ac:dyDescent="0.6">
      <c r="A26" s="421"/>
      <c r="B26" s="442"/>
      <c r="C26" s="195" t="s">
        <v>344</v>
      </c>
      <c r="D26" s="191" t="s">
        <v>257</v>
      </c>
      <c r="E26" s="433"/>
      <c r="F26" s="433"/>
      <c r="G26" s="433"/>
      <c r="H26" s="433"/>
      <c r="I26" s="433"/>
      <c r="J26" s="433"/>
      <c r="K26" s="436"/>
      <c r="L26" s="433"/>
      <c r="M26" s="574"/>
      <c r="Q26" s="190"/>
      <c r="R26" s="190"/>
      <c r="S26" s="190"/>
    </row>
    <row r="27" spans="1:21" ht="84" customHeight="1" thickBot="1" x14ac:dyDescent="0.65">
      <c r="A27" s="446"/>
      <c r="B27" s="443"/>
      <c r="C27" s="212" t="s">
        <v>345</v>
      </c>
      <c r="D27" s="217"/>
      <c r="E27" s="447"/>
      <c r="F27" s="447"/>
      <c r="G27" s="447"/>
      <c r="H27" s="447"/>
      <c r="I27" s="447"/>
      <c r="J27" s="447"/>
      <c r="K27" s="452"/>
      <c r="L27" s="447"/>
      <c r="M27" s="575"/>
      <c r="Q27" s="190"/>
      <c r="R27" s="190"/>
      <c r="S27" s="190"/>
    </row>
    <row r="28" spans="1:21" ht="78" x14ac:dyDescent="0.6">
      <c r="A28" s="420" t="s">
        <v>346</v>
      </c>
      <c r="B28" s="441" t="s">
        <v>121</v>
      </c>
      <c r="C28" s="197" t="s">
        <v>347</v>
      </c>
      <c r="D28" s="194" t="s">
        <v>253</v>
      </c>
      <c r="E28" s="432" t="s">
        <v>421</v>
      </c>
      <c r="F28" s="432" t="s">
        <v>444</v>
      </c>
      <c r="G28" s="432" t="s">
        <v>510</v>
      </c>
      <c r="H28" s="432" t="s">
        <v>468</v>
      </c>
      <c r="I28" s="432" t="s">
        <v>439</v>
      </c>
      <c r="J28" s="432" t="s">
        <v>159</v>
      </c>
      <c r="K28" s="435" t="s">
        <v>712</v>
      </c>
      <c r="L28" s="432"/>
      <c r="M28" s="573" t="s">
        <v>722</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1" ht="78" x14ac:dyDescent="0.6">
      <c r="A29" s="421"/>
      <c r="B29" s="442"/>
      <c r="C29" s="198" t="s">
        <v>348</v>
      </c>
      <c r="D29" s="195" t="s">
        <v>257</v>
      </c>
      <c r="E29" s="433"/>
      <c r="F29" s="433"/>
      <c r="G29" s="433"/>
      <c r="H29" s="433"/>
      <c r="I29" s="433"/>
      <c r="J29" s="433"/>
      <c r="K29" s="436"/>
      <c r="L29" s="433"/>
      <c r="M29" s="574"/>
      <c r="Q29" s="190"/>
      <c r="R29" s="190"/>
      <c r="S29" s="190"/>
    </row>
    <row r="30" spans="1:21" ht="52" x14ac:dyDescent="0.6">
      <c r="A30" s="421"/>
      <c r="B30" s="442"/>
      <c r="C30" s="198" t="s">
        <v>349</v>
      </c>
      <c r="D30" s="195"/>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59.25" customHeight="1" x14ac:dyDescent="0.6">
      <c r="A32" s="421"/>
      <c r="B32" s="442"/>
      <c r="C32" s="198" t="s">
        <v>351</v>
      </c>
      <c r="D32" s="195"/>
      <c r="E32" s="433"/>
      <c r="F32" s="433"/>
      <c r="G32" s="433"/>
      <c r="H32" s="433"/>
      <c r="I32" s="433"/>
      <c r="J32" s="433"/>
      <c r="K32" s="436"/>
      <c r="L32" s="433"/>
      <c r="M32" s="574"/>
      <c r="Q32" s="190"/>
      <c r="R32" s="190"/>
      <c r="S32" s="190"/>
    </row>
    <row r="33" spans="1:21" ht="33" customHeight="1" x14ac:dyDescent="0.6">
      <c r="A33" s="421"/>
      <c r="B33" s="442"/>
      <c r="C33" s="198" t="s">
        <v>352</v>
      </c>
      <c r="D33" s="195" t="s">
        <v>257</v>
      </c>
      <c r="E33" s="433"/>
      <c r="F33" s="433"/>
      <c r="G33" s="433"/>
      <c r="H33" s="433"/>
      <c r="I33" s="433"/>
      <c r="J33" s="433"/>
      <c r="K33" s="436"/>
      <c r="L33" s="433"/>
      <c r="M33" s="574"/>
      <c r="Q33" s="190"/>
      <c r="R33" s="190"/>
      <c r="S33" s="190"/>
    </row>
    <row r="34" spans="1:21" ht="52" x14ac:dyDescent="0.6">
      <c r="A34" s="421"/>
      <c r="B34" s="442"/>
      <c r="C34" s="198" t="s">
        <v>353</v>
      </c>
      <c r="D34" s="195" t="s">
        <v>257</v>
      </c>
      <c r="E34" s="433"/>
      <c r="F34" s="433"/>
      <c r="G34" s="433"/>
      <c r="H34" s="433"/>
      <c r="I34" s="433"/>
      <c r="J34" s="433"/>
      <c r="K34" s="436"/>
      <c r="L34" s="433"/>
      <c r="M34" s="574"/>
      <c r="Q34" s="190"/>
      <c r="R34" s="190"/>
      <c r="S34" s="190"/>
    </row>
    <row r="35" spans="1:21" ht="36.65" customHeight="1" thickBot="1" x14ac:dyDescent="0.65">
      <c r="A35" s="446"/>
      <c r="B35" s="443"/>
      <c r="C35" s="211" t="s">
        <v>354</v>
      </c>
      <c r="D35" s="212" t="s">
        <v>257</v>
      </c>
      <c r="E35" s="447"/>
      <c r="F35" s="447"/>
      <c r="G35" s="447"/>
      <c r="H35" s="447"/>
      <c r="I35" s="447"/>
      <c r="J35" s="447"/>
      <c r="K35" s="452"/>
      <c r="L35" s="447"/>
      <c r="M35" s="575"/>
      <c r="Q35" s="190"/>
      <c r="R35" s="190"/>
      <c r="S35" s="190"/>
    </row>
    <row r="36" spans="1:21" ht="79" customHeight="1" x14ac:dyDescent="0.6">
      <c r="A36" s="420" t="s">
        <v>355</v>
      </c>
      <c r="B36" s="441" t="s">
        <v>122</v>
      </c>
      <c r="C36" s="194" t="s">
        <v>356</v>
      </c>
      <c r="D36" s="194" t="s">
        <v>257</v>
      </c>
      <c r="E36" s="432" t="s">
        <v>103</v>
      </c>
      <c r="F36" s="432" t="s">
        <v>103</v>
      </c>
      <c r="G36" s="432" t="s">
        <v>103</v>
      </c>
      <c r="H36" s="432" t="s">
        <v>103</v>
      </c>
      <c r="I36" s="432" t="s">
        <v>103</v>
      </c>
      <c r="J36" s="432" t="s">
        <v>164</v>
      </c>
      <c r="K36" s="435" t="s">
        <v>734</v>
      </c>
      <c r="L36" s="432"/>
      <c r="M36" s="564"/>
      <c r="Q36" s="190" t="str">
        <f>IF(OR(J36='Drop downs'!$G$7,J36='Drop downs'!$G$5), B36&amp;": "&amp;K36&amp;CHAR(10),"")</f>
        <v xml:space="preserve">IIA5: 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v>
      </c>
      <c r="R36" s="190" t="str">
        <f>IF(J36='Drop downs'!$G$2,B36&amp;": "&amp;K36&amp;"
"," ")</f>
        <v xml:space="preserve"> </v>
      </c>
      <c r="S36" s="190" t="str">
        <f>IF(E36='Drop downs'!$B$6,B36&amp;": "&amp;K36&amp;"","")</f>
        <v/>
      </c>
      <c r="T36" s="175" t="str">
        <f>IF(L36&gt;0,B36&amp;":"&amp;L36&amp;"
","")</f>
        <v/>
      </c>
      <c r="U36" s="175" t="str">
        <f>IF(M36&gt;0,B36&amp;":"&amp;M36&amp;"
","")</f>
        <v/>
      </c>
    </row>
    <row r="37" spans="1:21" ht="70" customHeight="1" x14ac:dyDescent="0.6">
      <c r="A37" s="421"/>
      <c r="B37" s="442"/>
      <c r="C37" s="195" t="s">
        <v>357</v>
      </c>
      <c r="D37" s="195" t="s">
        <v>253</v>
      </c>
      <c r="E37" s="433"/>
      <c r="F37" s="433"/>
      <c r="G37" s="433"/>
      <c r="H37" s="433"/>
      <c r="I37" s="433"/>
      <c r="J37" s="433"/>
      <c r="K37" s="436"/>
      <c r="L37" s="433"/>
      <c r="M37" s="566"/>
      <c r="Q37" s="190"/>
      <c r="R37" s="190"/>
      <c r="S37" s="190"/>
    </row>
    <row r="38" spans="1:21" ht="67.5" customHeight="1" x14ac:dyDescent="0.6">
      <c r="A38" s="421"/>
      <c r="B38" s="442"/>
      <c r="C38" s="195" t="s">
        <v>358</v>
      </c>
      <c r="D38" s="195" t="s">
        <v>253</v>
      </c>
      <c r="E38" s="433"/>
      <c r="F38" s="433"/>
      <c r="G38" s="433"/>
      <c r="H38" s="433"/>
      <c r="I38" s="433"/>
      <c r="J38" s="433"/>
      <c r="K38" s="436"/>
      <c r="L38" s="433"/>
      <c r="M38" s="566"/>
      <c r="Q38" s="190"/>
      <c r="R38" s="190"/>
      <c r="S38" s="190"/>
    </row>
    <row r="39" spans="1:21" ht="91" customHeight="1" x14ac:dyDescent="0.6">
      <c r="A39" s="421"/>
      <c r="B39" s="442"/>
      <c r="C39" s="195" t="s">
        <v>359</v>
      </c>
      <c r="D39" s="195" t="s">
        <v>253</v>
      </c>
      <c r="E39" s="433"/>
      <c r="F39" s="433"/>
      <c r="G39" s="433"/>
      <c r="H39" s="433"/>
      <c r="I39" s="433"/>
      <c r="J39" s="433"/>
      <c r="K39" s="436"/>
      <c r="L39" s="433"/>
      <c r="M39" s="566"/>
      <c r="Q39" s="190"/>
      <c r="R39" s="190"/>
      <c r="S39" s="190"/>
    </row>
    <row r="40" spans="1:21" ht="111" customHeight="1" x14ac:dyDescent="0.6">
      <c r="A40" s="421"/>
      <c r="B40" s="442"/>
      <c r="C40" s="195" t="s">
        <v>360</v>
      </c>
      <c r="D40" s="195" t="s">
        <v>253</v>
      </c>
      <c r="E40" s="433"/>
      <c r="F40" s="433"/>
      <c r="G40" s="433"/>
      <c r="H40" s="433"/>
      <c r="I40" s="433"/>
      <c r="J40" s="433"/>
      <c r="K40" s="436"/>
      <c r="L40" s="433"/>
      <c r="M40" s="566"/>
      <c r="Q40" s="190"/>
      <c r="R40" s="190"/>
      <c r="S40" s="190"/>
    </row>
    <row r="41" spans="1:21" ht="89.5" customHeight="1" thickBot="1" x14ac:dyDescent="0.65">
      <c r="A41" s="446"/>
      <c r="B41" s="443"/>
      <c r="C41" s="212" t="s">
        <v>361</v>
      </c>
      <c r="D41" s="212" t="s">
        <v>253</v>
      </c>
      <c r="E41" s="447"/>
      <c r="F41" s="447"/>
      <c r="G41" s="447"/>
      <c r="H41" s="447"/>
      <c r="I41" s="447"/>
      <c r="J41" s="447"/>
      <c r="K41" s="452"/>
      <c r="L41" s="447"/>
      <c r="M41" s="565"/>
      <c r="Q41" s="190"/>
      <c r="R41" s="190"/>
      <c r="S41" s="190"/>
    </row>
    <row r="42" spans="1:21" ht="78" x14ac:dyDescent="0.6">
      <c r="A42" s="420" t="s">
        <v>362</v>
      </c>
      <c r="B42" s="441" t="s">
        <v>123</v>
      </c>
      <c r="C42" s="194" t="s">
        <v>363</v>
      </c>
      <c r="D42" s="194" t="s">
        <v>253</v>
      </c>
      <c r="E42" s="432" t="s">
        <v>435</v>
      </c>
      <c r="F42" s="432" t="s">
        <v>422</v>
      </c>
      <c r="G42" s="432" t="s">
        <v>427</v>
      </c>
      <c r="H42" s="432" t="s">
        <v>424</v>
      </c>
      <c r="I42" s="432" t="s">
        <v>439</v>
      </c>
      <c r="J42" s="432" t="s">
        <v>159</v>
      </c>
      <c r="K42" s="435" t="s">
        <v>715</v>
      </c>
      <c r="L42" s="432"/>
      <c r="M42" s="564"/>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8" customHeight="1" x14ac:dyDescent="0.6">
      <c r="A43" s="421"/>
      <c r="B43" s="442"/>
      <c r="C43" s="195" t="s">
        <v>364</v>
      </c>
      <c r="D43" s="195" t="s">
        <v>253</v>
      </c>
      <c r="E43" s="433"/>
      <c r="F43" s="433"/>
      <c r="G43" s="433"/>
      <c r="H43" s="433"/>
      <c r="I43" s="433"/>
      <c r="J43" s="433"/>
      <c r="K43" s="436"/>
      <c r="L43" s="433"/>
      <c r="M43" s="566"/>
      <c r="Q43" s="190"/>
      <c r="R43" s="190"/>
      <c r="S43" s="190"/>
    </row>
    <row r="44" spans="1:21" ht="31.5" customHeight="1" x14ac:dyDescent="0.6">
      <c r="A44" s="421"/>
      <c r="B44" s="442"/>
      <c r="C44" s="195" t="s">
        <v>365</v>
      </c>
      <c r="D44" s="195" t="s">
        <v>257</v>
      </c>
      <c r="E44" s="433"/>
      <c r="F44" s="433"/>
      <c r="G44" s="433"/>
      <c r="H44" s="433"/>
      <c r="I44" s="433"/>
      <c r="J44" s="433"/>
      <c r="K44" s="436"/>
      <c r="L44" s="433"/>
      <c r="M44" s="566"/>
      <c r="Q44" s="190"/>
      <c r="R44" s="190"/>
      <c r="S44" s="190"/>
    </row>
    <row r="45" spans="1:21" ht="59.15" customHeight="1" x14ac:dyDescent="0.6">
      <c r="A45" s="421"/>
      <c r="B45" s="442"/>
      <c r="C45" s="195" t="s">
        <v>366</v>
      </c>
      <c r="D45" s="195" t="s">
        <v>257</v>
      </c>
      <c r="E45" s="433"/>
      <c r="F45" s="433"/>
      <c r="G45" s="433"/>
      <c r="H45" s="433"/>
      <c r="I45" s="433"/>
      <c r="J45" s="433"/>
      <c r="K45" s="436"/>
      <c r="L45" s="433"/>
      <c r="M45" s="566"/>
      <c r="Q45" s="190"/>
      <c r="R45" s="190"/>
      <c r="S45" s="190"/>
    </row>
    <row r="46" spans="1:21" ht="81.650000000000006" customHeight="1" thickBot="1" x14ac:dyDescent="0.65">
      <c r="A46" s="446"/>
      <c r="B46" s="443"/>
      <c r="C46" s="212" t="s">
        <v>367</v>
      </c>
      <c r="D46" s="212" t="s">
        <v>257</v>
      </c>
      <c r="E46" s="447"/>
      <c r="F46" s="447"/>
      <c r="G46" s="447"/>
      <c r="H46" s="447"/>
      <c r="I46" s="447"/>
      <c r="J46" s="447"/>
      <c r="K46" s="452"/>
      <c r="L46" s="447"/>
      <c r="M46" s="565"/>
      <c r="Q46" s="190"/>
      <c r="R46" s="190"/>
      <c r="S46" s="190"/>
    </row>
    <row r="47" spans="1:21" ht="111.6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2"/>
      <c r="M47" s="564"/>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106" customHeight="1" thickBot="1" x14ac:dyDescent="0.65">
      <c r="A48" s="446"/>
      <c r="B48" s="443"/>
      <c r="C48" s="212" t="s">
        <v>370</v>
      </c>
      <c r="D48" s="212" t="s">
        <v>257</v>
      </c>
      <c r="E48" s="447"/>
      <c r="F48" s="447"/>
      <c r="G48" s="447"/>
      <c r="H48" s="447"/>
      <c r="I48" s="447"/>
      <c r="J48" s="447"/>
      <c r="K48" s="452"/>
      <c r="L48" s="447"/>
      <c r="M48" s="565"/>
      <c r="Q48" s="190"/>
      <c r="R48" s="190"/>
      <c r="S48" s="190"/>
    </row>
    <row r="49" spans="1:21" ht="81" customHeight="1"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2"/>
      <c r="M49" s="564"/>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29.5" customHeight="1" x14ac:dyDescent="0.6">
      <c r="A50" s="421"/>
      <c r="B50" s="442"/>
      <c r="C50" s="191" t="s">
        <v>373</v>
      </c>
      <c r="D50" s="191" t="s">
        <v>257</v>
      </c>
      <c r="E50" s="433"/>
      <c r="F50" s="433"/>
      <c r="G50" s="433"/>
      <c r="H50" s="433"/>
      <c r="I50" s="433"/>
      <c r="J50" s="433"/>
      <c r="K50" s="436"/>
      <c r="L50" s="433"/>
      <c r="M50" s="566"/>
      <c r="Q50" s="190"/>
      <c r="R50" s="190"/>
      <c r="S50" s="190"/>
    </row>
    <row r="51" spans="1:21" x14ac:dyDescent="0.6">
      <c r="A51" s="421"/>
      <c r="B51" s="442"/>
      <c r="C51" s="200" t="s">
        <v>374</v>
      </c>
      <c r="D51" s="191" t="s">
        <v>257</v>
      </c>
      <c r="E51" s="433"/>
      <c r="F51" s="433"/>
      <c r="G51" s="433"/>
      <c r="H51" s="433"/>
      <c r="I51" s="433"/>
      <c r="J51" s="433"/>
      <c r="K51" s="436"/>
      <c r="L51" s="433"/>
      <c r="M51" s="566"/>
      <c r="Q51" s="190"/>
      <c r="R51" s="190"/>
      <c r="S51" s="190"/>
    </row>
    <row r="52" spans="1:21" ht="34.5" customHeight="1" x14ac:dyDescent="0.6">
      <c r="A52" s="421"/>
      <c r="B52" s="442"/>
      <c r="C52" s="191" t="s">
        <v>375</v>
      </c>
      <c r="D52" s="191" t="s">
        <v>257</v>
      </c>
      <c r="E52" s="433"/>
      <c r="F52" s="433"/>
      <c r="G52" s="433"/>
      <c r="H52" s="433"/>
      <c r="I52" s="433"/>
      <c r="J52" s="433"/>
      <c r="K52" s="436"/>
      <c r="L52" s="433"/>
      <c r="M52" s="566"/>
      <c r="Q52" s="190"/>
      <c r="R52" s="190"/>
      <c r="S52" s="190"/>
    </row>
    <row r="53" spans="1:21" ht="36.65" customHeight="1" thickBot="1" x14ac:dyDescent="0.65">
      <c r="A53" s="446"/>
      <c r="B53" s="443"/>
      <c r="C53" s="217" t="s">
        <v>376</v>
      </c>
      <c r="D53" s="217" t="s">
        <v>257</v>
      </c>
      <c r="E53" s="447"/>
      <c r="F53" s="447"/>
      <c r="G53" s="447"/>
      <c r="H53" s="447"/>
      <c r="I53" s="447"/>
      <c r="J53" s="447"/>
      <c r="K53" s="452"/>
      <c r="L53" s="447"/>
      <c r="M53" s="56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2"/>
      <c r="M54" s="564"/>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3"/>
      <c r="M55" s="566"/>
      <c r="Q55" s="190"/>
      <c r="R55" s="190"/>
      <c r="S55" s="190"/>
    </row>
    <row r="56" spans="1:21" ht="78.5" thickBot="1" x14ac:dyDescent="0.65">
      <c r="A56" s="446"/>
      <c r="B56" s="443"/>
      <c r="C56" s="215" t="s">
        <v>380</v>
      </c>
      <c r="D56" s="217" t="s">
        <v>257</v>
      </c>
      <c r="E56" s="447"/>
      <c r="F56" s="447"/>
      <c r="G56" s="447"/>
      <c r="H56" s="447"/>
      <c r="I56" s="447"/>
      <c r="J56" s="447"/>
      <c r="K56" s="452"/>
      <c r="L56" s="447"/>
      <c r="M56" s="56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2"/>
      <c r="M57" s="564"/>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3"/>
      <c r="M58" s="566"/>
      <c r="Q58" s="190"/>
      <c r="R58" s="190"/>
      <c r="S58" s="190"/>
    </row>
    <row r="59" spans="1:21" x14ac:dyDescent="0.6">
      <c r="A59" s="421"/>
      <c r="B59" s="442"/>
      <c r="C59" s="191" t="s">
        <v>384</v>
      </c>
      <c r="D59" s="191" t="s">
        <v>257</v>
      </c>
      <c r="E59" s="433"/>
      <c r="F59" s="433"/>
      <c r="G59" s="433"/>
      <c r="H59" s="433"/>
      <c r="I59" s="433"/>
      <c r="J59" s="433"/>
      <c r="K59" s="436"/>
      <c r="L59" s="433"/>
      <c r="M59" s="566"/>
      <c r="Q59" s="190"/>
      <c r="R59" s="190"/>
      <c r="S59" s="190"/>
    </row>
    <row r="60" spans="1:21" ht="52" x14ac:dyDescent="0.6">
      <c r="A60" s="421"/>
      <c r="B60" s="442"/>
      <c r="C60" s="191" t="s">
        <v>385</v>
      </c>
      <c r="D60" s="191" t="s">
        <v>257</v>
      </c>
      <c r="E60" s="433"/>
      <c r="F60" s="433"/>
      <c r="G60" s="433"/>
      <c r="H60" s="433"/>
      <c r="I60" s="433"/>
      <c r="J60" s="433"/>
      <c r="K60" s="436"/>
      <c r="L60" s="433"/>
      <c r="M60" s="566"/>
      <c r="Q60" s="190"/>
      <c r="R60" s="190"/>
      <c r="S60" s="190"/>
    </row>
    <row r="61" spans="1:21" x14ac:dyDescent="0.6">
      <c r="A61" s="421"/>
      <c r="B61" s="442"/>
      <c r="C61" s="191" t="s">
        <v>386</v>
      </c>
      <c r="D61" s="191" t="s">
        <v>257</v>
      </c>
      <c r="E61" s="433"/>
      <c r="F61" s="433"/>
      <c r="G61" s="433"/>
      <c r="H61" s="433"/>
      <c r="I61" s="433"/>
      <c r="J61" s="433"/>
      <c r="K61" s="436"/>
      <c r="L61" s="433"/>
      <c r="M61" s="566"/>
      <c r="Q61" s="190"/>
      <c r="R61" s="190"/>
      <c r="S61" s="190"/>
    </row>
    <row r="62" spans="1:21" x14ac:dyDescent="0.6">
      <c r="A62" s="421"/>
      <c r="B62" s="442"/>
      <c r="C62" s="191" t="s">
        <v>387</v>
      </c>
      <c r="D62" s="191" t="s">
        <v>257</v>
      </c>
      <c r="E62" s="433"/>
      <c r="F62" s="433"/>
      <c r="G62" s="433"/>
      <c r="H62" s="433"/>
      <c r="I62" s="433"/>
      <c r="J62" s="433"/>
      <c r="K62" s="436"/>
      <c r="L62" s="433"/>
      <c r="M62" s="566"/>
      <c r="Q62" s="190"/>
      <c r="R62" s="190"/>
      <c r="S62" s="190"/>
    </row>
    <row r="63" spans="1:21" ht="52" x14ac:dyDescent="0.6">
      <c r="A63" s="421"/>
      <c r="B63" s="442"/>
      <c r="C63" s="191" t="s">
        <v>388</v>
      </c>
      <c r="D63" s="191" t="s">
        <v>257</v>
      </c>
      <c r="E63" s="433"/>
      <c r="F63" s="433"/>
      <c r="G63" s="433"/>
      <c r="H63" s="433"/>
      <c r="I63" s="433"/>
      <c r="J63" s="433"/>
      <c r="K63" s="436"/>
      <c r="L63" s="433"/>
      <c r="M63" s="566"/>
      <c r="Q63" s="190"/>
      <c r="R63" s="190"/>
      <c r="S63" s="190"/>
    </row>
    <row r="64" spans="1:21" ht="26.5" thickBot="1" x14ac:dyDescent="0.65">
      <c r="A64" s="446"/>
      <c r="B64" s="443"/>
      <c r="C64" s="217" t="s">
        <v>389</v>
      </c>
      <c r="D64" s="217" t="s">
        <v>257</v>
      </c>
      <c r="E64" s="447"/>
      <c r="F64" s="447"/>
      <c r="G64" s="447"/>
      <c r="H64" s="447"/>
      <c r="I64" s="447"/>
      <c r="J64" s="447"/>
      <c r="K64" s="452"/>
      <c r="L64" s="447"/>
      <c r="M64" s="565"/>
      <c r="Q64" s="190"/>
      <c r="R64" s="190"/>
      <c r="S64" s="190"/>
    </row>
    <row r="65" spans="1:21" ht="52" x14ac:dyDescent="0.6">
      <c r="A65" s="420" t="s">
        <v>390</v>
      </c>
      <c r="B65" s="441" t="s">
        <v>128</v>
      </c>
      <c r="C65" s="197" t="s">
        <v>455</v>
      </c>
      <c r="D65" s="189" t="s">
        <v>257</v>
      </c>
      <c r="E65" s="432" t="s">
        <v>421</v>
      </c>
      <c r="F65" s="432" t="s">
        <v>444</v>
      </c>
      <c r="G65" s="432" t="s">
        <v>510</v>
      </c>
      <c r="H65" s="432" t="s">
        <v>468</v>
      </c>
      <c r="I65" s="432" t="s">
        <v>439</v>
      </c>
      <c r="J65" s="432" t="s">
        <v>159</v>
      </c>
      <c r="K65" s="435" t="s">
        <v>716</v>
      </c>
      <c r="L65" s="432"/>
      <c r="M65" s="564"/>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3"/>
      <c r="M66" s="566"/>
      <c r="Q66" s="190"/>
      <c r="R66" s="190"/>
      <c r="S66" s="190"/>
    </row>
    <row r="67" spans="1:21" ht="78" x14ac:dyDescent="0.6">
      <c r="A67" s="421"/>
      <c r="B67" s="442"/>
      <c r="C67" s="198" t="s">
        <v>393</v>
      </c>
      <c r="D67" s="191"/>
      <c r="E67" s="433"/>
      <c r="F67" s="433"/>
      <c r="G67" s="433"/>
      <c r="H67" s="433"/>
      <c r="I67" s="433"/>
      <c r="J67" s="433"/>
      <c r="K67" s="436"/>
      <c r="L67" s="433"/>
      <c r="M67" s="566"/>
      <c r="Q67" s="190"/>
      <c r="R67" s="190"/>
      <c r="S67" s="190"/>
    </row>
    <row r="68" spans="1:21" ht="52" x14ac:dyDescent="0.6">
      <c r="A68" s="421"/>
      <c r="B68" s="442"/>
      <c r="C68" s="198" t="s">
        <v>394</v>
      </c>
      <c r="D68" s="191" t="s">
        <v>257</v>
      </c>
      <c r="E68" s="433"/>
      <c r="F68" s="433"/>
      <c r="G68" s="433"/>
      <c r="H68" s="433"/>
      <c r="I68" s="433"/>
      <c r="J68" s="433"/>
      <c r="K68" s="436"/>
      <c r="L68" s="433"/>
      <c r="M68" s="566"/>
      <c r="Q68" s="190"/>
      <c r="R68" s="190"/>
      <c r="S68" s="190"/>
    </row>
    <row r="69" spans="1:21" x14ac:dyDescent="0.6">
      <c r="A69" s="421"/>
      <c r="B69" s="442"/>
      <c r="C69" s="198" t="s">
        <v>457</v>
      </c>
      <c r="D69" s="191" t="s">
        <v>257</v>
      </c>
      <c r="E69" s="433"/>
      <c r="F69" s="433"/>
      <c r="G69" s="433"/>
      <c r="H69" s="433"/>
      <c r="I69" s="433"/>
      <c r="J69" s="433"/>
      <c r="K69" s="436"/>
      <c r="L69" s="433"/>
      <c r="M69" s="566"/>
      <c r="Q69" s="190"/>
      <c r="R69" s="190"/>
      <c r="S69" s="190"/>
    </row>
    <row r="70" spans="1:21" ht="27.65" customHeight="1" x14ac:dyDescent="0.6">
      <c r="A70" s="421"/>
      <c r="B70" s="442"/>
      <c r="C70" s="198" t="s">
        <v>396</v>
      </c>
      <c r="D70" s="191" t="s">
        <v>257</v>
      </c>
      <c r="E70" s="433"/>
      <c r="F70" s="433"/>
      <c r="G70" s="433"/>
      <c r="H70" s="433"/>
      <c r="I70" s="433"/>
      <c r="J70" s="433"/>
      <c r="K70" s="436"/>
      <c r="L70" s="433"/>
      <c r="M70" s="566"/>
      <c r="Q70" s="190"/>
      <c r="R70" s="190"/>
      <c r="S70" s="190"/>
    </row>
    <row r="71" spans="1:21" ht="36.65" customHeight="1" thickBot="1" x14ac:dyDescent="0.65">
      <c r="A71" s="446"/>
      <c r="B71" s="443"/>
      <c r="C71" s="211" t="s">
        <v>397</v>
      </c>
      <c r="D71" s="217" t="s">
        <v>257</v>
      </c>
      <c r="E71" s="447"/>
      <c r="F71" s="447"/>
      <c r="G71" s="447"/>
      <c r="H71" s="447"/>
      <c r="I71" s="447"/>
      <c r="J71" s="447"/>
      <c r="K71" s="452"/>
      <c r="L71" s="447"/>
      <c r="M71" s="565"/>
      <c r="Q71" s="190"/>
      <c r="R71" s="190"/>
      <c r="S71" s="190"/>
    </row>
    <row r="72" spans="1:21" ht="56.15" customHeight="1" x14ac:dyDescent="0.6">
      <c r="A72" s="420" t="s">
        <v>398</v>
      </c>
      <c r="B72" s="441" t="s">
        <v>129</v>
      </c>
      <c r="C72" s="197" t="s">
        <v>399</v>
      </c>
      <c r="D72" s="189"/>
      <c r="E72" s="432" t="s">
        <v>421</v>
      </c>
      <c r="F72" s="432" t="s">
        <v>444</v>
      </c>
      <c r="G72" s="432" t="s">
        <v>510</v>
      </c>
      <c r="H72" s="432" t="s">
        <v>468</v>
      </c>
      <c r="I72" s="432" t="s">
        <v>439</v>
      </c>
      <c r="J72" s="432" t="s">
        <v>159</v>
      </c>
      <c r="K72" s="465" t="s">
        <v>717</v>
      </c>
      <c r="L72" s="432"/>
      <c r="M72" s="564"/>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36" customHeight="1" x14ac:dyDescent="0.6">
      <c r="A73" s="421"/>
      <c r="B73" s="442"/>
      <c r="C73" s="198" t="s">
        <v>400</v>
      </c>
      <c r="D73" s="191" t="s">
        <v>257</v>
      </c>
      <c r="E73" s="433"/>
      <c r="F73" s="433"/>
      <c r="G73" s="433"/>
      <c r="H73" s="433"/>
      <c r="I73" s="433"/>
      <c r="J73" s="433"/>
      <c r="K73" s="466"/>
      <c r="L73" s="433"/>
      <c r="M73" s="566"/>
      <c r="Q73" s="190"/>
      <c r="R73" s="190"/>
      <c r="S73" s="190"/>
    </row>
    <row r="74" spans="1:21" ht="62.15" customHeight="1" x14ac:dyDescent="0.6">
      <c r="A74" s="421"/>
      <c r="B74" s="442"/>
      <c r="C74" s="198" t="s">
        <v>401</v>
      </c>
      <c r="D74" s="191" t="s">
        <v>257</v>
      </c>
      <c r="E74" s="433"/>
      <c r="F74" s="433"/>
      <c r="G74" s="433"/>
      <c r="H74" s="433"/>
      <c r="I74" s="433"/>
      <c r="J74" s="433"/>
      <c r="K74" s="466"/>
      <c r="L74" s="433"/>
      <c r="M74" s="566"/>
      <c r="Q74" s="190"/>
      <c r="R74" s="190"/>
      <c r="S74" s="190"/>
    </row>
    <row r="75" spans="1:21" x14ac:dyDescent="0.6">
      <c r="A75" s="421"/>
      <c r="B75" s="442"/>
      <c r="C75" s="198" t="s">
        <v>402</v>
      </c>
      <c r="D75" s="191" t="s">
        <v>257</v>
      </c>
      <c r="E75" s="433"/>
      <c r="F75" s="433"/>
      <c r="G75" s="433"/>
      <c r="H75" s="433"/>
      <c r="I75" s="433"/>
      <c r="J75" s="433"/>
      <c r="K75" s="466"/>
      <c r="L75" s="433"/>
      <c r="M75" s="566"/>
      <c r="Q75" s="190"/>
      <c r="R75" s="190"/>
      <c r="S75" s="190"/>
    </row>
    <row r="76" spans="1:21" ht="43" customHeight="1" thickBot="1" x14ac:dyDescent="0.65">
      <c r="A76" s="446"/>
      <c r="B76" s="443"/>
      <c r="C76" s="207" t="s">
        <v>403</v>
      </c>
      <c r="D76" s="217" t="s">
        <v>257</v>
      </c>
      <c r="E76" s="447"/>
      <c r="F76" s="447"/>
      <c r="G76" s="447"/>
      <c r="H76" s="447"/>
      <c r="I76" s="447"/>
      <c r="J76" s="447"/>
      <c r="K76" s="467"/>
      <c r="L76" s="447"/>
      <c r="M76" s="56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32"/>
      <c r="M77" s="564"/>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3"/>
      <c r="M78" s="566"/>
      <c r="Q78" s="190"/>
      <c r="R78" s="190"/>
      <c r="S78" s="190"/>
    </row>
    <row r="79" spans="1:21" x14ac:dyDescent="0.6">
      <c r="A79" s="463"/>
      <c r="B79" s="442"/>
      <c r="C79" s="198" t="s">
        <v>407</v>
      </c>
      <c r="D79" s="195" t="s">
        <v>257</v>
      </c>
      <c r="E79" s="433"/>
      <c r="F79" s="433"/>
      <c r="G79" s="433"/>
      <c r="H79" s="433"/>
      <c r="I79" s="433"/>
      <c r="J79" s="433"/>
      <c r="K79" s="436"/>
      <c r="L79" s="433"/>
      <c r="M79" s="566"/>
      <c r="Q79" s="190"/>
      <c r="R79" s="190"/>
      <c r="S79" s="190"/>
    </row>
    <row r="80" spans="1:21" x14ac:dyDescent="0.6">
      <c r="A80" s="463"/>
      <c r="B80" s="442"/>
      <c r="C80" s="205" t="s">
        <v>408</v>
      </c>
      <c r="D80" s="195" t="s">
        <v>257</v>
      </c>
      <c r="E80" s="433"/>
      <c r="F80" s="433"/>
      <c r="G80" s="433"/>
      <c r="H80" s="433"/>
      <c r="I80" s="433"/>
      <c r="J80" s="433"/>
      <c r="K80" s="436"/>
      <c r="L80" s="433"/>
      <c r="M80" s="566"/>
      <c r="Q80" s="190"/>
      <c r="R80" s="190"/>
      <c r="S80" s="190"/>
    </row>
    <row r="81" spans="1:21" ht="78" x14ac:dyDescent="0.6">
      <c r="A81" s="463"/>
      <c r="B81" s="442"/>
      <c r="C81" s="205" t="s">
        <v>409</v>
      </c>
      <c r="D81" s="195" t="s">
        <v>257</v>
      </c>
      <c r="E81" s="433"/>
      <c r="F81" s="433"/>
      <c r="G81" s="433"/>
      <c r="H81" s="433"/>
      <c r="I81" s="433"/>
      <c r="J81" s="433"/>
      <c r="K81" s="436"/>
      <c r="L81" s="433"/>
      <c r="M81" s="566"/>
      <c r="Q81" s="190"/>
      <c r="R81" s="190"/>
      <c r="S81" s="190"/>
    </row>
    <row r="82" spans="1:21" ht="78" x14ac:dyDescent="0.6">
      <c r="A82" s="463"/>
      <c r="B82" s="442"/>
      <c r="C82" s="205" t="s">
        <v>410</v>
      </c>
      <c r="D82" s="195" t="s">
        <v>257</v>
      </c>
      <c r="E82" s="433"/>
      <c r="F82" s="433"/>
      <c r="G82" s="433"/>
      <c r="H82" s="433"/>
      <c r="I82" s="433"/>
      <c r="J82" s="433"/>
      <c r="K82" s="436"/>
      <c r="L82" s="433"/>
      <c r="M82" s="566"/>
      <c r="Q82" s="190"/>
      <c r="R82" s="190"/>
      <c r="S82" s="190"/>
    </row>
    <row r="83" spans="1:21" ht="52.5" thickBot="1" x14ac:dyDescent="0.65">
      <c r="A83" s="464"/>
      <c r="B83" s="443"/>
      <c r="C83" s="215" t="s">
        <v>411</v>
      </c>
      <c r="D83" s="212" t="s">
        <v>257</v>
      </c>
      <c r="E83" s="447"/>
      <c r="F83" s="447"/>
      <c r="G83" s="447"/>
      <c r="H83" s="447"/>
      <c r="I83" s="447"/>
      <c r="J83" s="447"/>
      <c r="K83" s="452"/>
      <c r="L83" s="447"/>
      <c r="M83" s="56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32"/>
      <c r="M84" s="564"/>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3"/>
      <c r="M85" s="566"/>
      <c r="Q85" s="190"/>
      <c r="R85" s="190"/>
      <c r="S85" s="190"/>
    </row>
    <row r="86" spans="1:21" x14ac:dyDescent="0.6">
      <c r="A86" s="463"/>
      <c r="B86" s="442"/>
      <c r="C86" s="205" t="s">
        <v>415</v>
      </c>
      <c r="D86" s="195" t="s">
        <v>257</v>
      </c>
      <c r="E86" s="433"/>
      <c r="F86" s="433"/>
      <c r="G86" s="433"/>
      <c r="H86" s="433"/>
      <c r="I86" s="433"/>
      <c r="J86" s="433"/>
      <c r="K86" s="436"/>
      <c r="L86" s="433"/>
      <c r="M86" s="566"/>
      <c r="Q86" s="190"/>
      <c r="R86" s="190"/>
      <c r="S86" s="190"/>
    </row>
    <row r="87" spans="1:21" ht="26.5" thickBot="1" x14ac:dyDescent="0.65">
      <c r="A87" s="464"/>
      <c r="B87" s="443"/>
      <c r="C87" s="207" t="s">
        <v>416</v>
      </c>
      <c r="D87" s="212" t="s">
        <v>257</v>
      </c>
      <c r="E87" s="447"/>
      <c r="F87" s="447"/>
      <c r="G87" s="447"/>
      <c r="H87" s="447"/>
      <c r="I87" s="447"/>
      <c r="J87" s="447"/>
      <c r="K87" s="452"/>
      <c r="L87" s="447"/>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61" customHeight="1" x14ac:dyDescent="0.6">
      <c r="A90" s="584" t="str">
        <f>Q8&amp;Q18&amp;Q20&amp;Q28&amp;Q36&amp;Q42&amp;Q47&amp;Q48&amp;Q49&amp;Q54&amp;Q57&amp;Q65&amp;Q72&amp;Q77&amp;Q84&amp;Q87</f>
        <v xml:space="preserve">IIA5: 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ht="53.15" customHeight="1" x14ac:dyDescent="0.6">
      <c r="A94" s="587" t="s">
        <v>673</v>
      </c>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63.65" customHeight="1" thickBot="1" x14ac:dyDescent="0.65">
      <c r="A98" s="581" t="str">
        <f>U8&amp;U18&amp;U20&amp;U28&amp;U36&amp;U42&amp;U47&amp;U49&amp;U54&amp;U57&amp;U65&amp;U72&amp;U77&amp;U84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82"/>
      <c r="C98" s="582"/>
      <c r="D98" s="582"/>
      <c r="E98" s="582"/>
      <c r="F98" s="582"/>
      <c r="G98" s="582"/>
      <c r="H98" s="582"/>
      <c r="I98" s="582"/>
      <c r="J98" s="582"/>
      <c r="K98" s="582"/>
      <c r="L98" s="582"/>
      <c r="M98" s="583"/>
    </row>
  </sheetData>
  <sheetProtection algorithmName="SHA-512" hashValue="OUgj4yeprP139UHaPtybcz2HWiFRYIJRJRTOe1MMt3lymQZj1iw0bfsXUfK3AW7HpLy/Tu2h4IOH9P4zvUsm9Q==" saltValue="iohP23CEOnar+3KK3UlSY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702" priority="3">
      <formula>$D50="No"</formula>
    </cfRule>
  </conditionalFormatting>
  <conditionalFormatting sqref="C8:D87">
    <cfRule type="expression" dxfId="3701" priority="1">
      <formula>$D8="No"</formula>
    </cfRule>
  </conditionalFormatting>
  <conditionalFormatting sqref="J8 J18 J28 J49 J57 J65 J72 J77 J84">
    <cfRule type="cellIs" dxfId="3700" priority="35" operator="equal">
      <formula>"Significant Negative"</formula>
    </cfRule>
    <cfRule type="cellIs" dxfId="3699" priority="36" operator="equal">
      <formula>"Minor Negative"</formula>
    </cfRule>
    <cfRule type="cellIs" dxfId="3698" priority="37" operator="equal">
      <formula>"Uncertain"</formula>
    </cfRule>
    <cfRule type="cellIs" dxfId="3697" priority="38" operator="equal">
      <formula>"Neutral"</formula>
    </cfRule>
    <cfRule type="cellIs" dxfId="3696" priority="39" operator="equal">
      <formula>"Minor Positive"</formula>
    </cfRule>
    <cfRule type="cellIs" dxfId="3695" priority="40" operator="equal">
      <formula>"Significant Positive"</formula>
    </cfRule>
  </conditionalFormatting>
  <conditionalFormatting sqref="J20">
    <cfRule type="cellIs" dxfId="3694" priority="23" operator="equal">
      <formula>"Significant Negative"</formula>
    </cfRule>
    <cfRule type="cellIs" dxfId="3693" priority="24" operator="equal">
      <formula>"Minor Negative"</formula>
    </cfRule>
    <cfRule type="cellIs" dxfId="3692" priority="25" operator="equal">
      <formula>"Uncertain"</formula>
    </cfRule>
    <cfRule type="cellIs" dxfId="3691" priority="26" operator="equal">
      <formula>"Neutral"</formula>
    </cfRule>
    <cfRule type="cellIs" dxfId="3690" priority="27" operator="equal">
      <formula>"Minor Positive"</formula>
    </cfRule>
    <cfRule type="cellIs" dxfId="3689" priority="28" operator="equal">
      <formula>"Significant Positive"</formula>
    </cfRule>
  </conditionalFormatting>
  <conditionalFormatting sqref="J36">
    <cfRule type="cellIs" dxfId="3688" priority="17" operator="equal">
      <formula>"Significant Negative"</formula>
    </cfRule>
    <cfRule type="cellIs" dxfId="3687" priority="18" operator="equal">
      <formula>"Minor Negative"</formula>
    </cfRule>
    <cfRule type="cellIs" dxfId="3686" priority="19" operator="equal">
      <formula>"Uncertain"</formula>
    </cfRule>
    <cfRule type="cellIs" dxfId="3685" priority="20" operator="equal">
      <formula>"Neutral"</formula>
    </cfRule>
    <cfRule type="cellIs" dxfId="3684" priority="21" operator="equal">
      <formula>"Minor Positive"</formula>
    </cfRule>
    <cfRule type="cellIs" dxfId="3683" priority="22" operator="equal">
      <formula>"Significant Positive"</formula>
    </cfRule>
  </conditionalFormatting>
  <conditionalFormatting sqref="J42">
    <cfRule type="cellIs" dxfId="3682" priority="11" operator="equal">
      <formula>"Significant Negative"</formula>
    </cfRule>
    <cfRule type="cellIs" dxfId="3681" priority="12" operator="equal">
      <formula>"Minor Negative"</formula>
    </cfRule>
    <cfRule type="cellIs" dxfId="3680" priority="13" operator="equal">
      <formula>"Uncertain"</formula>
    </cfRule>
    <cfRule type="cellIs" dxfId="3679" priority="14" operator="equal">
      <formula>"Neutral"</formula>
    </cfRule>
    <cfRule type="cellIs" dxfId="3678" priority="15" operator="equal">
      <formula>"Minor Positive"</formula>
    </cfRule>
    <cfRule type="cellIs" dxfId="3677" priority="16" operator="equal">
      <formula>"Significant Positive"</formula>
    </cfRule>
  </conditionalFormatting>
  <conditionalFormatting sqref="J47">
    <cfRule type="cellIs" dxfId="3676" priority="29" operator="equal">
      <formula>"Significant Negative"</formula>
    </cfRule>
    <cfRule type="cellIs" dxfId="3675" priority="30" operator="equal">
      <formula>"Minor Negative"</formula>
    </cfRule>
    <cfRule type="cellIs" dxfId="3674" priority="31" operator="equal">
      <formula>"Uncertain"</formula>
    </cfRule>
    <cfRule type="cellIs" dxfId="3673" priority="32" operator="equal">
      <formula>"Neutral"</formula>
    </cfRule>
    <cfRule type="cellIs" dxfId="3672" priority="33" operator="equal">
      <formula>"Minor Positive"</formula>
    </cfRule>
    <cfRule type="cellIs" dxfId="3671" priority="34" operator="equal">
      <formula>"Significant Positive"</formula>
    </cfRule>
  </conditionalFormatting>
  <conditionalFormatting sqref="J54">
    <cfRule type="cellIs" dxfId="3670" priority="5" operator="equal">
      <formula>"Significant Negative"</formula>
    </cfRule>
    <cfRule type="cellIs" dxfId="3669" priority="6" operator="equal">
      <formula>"Minor Negative"</formula>
    </cfRule>
    <cfRule type="cellIs" dxfId="3668" priority="7" operator="equal">
      <formula>"Uncertain"</formula>
    </cfRule>
    <cfRule type="cellIs" dxfId="3667" priority="8" operator="equal">
      <formula>"Neutral"</formula>
    </cfRule>
    <cfRule type="cellIs" dxfId="3666" priority="9" operator="equal">
      <formula>"Minor Positive"</formula>
    </cfRule>
    <cfRule type="cellIs" dxfId="3665" priority="10" operator="equal">
      <formula>"Significant Positive"</formula>
    </cfRule>
  </conditionalFormatting>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2E11-8B2F-47CD-884E-7D50C2CA5F39}">
  <sheetPr codeName="Sheet2"/>
  <dimension ref="B2:O37"/>
  <sheetViews>
    <sheetView zoomScale="60" zoomScaleNormal="60" workbookViewId="0">
      <selection activeCell="V77" sqref="V77"/>
    </sheetView>
  </sheetViews>
  <sheetFormatPr defaultColWidth="8.81640625" defaultRowHeight="14.5" x14ac:dyDescent="0.35"/>
  <cols>
    <col min="1" max="1" width="8.81640625" style="33"/>
    <col min="2" max="2" width="27.453125" style="33" customWidth="1"/>
    <col min="3" max="3" width="60.54296875" style="33" customWidth="1"/>
    <col min="4" max="7" width="8.81640625" style="33"/>
    <col min="8" max="8" width="8.81640625" style="43"/>
    <col min="9" max="9" width="62.54296875" style="33" customWidth="1"/>
    <col min="10" max="10" width="53.453125" style="33" customWidth="1"/>
    <col min="11" max="14" width="8.81640625" style="33"/>
    <col min="15" max="15" width="56.54296875" style="33" customWidth="1"/>
    <col min="16" max="16384" width="8.81640625" style="33"/>
  </cols>
  <sheetData>
    <row r="2" spans="2:15" ht="15" thickBot="1" x14ac:dyDescent="0.4"/>
    <row r="3" spans="2:15" ht="63" customHeight="1" thickBot="1" x14ac:dyDescent="0.4">
      <c r="B3" s="303" t="s">
        <v>67</v>
      </c>
      <c r="C3" s="304"/>
      <c r="H3" s="303" t="s">
        <v>68</v>
      </c>
      <c r="I3" s="305"/>
      <c r="J3" s="304"/>
    </row>
    <row r="4" spans="2:15" ht="26.25" customHeight="1" thickBot="1" x14ac:dyDescent="0.4">
      <c r="B4" s="35" t="s">
        <v>69</v>
      </c>
      <c r="C4" s="36" t="s">
        <v>70</v>
      </c>
      <c r="H4" s="44" t="s">
        <v>71</v>
      </c>
      <c r="I4" s="38" t="s">
        <v>72</v>
      </c>
      <c r="J4" s="38" t="s">
        <v>73</v>
      </c>
    </row>
    <row r="5" spans="2:15" ht="55" customHeight="1" thickBot="1" x14ac:dyDescent="0.4">
      <c r="B5" s="37" t="s">
        <v>74</v>
      </c>
      <c r="C5" s="39" t="s">
        <v>75</v>
      </c>
      <c r="H5" s="306" t="s">
        <v>76</v>
      </c>
      <c r="I5" s="297" t="s">
        <v>77</v>
      </c>
      <c r="J5" s="300" t="s">
        <v>78</v>
      </c>
    </row>
    <row r="6" spans="2:15" ht="31.5" customHeight="1" thickBot="1" x14ac:dyDescent="0.4">
      <c r="B6" s="37" t="s">
        <v>79</v>
      </c>
      <c r="C6" s="39" t="s">
        <v>80</v>
      </c>
      <c r="H6" s="307"/>
      <c r="I6" s="298"/>
      <c r="J6" s="301"/>
    </row>
    <row r="7" spans="2:15" ht="36.65" customHeight="1" thickBot="1" x14ac:dyDescent="0.4">
      <c r="B7" s="37" t="s">
        <v>81</v>
      </c>
      <c r="C7" s="39" t="s">
        <v>82</v>
      </c>
      <c r="H7" s="307"/>
      <c r="I7" s="298"/>
      <c r="J7" s="301"/>
    </row>
    <row r="8" spans="2:15" x14ac:dyDescent="0.35">
      <c r="B8" s="297" t="s">
        <v>83</v>
      </c>
      <c r="C8" s="40" t="s">
        <v>84</v>
      </c>
      <c r="H8" s="307"/>
      <c r="I8" s="298"/>
      <c r="J8" s="301"/>
    </row>
    <row r="9" spans="2:15" ht="20.149999999999999" customHeight="1" x14ac:dyDescent="0.35">
      <c r="B9" s="298"/>
      <c r="C9" s="41" t="s">
        <v>85</v>
      </c>
      <c r="H9" s="307"/>
      <c r="I9" s="298"/>
      <c r="J9" s="301"/>
    </row>
    <row r="10" spans="2:15" ht="28.5" customHeight="1" x14ac:dyDescent="0.35">
      <c r="B10" s="298"/>
      <c r="C10" s="41" t="s">
        <v>86</v>
      </c>
      <c r="H10" s="307"/>
      <c r="I10" s="298"/>
      <c r="J10" s="301"/>
    </row>
    <row r="11" spans="2:15" ht="31" customHeight="1" thickBot="1" x14ac:dyDescent="0.4">
      <c r="B11" s="299"/>
      <c r="C11" s="164" t="s">
        <v>87</v>
      </c>
      <c r="H11" s="307"/>
      <c r="I11" s="298"/>
      <c r="J11" s="301"/>
      <c r="O11" s="34"/>
    </row>
    <row r="12" spans="2:15" ht="25.5" thickBot="1" x14ac:dyDescent="0.4">
      <c r="B12" s="297" t="s">
        <v>41</v>
      </c>
      <c r="C12" s="40" t="s">
        <v>88</v>
      </c>
      <c r="H12" s="308"/>
      <c r="I12" s="299"/>
      <c r="J12" s="302"/>
    </row>
    <row r="13" spans="2:15" x14ac:dyDescent="0.35">
      <c r="B13" s="298"/>
      <c r="C13" s="41" t="s">
        <v>89</v>
      </c>
      <c r="H13" s="312" t="s">
        <v>90</v>
      </c>
      <c r="I13" s="297" t="s">
        <v>91</v>
      </c>
      <c r="J13" s="300" t="s">
        <v>92</v>
      </c>
    </row>
    <row r="14" spans="2:15" x14ac:dyDescent="0.35">
      <c r="B14" s="298"/>
      <c r="C14" s="41" t="s">
        <v>93</v>
      </c>
      <c r="H14" s="313"/>
      <c r="I14" s="298"/>
      <c r="J14" s="301"/>
    </row>
    <row r="15" spans="2:15" ht="15" thickBot="1" x14ac:dyDescent="0.4">
      <c r="B15" s="299"/>
      <c r="C15" s="42" t="s">
        <v>94</v>
      </c>
      <c r="H15" s="313"/>
      <c r="I15" s="298"/>
      <c r="J15" s="301"/>
    </row>
    <row r="16" spans="2:15" ht="25" x14ac:dyDescent="0.35">
      <c r="B16" s="297" t="s">
        <v>95</v>
      </c>
      <c r="C16" s="40" t="s">
        <v>96</v>
      </c>
      <c r="H16" s="313"/>
      <c r="I16" s="298"/>
      <c r="J16" s="301"/>
    </row>
    <row r="17" spans="2:10" ht="20.5" customHeight="1" x14ac:dyDescent="0.35">
      <c r="B17" s="298"/>
      <c r="C17" s="41" t="s">
        <v>97</v>
      </c>
      <c r="H17" s="313"/>
      <c r="I17" s="298"/>
      <c r="J17" s="301"/>
    </row>
    <row r="18" spans="2:10" ht="20.149999999999999" customHeight="1" x14ac:dyDescent="0.35">
      <c r="B18" s="298"/>
      <c r="C18" s="41" t="s">
        <v>98</v>
      </c>
      <c r="H18" s="313"/>
      <c r="I18" s="298"/>
      <c r="J18" s="301"/>
    </row>
    <row r="19" spans="2:10" ht="23.5" customHeight="1" thickBot="1" x14ac:dyDescent="0.4">
      <c r="B19" s="299"/>
      <c r="C19" s="42" t="s">
        <v>99</v>
      </c>
      <c r="H19" s="314"/>
      <c r="I19" s="299"/>
      <c r="J19" s="302"/>
    </row>
    <row r="20" spans="2:10" ht="38.5" thickBot="1" x14ac:dyDescent="0.4">
      <c r="B20" s="37" t="s">
        <v>100</v>
      </c>
      <c r="C20" s="39" t="s">
        <v>101</v>
      </c>
      <c r="H20" s="45">
        <v>0</v>
      </c>
      <c r="I20" s="38" t="s">
        <v>102</v>
      </c>
      <c r="J20" s="39" t="s">
        <v>103</v>
      </c>
    </row>
    <row r="21" spans="2:10" ht="38" thickBot="1" x14ac:dyDescent="0.4">
      <c r="B21" s="37" t="s">
        <v>104</v>
      </c>
      <c r="C21" s="39" t="s">
        <v>105</v>
      </c>
      <c r="H21" s="46" t="s">
        <v>106</v>
      </c>
      <c r="I21" s="38" t="s">
        <v>107</v>
      </c>
      <c r="J21" s="39" t="s">
        <v>103</v>
      </c>
    </row>
    <row r="22" spans="2:10" ht="59.15" customHeight="1" thickBot="1" x14ac:dyDescent="0.4">
      <c r="B22" s="37" t="s">
        <v>108</v>
      </c>
      <c r="C22" s="39" t="s">
        <v>109</v>
      </c>
      <c r="H22" s="315" t="s">
        <v>110</v>
      </c>
      <c r="I22" s="297" t="s">
        <v>111</v>
      </c>
      <c r="J22" s="300" t="s">
        <v>112</v>
      </c>
    </row>
    <row r="23" spans="2:10" x14ac:dyDescent="0.35">
      <c r="H23" s="316"/>
      <c r="I23" s="298"/>
      <c r="J23" s="301"/>
    </row>
    <row r="24" spans="2:10" x14ac:dyDescent="0.35">
      <c r="H24" s="316"/>
      <c r="I24" s="298"/>
      <c r="J24" s="301"/>
    </row>
    <row r="25" spans="2:10" x14ac:dyDescent="0.35">
      <c r="H25" s="316"/>
      <c r="I25" s="298"/>
      <c r="J25" s="301"/>
    </row>
    <row r="26" spans="2:10" x14ac:dyDescent="0.35">
      <c r="H26" s="316"/>
      <c r="I26" s="298"/>
      <c r="J26" s="301"/>
    </row>
    <row r="27" spans="2:10" ht="15" thickBot="1" x14ac:dyDescent="0.4">
      <c r="H27" s="317"/>
      <c r="I27" s="299"/>
      <c r="J27" s="302"/>
    </row>
    <row r="28" spans="2:10" x14ac:dyDescent="0.35">
      <c r="H28" s="309" t="s">
        <v>113</v>
      </c>
      <c r="I28" s="297" t="s">
        <v>114</v>
      </c>
      <c r="J28" s="300" t="s">
        <v>115</v>
      </c>
    </row>
    <row r="29" spans="2:10" x14ac:dyDescent="0.35">
      <c r="H29" s="310"/>
      <c r="I29" s="298"/>
      <c r="J29" s="301"/>
    </row>
    <row r="30" spans="2:10" x14ac:dyDescent="0.35">
      <c r="H30" s="310"/>
      <c r="I30" s="298"/>
      <c r="J30" s="301"/>
    </row>
    <row r="31" spans="2:10" x14ac:dyDescent="0.35">
      <c r="H31" s="310"/>
      <c r="I31" s="298"/>
      <c r="J31" s="301"/>
    </row>
    <row r="32" spans="2:10" x14ac:dyDescent="0.35">
      <c r="H32" s="310"/>
      <c r="I32" s="298"/>
      <c r="J32" s="301"/>
    </row>
    <row r="33" spans="8:10" x14ac:dyDescent="0.35">
      <c r="H33" s="310"/>
      <c r="I33" s="298"/>
      <c r="J33" s="301"/>
    </row>
    <row r="34" spans="8:10" ht="27.65" customHeight="1" x14ac:dyDescent="0.35">
      <c r="H34" s="310"/>
      <c r="I34" s="298"/>
      <c r="J34" s="301"/>
    </row>
    <row r="35" spans="8:10" x14ac:dyDescent="0.35">
      <c r="H35" s="310"/>
      <c r="I35" s="298"/>
      <c r="J35" s="301"/>
    </row>
    <row r="36" spans="8:10" ht="26.15" customHeight="1" x14ac:dyDescent="0.35">
      <c r="H36" s="310"/>
      <c r="I36" s="298"/>
      <c r="J36" s="301"/>
    </row>
    <row r="37" spans="8:10" ht="69" customHeight="1" thickBot="1" x14ac:dyDescent="0.4">
      <c r="H37" s="311"/>
      <c r="I37" s="299"/>
      <c r="J37" s="302"/>
    </row>
  </sheetData>
  <sheetProtection algorithmName="SHA-512" hashValue="7u6+sB/Pqj6ChQl70mkaTAA92JzpqmUt5KLliP4aCvkwGitjPuwxm3aFZTKZmZL8qKcaDJEQ4flTSP2Hofut7A==" saltValue="ZBUJI1oCgXc8sliJ6o0H4A==" spinCount="100000" sheet="1" objects="1" scenarios="1"/>
  <mergeCells count="17">
    <mergeCell ref="H28:H37"/>
    <mergeCell ref="I28:I37"/>
    <mergeCell ref="J28:J37"/>
    <mergeCell ref="J22:J27"/>
    <mergeCell ref="J13:J19"/>
    <mergeCell ref="H13:H19"/>
    <mergeCell ref="I13:I19"/>
    <mergeCell ref="H22:H27"/>
    <mergeCell ref="B16:B19"/>
    <mergeCell ref="J5:J12"/>
    <mergeCell ref="B3:C3"/>
    <mergeCell ref="I22:I27"/>
    <mergeCell ref="H3:J3"/>
    <mergeCell ref="H5:H12"/>
    <mergeCell ref="I5:I12"/>
    <mergeCell ref="B8:B11"/>
    <mergeCell ref="B12:B15"/>
  </mergeCells>
  <pageMargins left="0.7" right="0.7" top="0.75" bottom="0.75" header="0.3" footer="0.3"/>
  <pageSetup orientation="portrait" horizontalDpi="4294967293" vertic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BD2-C248-428B-82E7-9C0C5AA7BE50}">
  <sheetPr codeName="Sheet125">
    <tabColor theme="4" tint="0.79998168889431442"/>
  </sheetPr>
  <dimension ref="A1:V98"/>
  <sheetViews>
    <sheetView zoomScale="110" zoomScaleNormal="110" workbookViewId="0">
      <pane xSplit="4" ySplit="7" topLeftCell="J19"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735</v>
      </c>
      <c r="D1" s="323"/>
      <c r="E1" s="323"/>
      <c r="F1" s="324"/>
      <c r="G1" s="16"/>
      <c r="I1" s="7"/>
      <c r="J1" s="7"/>
      <c r="K1" s="7"/>
    </row>
    <row r="2" spans="1:22" x14ac:dyDescent="0.35">
      <c r="A2" s="74" t="s">
        <v>31</v>
      </c>
      <c r="B2" s="9"/>
      <c r="C2" s="323" t="s">
        <v>736</v>
      </c>
      <c r="D2" s="323"/>
      <c r="E2" s="323"/>
      <c r="F2" s="324"/>
      <c r="I2" s="8"/>
      <c r="J2" s="8"/>
      <c r="K2" s="8"/>
    </row>
    <row r="3" spans="1:22" ht="61.5" customHeight="1" x14ac:dyDescent="0.35">
      <c r="A3" s="75" t="s">
        <v>32</v>
      </c>
      <c r="B3" s="4"/>
      <c r="C3" s="323" t="s">
        <v>737</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253</v>
      </c>
      <c r="E20" s="370" t="s">
        <v>435</v>
      </c>
      <c r="F20" s="370" t="s">
        <v>444</v>
      </c>
      <c r="G20" s="370" t="s">
        <v>510</v>
      </c>
      <c r="H20" s="370" t="s">
        <v>468</v>
      </c>
      <c r="I20" s="370" t="s">
        <v>439</v>
      </c>
      <c r="J20" s="370" t="s">
        <v>159</v>
      </c>
      <c r="K20" s="379" t="s">
        <v>738</v>
      </c>
      <c r="L20" s="370" t="s">
        <v>257</v>
      </c>
      <c r="M20" s="370"/>
      <c r="N20" s="503"/>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257</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257</v>
      </c>
      <c r="E25" s="358"/>
      <c r="F25" s="358"/>
      <c r="G25" s="358"/>
      <c r="H25" s="358"/>
      <c r="I25" s="358"/>
      <c r="J25" s="358"/>
      <c r="K25" s="296"/>
      <c r="L25" s="358"/>
      <c r="M25" s="358"/>
      <c r="N25" s="505"/>
      <c r="R25" s="12"/>
      <c r="S25" s="12"/>
      <c r="T25" s="12"/>
    </row>
    <row r="26" spans="1:22" ht="14.5" customHeight="1" x14ac:dyDescent="0.35">
      <c r="A26" s="377"/>
      <c r="B26" s="368"/>
      <c r="C26" s="3" t="s">
        <v>344</v>
      </c>
      <c r="D26" s="24" t="s">
        <v>257</v>
      </c>
      <c r="E26" s="358"/>
      <c r="F26" s="358"/>
      <c r="G26" s="358"/>
      <c r="H26" s="358"/>
      <c r="I26" s="358"/>
      <c r="J26" s="358"/>
      <c r="K26" s="296"/>
      <c r="L26" s="358"/>
      <c r="M26" s="358"/>
      <c r="N26" s="505"/>
      <c r="R26" s="12"/>
      <c r="S26" s="12"/>
      <c r="T26" s="12"/>
    </row>
    <row r="27" spans="1:22" ht="29.5" thickBot="1" x14ac:dyDescent="0.4">
      <c r="A27" s="382"/>
      <c r="B27" s="369"/>
      <c r="C27" s="80" t="s">
        <v>345</v>
      </c>
      <c r="D27" s="88" t="s">
        <v>253</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253</v>
      </c>
      <c r="E28" s="370" t="s">
        <v>421</v>
      </c>
      <c r="F28" s="370" t="s">
        <v>444</v>
      </c>
      <c r="G28" s="370" t="s">
        <v>427</v>
      </c>
      <c r="H28" s="370" t="s">
        <v>468</v>
      </c>
      <c r="I28" s="370" t="s">
        <v>439</v>
      </c>
      <c r="J28" s="370" t="s">
        <v>159</v>
      </c>
      <c r="K28" s="379" t="s">
        <v>739</v>
      </c>
      <c r="L28" s="370" t="s">
        <v>257</v>
      </c>
      <c r="M28" s="370"/>
      <c r="N28" s="498" t="s">
        <v>740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29" x14ac:dyDescent="0.35">
      <c r="A29" s="377"/>
      <c r="B29" s="368"/>
      <c r="C29" s="83" t="s">
        <v>348</v>
      </c>
      <c r="D29" s="3" t="s">
        <v>253</v>
      </c>
      <c r="E29" s="358"/>
      <c r="F29" s="358"/>
      <c r="G29" s="358"/>
      <c r="H29" s="358"/>
      <c r="I29" s="358"/>
      <c r="J29" s="358"/>
      <c r="K29" s="296"/>
      <c r="L29" s="358"/>
      <c r="M29" s="358"/>
      <c r="N29" s="499"/>
      <c r="R29" s="12"/>
      <c r="S29" s="12"/>
      <c r="T29" s="12"/>
    </row>
    <row r="30" spans="1:22" x14ac:dyDescent="0.35">
      <c r="A30" s="377"/>
      <c r="B30" s="368"/>
      <c r="C30" s="83" t="s">
        <v>349</v>
      </c>
      <c r="D30" s="3" t="s">
        <v>253</v>
      </c>
      <c r="E30" s="358"/>
      <c r="F30" s="358"/>
      <c r="G30" s="358"/>
      <c r="H30" s="358"/>
      <c r="I30" s="358"/>
      <c r="J30" s="358"/>
      <c r="K30" s="296"/>
      <c r="L30" s="358"/>
      <c r="M30" s="358"/>
      <c r="N30" s="499"/>
      <c r="R30" s="12"/>
      <c r="S30" s="12"/>
      <c r="T30" s="12"/>
    </row>
    <row r="31" spans="1:22" ht="30" customHeight="1" x14ac:dyDescent="0.35">
      <c r="A31" s="377"/>
      <c r="B31" s="368"/>
      <c r="C31" s="83" t="s">
        <v>350</v>
      </c>
      <c r="D31" s="3" t="s">
        <v>257</v>
      </c>
      <c r="E31" s="358"/>
      <c r="F31" s="358"/>
      <c r="G31" s="358"/>
      <c r="H31" s="358"/>
      <c r="I31" s="358"/>
      <c r="J31" s="358"/>
      <c r="K31" s="296"/>
      <c r="L31" s="358"/>
      <c r="M31" s="358"/>
      <c r="N31" s="499"/>
      <c r="R31" s="12"/>
      <c r="S31" s="12"/>
      <c r="T31" s="12"/>
    </row>
    <row r="32" spans="1:22" x14ac:dyDescent="0.35">
      <c r="A32" s="377"/>
      <c r="B32" s="368"/>
      <c r="C32" s="83" t="s">
        <v>351</v>
      </c>
      <c r="D32" s="3" t="s">
        <v>257</v>
      </c>
      <c r="E32" s="358"/>
      <c r="F32" s="358"/>
      <c r="G32" s="358"/>
      <c r="H32" s="358"/>
      <c r="I32" s="358"/>
      <c r="J32" s="358"/>
      <c r="K32" s="296"/>
      <c r="L32" s="358"/>
      <c r="M32" s="358"/>
      <c r="N32" s="499"/>
      <c r="R32" s="12"/>
      <c r="S32" s="12"/>
      <c r="T32" s="12"/>
    </row>
    <row r="33" spans="1:22" x14ac:dyDescent="0.35">
      <c r="A33" s="377"/>
      <c r="B33" s="368"/>
      <c r="C33" s="83" t="s">
        <v>352</v>
      </c>
      <c r="D33" s="3" t="s">
        <v>257</v>
      </c>
      <c r="E33" s="358"/>
      <c r="F33" s="358"/>
      <c r="G33" s="358"/>
      <c r="H33" s="358"/>
      <c r="I33" s="358"/>
      <c r="J33" s="358"/>
      <c r="K33" s="296"/>
      <c r="L33" s="358"/>
      <c r="M33" s="358"/>
      <c r="N33" s="499"/>
      <c r="R33" s="12"/>
      <c r="S33" s="12"/>
      <c r="T33" s="12"/>
    </row>
    <row r="34" spans="1:22" x14ac:dyDescent="0.35">
      <c r="A34" s="377"/>
      <c r="B34" s="368"/>
      <c r="C34" s="83" t="s">
        <v>353</v>
      </c>
      <c r="D34" s="3" t="s">
        <v>257</v>
      </c>
      <c r="E34" s="358"/>
      <c r="F34" s="358"/>
      <c r="G34" s="358"/>
      <c r="H34" s="358"/>
      <c r="I34" s="358"/>
      <c r="J34" s="358"/>
      <c r="K34" s="296"/>
      <c r="L34" s="358"/>
      <c r="M34" s="358"/>
      <c r="N34" s="499"/>
      <c r="R34" s="12"/>
      <c r="S34" s="12"/>
      <c r="T34" s="12"/>
    </row>
    <row r="35" spans="1:22" ht="15" thickBot="1" x14ac:dyDescent="0.4">
      <c r="A35" s="382"/>
      <c r="B35" s="369"/>
      <c r="C35" s="93" t="s">
        <v>354</v>
      </c>
      <c r="D35" s="80" t="s">
        <v>257</v>
      </c>
      <c r="E35" s="359"/>
      <c r="F35" s="359"/>
      <c r="G35" s="359"/>
      <c r="H35" s="359"/>
      <c r="I35" s="359"/>
      <c r="J35" s="359"/>
      <c r="K35" s="361"/>
      <c r="L35" s="359"/>
      <c r="M35" s="359"/>
      <c r="N35" s="500"/>
      <c r="R35" s="12"/>
      <c r="S35" s="12"/>
      <c r="T35" s="12"/>
    </row>
    <row r="36" spans="1:22" x14ac:dyDescent="0.35">
      <c r="A36" s="376" t="s">
        <v>355</v>
      </c>
      <c r="B36" s="367" t="s">
        <v>122</v>
      </c>
      <c r="C36" s="79" t="s">
        <v>356</v>
      </c>
      <c r="D36" s="79" t="s">
        <v>253</v>
      </c>
      <c r="E36" s="370" t="s">
        <v>421</v>
      </c>
      <c r="F36" s="370" t="s">
        <v>444</v>
      </c>
      <c r="G36" s="370" t="s">
        <v>510</v>
      </c>
      <c r="H36" s="370" t="s">
        <v>468</v>
      </c>
      <c r="I36" s="370" t="s">
        <v>439</v>
      </c>
      <c r="J36" s="370" t="s">
        <v>156</v>
      </c>
      <c r="K36" s="379" t="s">
        <v>741</v>
      </c>
      <c r="L36" s="370" t="s">
        <v>257</v>
      </c>
      <c r="M36" s="379"/>
      <c r="N36" s="498"/>
      <c r="R36" s="12" t="str">
        <f>IF(OR(J36='Drop downs'!$G$7,J36='Drop downs'!$G$5), B36&amp;": "&amp;K36&amp;CHAR(10),"")</f>
        <v/>
      </c>
      <c r="S36" s="12" t="str">
        <f>IF(J36='Drop downs'!$G$2,B36&amp;": "&amp;K36&amp;"
"," ")</f>
        <v xml:space="preserve">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2" t="str">
        <f>IF(E36='Drop downs'!$B$6,B36&amp;": "&amp;K36&amp;"","")</f>
        <v/>
      </c>
      <c r="U36" t="str">
        <f>IF(M36&gt;0,B36&amp;":"&amp;M36&amp;"
","")</f>
        <v/>
      </c>
      <c r="V36" t="str">
        <f>IF(N36&gt;0,B36&amp;":"&amp;N36&amp;"
","")</f>
        <v/>
      </c>
    </row>
    <row r="37" spans="1:22" ht="29" x14ac:dyDescent="0.35">
      <c r="A37" s="377"/>
      <c r="B37" s="368"/>
      <c r="C37" s="3" t="s">
        <v>357</v>
      </c>
      <c r="D37" s="3" t="s">
        <v>253</v>
      </c>
      <c r="E37" s="358"/>
      <c r="F37" s="358"/>
      <c r="G37" s="358"/>
      <c r="H37" s="358"/>
      <c r="I37" s="358"/>
      <c r="J37" s="358"/>
      <c r="K37" s="296"/>
      <c r="L37" s="358"/>
      <c r="M37" s="296"/>
      <c r="N37" s="499"/>
      <c r="R37" s="12"/>
      <c r="S37" s="12"/>
      <c r="T37" s="12"/>
    </row>
    <row r="38" spans="1:22" x14ac:dyDescent="0.35">
      <c r="A38" s="377"/>
      <c r="B38" s="368"/>
      <c r="C38" s="3" t="s">
        <v>358</v>
      </c>
      <c r="D38" s="3" t="s">
        <v>257</v>
      </c>
      <c r="E38" s="358"/>
      <c r="F38" s="358"/>
      <c r="G38" s="358"/>
      <c r="H38" s="358"/>
      <c r="I38" s="358"/>
      <c r="J38" s="358"/>
      <c r="K38" s="296"/>
      <c r="L38" s="358"/>
      <c r="M38" s="296"/>
      <c r="N38" s="499"/>
      <c r="R38" s="12"/>
      <c r="S38" s="12"/>
      <c r="T38" s="12"/>
    </row>
    <row r="39" spans="1:22" ht="29" x14ac:dyDescent="0.35">
      <c r="A39" s="377"/>
      <c r="B39" s="368"/>
      <c r="C39" s="3" t="s">
        <v>359</v>
      </c>
      <c r="D39" s="3" t="s">
        <v>257</v>
      </c>
      <c r="E39" s="358"/>
      <c r="F39" s="358"/>
      <c r="G39" s="358"/>
      <c r="H39" s="358"/>
      <c r="I39" s="358"/>
      <c r="J39" s="358"/>
      <c r="K39" s="296"/>
      <c r="L39" s="358"/>
      <c r="M39" s="296"/>
      <c r="N39" s="499"/>
      <c r="R39" s="12"/>
      <c r="S39" s="12"/>
      <c r="T39" s="12"/>
    </row>
    <row r="40" spans="1:22" ht="43.5" x14ac:dyDescent="0.35">
      <c r="A40" s="377"/>
      <c r="B40" s="368"/>
      <c r="C40" s="3" t="s">
        <v>360</v>
      </c>
      <c r="D40" s="3" t="s">
        <v>253</v>
      </c>
      <c r="E40" s="358"/>
      <c r="F40" s="358"/>
      <c r="G40" s="358"/>
      <c r="H40" s="358"/>
      <c r="I40" s="358"/>
      <c r="J40" s="358"/>
      <c r="K40" s="296"/>
      <c r="L40" s="358"/>
      <c r="M40" s="296"/>
      <c r="N40" s="499"/>
      <c r="R40" s="12"/>
      <c r="S40" s="12"/>
      <c r="T40" s="12"/>
    </row>
    <row r="41" spans="1:22" ht="58.5" customHeight="1" thickBot="1" x14ac:dyDescent="0.4">
      <c r="A41" s="382"/>
      <c r="B41" s="369"/>
      <c r="C41" s="80" t="s">
        <v>361</v>
      </c>
      <c r="D41" s="80" t="s">
        <v>253</v>
      </c>
      <c r="E41" s="359"/>
      <c r="F41" s="359"/>
      <c r="G41" s="359"/>
      <c r="H41" s="359"/>
      <c r="I41" s="359"/>
      <c r="J41" s="359"/>
      <c r="K41" s="361"/>
      <c r="L41" s="359"/>
      <c r="M41" s="361"/>
      <c r="N41" s="500"/>
      <c r="R41" s="12"/>
      <c r="S41" s="12"/>
      <c r="T41" s="12"/>
    </row>
    <row r="42" spans="1:22" ht="29" x14ac:dyDescent="0.35">
      <c r="A42" s="376" t="s">
        <v>362</v>
      </c>
      <c r="B42" s="367" t="s">
        <v>123</v>
      </c>
      <c r="C42" s="79" t="s">
        <v>363</v>
      </c>
      <c r="D42" s="79" t="s">
        <v>253</v>
      </c>
      <c r="E42" s="370" t="s">
        <v>435</v>
      </c>
      <c r="F42" s="370" t="s">
        <v>422</v>
      </c>
      <c r="G42" s="370" t="s">
        <v>427</v>
      </c>
      <c r="H42" s="370" t="s">
        <v>424</v>
      </c>
      <c r="I42" s="370" t="s">
        <v>439</v>
      </c>
      <c r="J42" s="370" t="s">
        <v>159</v>
      </c>
      <c r="K42" s="379" t="s">
        <v>742</v>
      </c>
      <c r="L42" s="370" t="s">
        <v>257</v>
      </c>
      <c r="M42" s="379"/>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358"/>
      <c r="M43" s="296"/>
      <c r="N43" s="499"/>
      <c r="R43" s="12"/>
      <c r="S43" s="12"/>
      <c r="T43" s="12"/>
    </row>
    <row r="44" spans="1:22" x14ac:dyDescent="0.35">
      <c r="A44" s="377"/>
      <c r="B44" s="368"/>
      <c r="C44" s="3" t="s">
        <v>365</v>
      </c>
      <c r="D44" s="3" t="s">
        <v>257</v>
      </c>
      <c r="E44" s="358"/>
      <c r="F44" s="358"/>
      <c r="G44" s="358"/>
      <c r="H44" s="358"/>
      <c r="I44" s="358"/>
      <c r="J44" s="358"/>
      <c r="K44" s="296"/>
      <c r="L44" s="358"/>
      <c r="M44" s="296"/>
      <c r="N44" s="499"/>
      <c r="R44" s="12"/>
      <c r="S44" s="12"/>
      <c r="T44" s="12"/>
    </row>
    <row r="45" spans="1:22" x14ac:dyDescent="0.35">
      <c r="A45" s="377"/>
      <c r="B45" s="368"/>
      <c r="C45" s="3" t="s">
        <v>366</v>
      </c>
      <c r="D45" s="3" t="s">
        <v>257</v>
      </c>
      <c r="E45" s="358"/>
      <c r="F45" s="358"/>
      <c r="G45" s="358"/>
      <c r="H45" s="358"/>
      <c r="I45" s="358"/>
      <c r="J45" s="358"/>
      <c r="K45" s="296"/>
      <c r="L45" s="358"/>
      <c r="M45" s="296"/>
      <c r="N45" s="499"/>
      <c r="R45" s="12"/>
      <c r="S45" s="12"/>
      <c r="T45" s="12"/>
    </row>
    <row r="46" spans="1:22" ht="29.5" thickBot="1" x14ac:dyDescent="0.4">
      <c r="A46" s="382"/>
      <c r="B46" s="369"/>
      <c r="C46" s="80" t="s">
        <v>367</v>
      </c>
      <c r="D46" s="80" t="s">
        <v>257</v>
      </c>
      <c r="E46" s="359"/>
      <c r="F46" s="359"/>
      <c r="G46" s="359"/>
      <c r="H46" s="359"/>
      <c r="I46" s="359"/>
      <c r="J46" s="359"/>
      <c r="K46" s="361"/>
      <c r="L46" s="359"/>
      <c r="M46" s="361"/>
      <c r="N46" s="500"/>
      <c r="R46" s="12"/>
      <c r="S46" s="12"/>
      <c r="T46" s="12"/>
    </row>
    <row r="47" spans="1:22" ht="43.5" x14ac:dyDescent="0.35">
      <c r="A47" s="376" t="s">
        <v>368</v>
      </c>
      <c r="B47" s="367" t="s">
        <v>124</v>
      </c>
      <c r="C47" s="79" t="s">
        <v>369</v>
      </c>
      <c r="D47" s="79" t="s">
        <v>253</v>
      </c>
      <c r="E47" s="370" t="s">
        <v>435</v>
      </c>
      <c r="F47" s="370" t="s">
        <v>444</v>
      </c>
      <c r="G47" s="370" t="s">
        <v>510</v>
      </c>
      <c r="H47" s="370" t="s">
        <v>468</v>
      </c>
      <c r="I47" s="370" t="s">
        <v>439</v>
      </c>
      <c r="J47" s="370" t="s">
        <v>159</v>
      </c>
      <c r="K47" s="379" t="s">
        <v>743</v>
      </c>
      <c r="L47" s="379"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61"/>
      <c r="M48" s="361"/>
      <c r="N48" s="500"/>
      <c r="R48" s="12"/>
      <c r="S48" s="12"/>
      <c r="T48" s="12"/>
    </row>
    <row r="49" spans="1:22" ht="29" x14ac:dyDescent="0.35">
      <c r="A49" s="376" t="s">
        <v>371</v>
      </c>
      <c r="B49" s="367" t="s">
        <v>125</v>
      </c>
      <c r="C49" s="86" t="s">
        <v>372</v>
      </c>
      <c r="D49" s="86" t="s">
        <v>257</v>
      </c>
      <c r="E49" s="370" t="s">
        <v>435</v>
      </c>
      <c r="F49" s="370" t="s">
        <v>444</v>
      </c>
      <c r="G49" s="370" t="s">
        <v>422</v>
      </c>
      <c r="H49" s="370" t="s">
        <v>468</v>
      </c>
      <c r="I49" s="370" t="s">
        <v>439</v>
      </c>
      <c r="J49" s="370" t="s">
        <v>159</v>
      </c>
      <c r="K49" s="379" t="s">
        <v>744</v>
      </c>
      <c r="L49" s="379"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253</v>
      </c>
      <c r="E50" s="358"/>
      <c r="F50" s="358"/>
      <c r="G50" s="358"/>
      <c r="H50" s="358"/>
      <c r="I50" s="358"/>
      <c r="J50" s="358"/>
      <c r="K50" s="296"/>
      <c r="L50" s="296"/>
      <c r="M50" s="296"/>
      <c r="N50" s="499"/>
      <c r="R50" s="12"/>
      <c r="S50" s="12"/>
      <c r="T50" s="12"/>
    </row>
    <row r="51" spans="1:22" x14ac:dyDescent="0.35">
      <c r="A51" s="377"/>
      <c r="B51" s="368"/>
      <c r="C51" s="97" t="s">
        <v>374</v>
      </c>
      <c r="D51" s="24" t="s">
        <v>257</v>
      </c>
      <c r="E51" s="358"/>
      <c r="F51" s="358"/>
      <c r="G51" s="358"/>
      <c r="H51" s="358"/>
      <c r="I51" s="358"/>
      <c r="J51" s="358"/>
      <c r="K51" s="296"/>
      <c r="L51" s="296"/>
      <c r="M51" s="296"/>
      <c r="N51" s="499"/>
      <c r="R51" s="12"/>
      <c r="S51" s="12"/>
      <c r="T51" s="12"/>
    </row>
    <row r="52" spans="1:22" ht="24.65" customHeight="1" x14ac:dyDescent="0.35">
      <c r="A52" s="377"/>
      <c r="B52" s="368"/>
      <c r="C52" s="24" t="s">
        <v>375</v>
      </c>
      <c r="D52" s="24" t="s">
        <v>257</v>
      </c>
      <c r="E52" s="358"/>
      <c r="F52" s="358"/>
      <c r="G52" s="358"/>
      <c r="H52" s="358"/>
      <c r="I52" s="358"/>
      <c r="J52" s="358"/>
      <c r="K52" s="296"/>
      <c r="L52" s="296"/>
      <c r="M52" s="296"/>
      <c r="N52" s="499"/>
      <c r="R52" s="12"/>
      <c r="S52" s="12"/>
      <c r="T52" s="12"/>
    </row>
    <row r="53" spans="1:22" ht="91.5" customHeight="1" thickBot="1" x14ac:dyDescent="0.4">
      <c r="A53" s="382"/>
      <c r="B53" s="369"/>
      <c r="C53" s="88" t="s">
        <v>376</v>
      </c>
      <c r="D53" s="88" t="s">
        <v>253</v>
      </c>
      <c r="E53" s="359"/>
      <c r="F53" s="359"/>
      <c r="G53" s="359"/>
      <c r="H53" s="359"/>
      <c r="I53" s="359"/>
      <c r="J53" s="359"/>
      <c r="K53" s="361"/>
      <c r="L53" s="361"/>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9"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296"/>
      <c r="M55" s="296"/>
      <c r="N55" s="499"/>
      <c r="R55" s="12"/>
      <c r="S55" s="12"/>
      <c r="T55" s="12"/>
    </row>
    <row r="56" spans="1:22" ht="29.5" thickBot="1" x14ac:dyDescent="0.4">
      <c r="A56" s="382"/>
      <c r="B56" s="369"/>
      <c r="C56" s="90" t="s">
        <v>380</v>
      </c>
      <c r="D56" s="88" t="s">
        <v>257</v>
      </c>
      <c r="E56" s="359"/>
      <c r="F56" s="359"/>
      <c r="G56" s="359"/>
      <c r="H56" s="359"/>
      <c r="I56" s="359"/>
      <c r="J56" s="359"/>
      <c r="K56" s="361"/>
      <c r="L56" s="361"/>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9" t="s">
        <v>257</v>
      </c>
      <c r="M57" s="379"/>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296"/>
      <c r="M58" s="296"/>
      <c r="N58" s="499"/>
      <c r="R58" s="12"/>
      <c r="S58" s="12"/>
      <c r="T58" s="12"/>
    </row>
    <row r="59" spans="1:22" x14ac:dyDescent="0.35">
      <c r="A59" s="377"/>
      <c r="B59" s="368"/>
      <c r="C59" s="24" t="s">
        <v>384</v>
      </c>
      <c r="D59" s="24" t="s">
        <v>257</v>
      </c>
      <c r="E59" s="358"/>
      <c r="F59" s="358"/>
      <c r="G59" s="358"/>
      <c r="H59" s="358"/>
      <c r="I59" s="358"/>
      <c r="J59" s="358"/>
      <c r="K59" s="296"/>
      <c r="L59" s="296"/>
      <c r="M59" s="296"/>
      <c r="N59" s="499"/>
      <c r="R59" s="12"/>
      <c r="S59" s="12"/>
      <c r="T59" s="12"/>
    </row>
    <row r="60" spans="1:22" x14ac:dyDescent="0.35">
      <c r="A60" s="377"/>
      <c r="B60" s="368"/>
      <c r="C60" s="24" t="s">
        <v>385</v>
      </c>
      <c r="D60" s="24" t="s">
        <v>257</v>
      </c>
      <c r="E60" s="358"/>
      <c r="F60" s="358"/>
      <c r="G60" s="358"/>
      <c r="H60" s="358"/>
      <c r="I60" s="358"/>
      <c r="J60" s="358"/>
      <c r="K60" s="296"/>
      <c r="L60" s="296"/>
      <c r="M60" s="296"/>
      <c r="N60" s="499"/>
      <c r="R60" s="12"/>
      <c r="S60" s="12"/>
      <c r="T60" s="12"/>
    </row>
    <row r="61" spans="1:22" x14ac:dyDescent="0.35">
      <c r="A61" s="377"/>
      <c r="B61" s="368"/>
      <c r="C61" s="24" t="s">
        <v>386</v>
      </c>
      <c r="D61" s="24" t="s">
        <v>257</v>
      </c>
      <c r="E61" s="358"/>
      <c r="F61" s="358"/>
      <c r="G61" s="358"/>
      <c r="H61" s="358"/>
      <c r="I61" s="358"/>
      <c r="J61" s="358"/>
      <c r="K61" s="296"/>
      <c r="L61" s="296"/>
      <c r="M61" s="296"/>
      <c r="N61" s="499"/>
      <c r="R61" s="12"/>
      <c r="S61" s="12"/>
      <c r="T61" s="12"/>
    </row>
    <row r="62" spans="1:22" x14ac:dyDescent="0.35">
      <c r="A62" s="377"/>
      <c r="B62" s="368"/>
      <c r="C62" s="24" t="s">
        <v>387</v>
      </c>
      <c r="D62" s="24" t="s">
        <v>257</v>
      </c>
      <c r="E62" s="358"/>
      <c r="F62" s="358"/>
      <c r="G62" s="358"/>
      <c r="H62" s="358"/>
      <c r="I62" s="358"/>
      <c r="J62" s="358"/>
      <c r="K62" s="296"/>
      <c r="L62" s="296"/>
      <c r="M62" s="296"/>
      <c r="N62" s="499"/>
      <c r="R62" s="12"/>
      <c r="S62" s="12"/>
      <c r="T62" s="12"/>
    </row>
    <row r="63" spans="1:22" ht="29" x14ac:dyDescent="0.35">
      <c r="A63" s="377"/>
      <c r="B63" s="368"/>
      <c r="C63" s="24" t="s">
        <v>388</v>
      </c>
      <c r="D63" s="24" t="s">
        <v>257</v>
      </c>
      <c r="E63" s="358"/>
      <c r="F63" s="358"/>
      <c r="G63" s="358"/>
      <c r="H63" s="358"/>
      <c r="I63" s="358"/>
      <c r="J63" s="358"/>
      <c r="K63" s="296"/>
      <c r="L63" s="296"/>
      <c r="M63" s="296"/>
      <c r="N63" s="499"/>
      <c r="R63" s="12"/>
      <c r="S63" s="12"/>
      <c r="T63" s="12"/>
    </row>
    <row r="64" spans="1:22" ht="15" thickBot="1" x14ac:dyDescent="0.4">
      <c r="A64" s="382"/>
      <c r="B64" s="369"/>
      <c r="C64" s="88" t="s">
        <v>389</v>
      </c>
      <c r="D64" s="88" t="s">
        <v>257</v>
      </c>
      <c r="E64" s="359"/>
      <c r="F64" s="359"/>
      <c r="G64" s="359"/>
      <c r="H64" s="359"/>
      <c r="I64" s="359"/>
      <c r="J64" s="359"/>
      <c r="K64" s="361"/>
      <c r="L64" s="361"/>
      <c r="M64" s="361"/>
      <c r="N64" s="500"/>
      <c r="R64" s="12"/>
      <c r="S64" s="12"/>
      <c r="T64" s="12"/>
    </row>
    <row r="65" spans="1:22" x14ac:dyDescent="0.35">
      <c r="A65" s="376" t="s">
        <v>390</v>
      </c>
      <c r="B65" s="367" t="s">
        <v>128</v>
      </c>
      <c r="C65" s="85" t="s">
        <v>391</v>
      </c>
      <c r="D65" s="86" t="s">
        <v>257</v>
      </c>
      <c r="E65" s="370" t="s">
        <v>435</v>
      </c>
      <c r="F65" s="370" t="s">
        <v>444</v>
      </c>
      <c r="G65" s="370" t="s">
        <v>427</v>
      </c>
      <c r="H65" s="370" t="s">
        <v>468</v>
      </c>
      <c r="I65" s="370" t="s">
        <v>439</v>
      </c>
      <c r="J65" s="370" t="s">
        <v>159</v>
      </c>
      <c r="K65" s="379" t="s">
        <v>745</v>
      </c>
      <c r="L65" s="379" t="s">
        <v>257</v>
      </c>
      <c r="M65" s="379"/>
      <c r="N65" s="498" t="s">
        <v>746</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77"/>
      <c r="B66" s="368"/>
      <c r="C66" s="83" t="s">
        <v>392</v>
      </c>
      <c r="D66" s="24" t="s">
        <v>257</v>
      </c>
      <c r="E66" s="358"/>
      <c r="F66" s="358"/>
      <c r="G66" s="358"/>
      <c r="H66" s="358"/>
      <c r="I66" s="358"/>
      <c r="J66" s="358"/>
      <c r="K66" s="296"/>
      <c r="L66" s="296"/>
      <c r="M66" s="296"/>
      <c r="N66" s="499"/>
      <c r="R66" s="12"/>
      <c r="S66" s="12"/>
      <c r="T66" s="12"/>
    </row>
    <row r="67" spans="1:22" ht="29" x14ac:dyDescent="0.35">
      <c r="A67" s="377"/>
      <c r="B67" s="368"/>
      <c r="C67" s="83" t="s">
        <v>393</v>
      </c>
      <c r="D67" s="24"/>
      <c r="E67" s="358"/>
      <c r="F67" s="358"/>
      <c r="G67" s="358"/>
      <c r="H67" s="358"/>
      <c r="I67" s="358"/>
      <c r="J67" s="358"/>
      <c r="K67" s="296"/>
      <c r="L67" s="296"/>
      <c r="M67" s="296"/>
      <c r="N67" s="499"/>
      <c r="R67" s="12"/>
      <c r="S67" s="12"/>
      <c r="T67" s="12"/>
    </row>
    <row r="68" spans="1:22" x14ac:dyDescent="0.35">
      <c r="A68" s="377"/>
      <c r="B68" s="368"/>
      <c r="C68" s="83" t="s">
        <v>394</v>
      </c>
      <c r="D68" s="24" t="s">
        <v>257</v>
      </c>
      <c r="E68" s="358"/>
      <c r="F68" s="358"/>
      <c r="G68" s="358"/>
      <c r="H68" s="358"/>
      <c r="I68" s="358"/>
      <c r="J68" s="358"/>
      <c r="K68" s="296"/>
      <c r="L68" s="296"/>
      <c r="M68" s="296"/>
      <c r="N68" s="499"/>
      <c r="R68" s="12"/>
      <c r="S68" s="12"/>
      <c r="T68" s="12"/>
    </row>
    <row r="69" spans="1:22" x14ac:dyDescent="0.35">
      <c r="A69" s="377"/>
      <c r="B69" s="368"/>
      <c r="C69" s="83" t="s">
        <v>395</v>
      </c>
      <c r="D69" s="24" t="s">
        <v>257</v>
      </c>
      <c r="E69" s="358"/>
      <c r="F69" s="358"/>
      <c r="G69" s="358"/>
      <c r="H69" s="358"/>
      <c r="I69" s="358"/>
      <c r="J69" s="358"/>
      <c r="K69" s="296"/>
      <c r="L69" s="296"/>
      <c r="M69" s="296"/>
      <c r="N69" s="499"/>
      <c r="R69" s="12"/>
      <c r="S69" s="12"/>
      <c r="T69" s="12"/>
    </row>
    <row r="70" spans="1:22" x14ac:dyDescent="0.35">
      <c r="A70" s="377"/>
      <c r="B70" s="368"/>
      <c r="C70" s="83" t="s">
        <v>396</v>
      </c>
      <c r="D70" s="24" t="s">
        <v>257</v>
      </c>
      <c r="E70" s="358"/>
      <c r="F70" s="358"/>
      <c r="G70" s="358"/>
      <c r="H70" s="358"/>
      <c r="I70" s="358"/>
      <c r="J70" s="358"/>
      <c r="K70" s="296"/>
      <c r="L70" s="296"/>
      <c r="M70" s="296"/>
      <c r="N70" s="499"/>
      <c r="R70" s="12"/>
      <c r="S70" s="12"/>
      <c r="T70" s="12"/>
    </row>
    <row r="71" spans="1:22" ht="15" thickBot="1" x14ac:dyDescent="0.4">
      <c r="A71" s="382"/>
      <c r="B71" s="369"/>
      <c r="C71" s="93" t="s">
        <v>397</v>
      </c>
      <c r="D71" s="88" t="s">
        <v>257</v>
      </c>
      <c r="E71" s="359"/>
      <c r="F71" s="359"/>
      <c r="G71" s="359"/>
      <c r="H71" s="359"/>
      <c r="I71" s="359"/>
      <c r="J71" s="359"/>
      <c r="K71" s="361"/>
      <c r="L71" s="361"/>
      <c r="M71" s="361"/>
      <c r="N71" s="500"/>
      <c r="R71" s="12"/>
      <c r="S71" s="12"/>
      <c r="T71" s="12"/>
    </row>
    <row r="72" spans="1:22" x14ac:dyDescent="0.35">
      <c r="A72" s="376" t="s">
        <v>398</v>
      </c>
      <c r="B72" s="367" t="s">
        <v>129</v>
      </c>
      <c r="C72" s="85" t="s">
        <v>399</v>
      </c>
      <c r="D72" s="86" t="s">
        <v>253</v>
      </c>
      <c r="E72" s="370" t="s">
        <v>421</v>
      </c>
      <c r="F72" s="370" t="s">
        <v>444</v>
      </c>
      <c r="G72" s="370" t="s">
        <v>427</v>
      </c>
      <c r="H72" s="370" t="s">
        <v>468</v>
      </c>
      <c r="I72" s="370" t="s">
        <v>439</v>
      </c>
      <c r="J72" s="370" t="s">
        <v>159</v>
      </c>
      <c r="K72" s="371" t="s">
        <v>747</v>
      </c>
      <c r="L72" s="379"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253</v>
      </c>
      <c r="E73" s="358"/>
      <c r="F73" s="358"/>
      <c r="G73" s="358"/>
      <c r="H73" s="358"/>
      <c r="I73" s="358"/>
      <c r="J73" s="358"/>
      <c r="K73" s="372"/>
      <c r="L73" s="296"/>
      <c r="M73" s="296"/>
      <c r="N73" s="499"/>
      <c r="R73" s="12"/>
      <c r="S73" s="12"/>
      <c r="T73" s="12"/>
    </row>
    <row r="74" spans="1:22" ht="32.25" customHeight="1" x14ac:dyDescent="0.35">
      <c r="A74" s="377"/>
      <c r="B74" s="368"/>
      <c r="C74" s="83" t="s">
        <v>401</v>
      </c>
      <c r="D74" s="24" t="s">
        <v>257</v>
      </c>
      <c r="E74" s="358"/>
      <c r="F74" s="358"/>
      <c r="G74" s="358"/>
      <c r="H74" s="358"/>
      <c r="I74" s="358"/>
      <c r="J74" s="358"/>
      <c r="K74" s="372"/>
      <c r="L74" s="296"/>
      <c r="M74" s="296"/>
      <c r="N74" s="499"/>
      <c r="R74" s="12"/>
      <c r="S74" s="12"/>
      <c r="T74" s="12"/>
    </row>
    <row r="75" spans="1:22" x14ac:dyDescent="0.35">
      <c r="A75" s="377"/>
      <c r="B75" s="368"/>
      <c r="C75" s="83" t="s">
        <v>402</v>
      </c>
      <c r="D75" s="24" t="s">
        <v>257</v>
      </c>
      <c r="E75" s="358"/>
      <c r="F75" s="358"/>
      <c r="G75" s="358"/>
      <c r="H75" s="358"/>
      <c r="I75" s="358"/>
      <c r="J75" s="358"/>
      <c r="K75" s="372"/>
      <c r="L75" s="296"/>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61"/>
      <c r="M76" s="361"/>
      <c r="N76" s="500"/>
      <c r="R76" s="12"/>
      <c r="S76" s="12"/>
      <c r="T76" s="12"/>
    </row>
    <row r="77" spans="1:22" x14ac:dyDescent="0.35">
      <c r="A77" s="383" t="s">
        <v>404</v>
      </c>
      <c r="B77" s="367" t="s">
        <v>130</v>
      </c>
      <c r="C77" s="85" t="s">
        <v>405</v>
      </c>
      <c r="D77" s="79" t="s">
        <v>257</v>
      </c>
      <c r="E77" s="370" t="s">
        <v>435</v>
      </c>
      <c r="F77" s="370" t="s">
        <v>444</v>
      </c>
      <c r="G77" s="370" t="s">
        <v>510</v>
      </c>
      <c r="H77" s="370" t="s">
        <v>468</v>
      </c>
      <c r="I77" s="370" t="s">
        <v>439</v>
      </c>
      <c r="J77" s="370" t="s">
        <v>159</v>
      </c>
      <c r="K77" s="379" t="s">
        <v>748</v>
      </c>
      <c r="L77" s="379"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253</v>
      </c>
      <c r="E78" s="358"/>
      <c r="F78" s="358"/>
      <c r="G78" s="358"/>
      <c r="H78" s="358"/>
      <c r="I78" s="358"/>
      <c r="J78" s="358"/>
      <c r="K78" s="296"/>
      <c r="L78" s="296"/>
      <c r="M78" s="296"/>
      <c r="N78" s="499"/>
      <c r="R78" s="12"/>
      <c r="S78" s="12"/>
      <c r="T78" s="12"/>
    </row>
    <row r="79" spans="1:22" x14ac:dyDescent="0.35">
      <c r="A79" s="365"/>
      <c r="B79" s="368"/>
      <c r="C79" s="83" t="s">
        <v>407</v>
      </c>
      <c r="D79" s="3"/>
      <c r="E79" s="358"/>
      <c r="F79" s="358"/>
      <c r="G79" s="358"/>
      <c r="H79" s="358"/>
      <c r="I79" s="358"/>
      <c r="J79" s="358"/>
      <c r="K79" s="296"/>
      <c r="L79" s="296"/>
      <c r="M79" s="296"/>
      <c r="N79" s="499"/>
      <c r="R79" s="12"/>
      <c r="S79" s="12"/>
      <c r="T79" s="12"/>
    </row>
    <row r="80" spans="1:22" x14ac:dyDescent="0.35">
      <c r="A80" s="365"/>
      <c r="B80" s="368"/>
      <c r="C80" s="84" t="s">
        <v>408</v>
      </c>
      <c r="D80" s="3"/>
      <c r="E80" s="358"/>
      <c r="F80" s="358"/>
      <c r="G80" s="358"/>
      <c r="H80" s="358"/>
      <c r="I80" s="358"/>
      <c r="J80" s="358"/>
      <c r="K80" s="296"/>
      <c r="L80" s="296"/>
      <c r="M80" s="296"/>
      <c r="N80" s="499"/>
      <c r="R80" s="12"/>
      <c r="S80" s="12"/>
      <c r="T80" s="12"/>
    </row>
    <row r="81" spans="1:22" ht="29" x14ac:dyDescent="0.35">
      <c r="A81" s="365"/>
      <c r="B81" s="368"/>
      <c r="C81" s="84" t="s">
        <v>409</v>
      </c>
      <c r="D81" s="3"/>
      <c r="E81" s="358"/>
      <c r="F81" s="358"/>
      <c r="G81" s="358"/>
      <c r="H81" s="358"/>
      <c r="I81" s="358"/>
      <c r="J81" s="358"/>
      <c r="K81" s="296"/>
      <c r="L81" s="296"/>
      <c r="M81" s="296"/>
      <c r="N81" s="499"/>
      <c r="R81" s="12"/>
      <c r="S81" s="12"/>
      <c r="T81" s="12"/>
    </row>
    <row r="82" spans="1:22" ht="29" x14ac:dyDescent="0.35">
      <c r="A82" s="365"/>
      <c r="B82" s="368"/>
      <c r="C82" s="84" t="s">
        <v>410</v>
      </c>
      <c r="D82" s="3"/>
      <c r="E82" s="358"/>
      <c r="F82" s="358"/>
      <c r="G82" s="358"/>
      <c r="H82" s="358"/>
      <c r="I82" s="358"/>
      <c r="J82" s="358"/>
      <c r="K82" s="296"/>
      <c r="L82" s="296"/>
      <c r="M82" s="296"/>
      <c r="N82" s="499"/>
      <c r="R82" s="12"/>
      <c r="S82" s="12"/>
      <c r="T82" s="12"/>
    </row>
    <row r="83" spans="1:22" ht="15" thickBot="1" x14ac:dyDescent="0.4">
      <c r="A83" s="366"/>
      <c r="B83" s="369"/>
      <c r="C83" s="90" t="s">
        <v>411</v>
      </c>
      <c r="D83" s="80"/>
      <c r="E83" s="359"/>
      <c r="F83" s="359"/>
      <c r="G83" s="359"/>
      <c r="H83" s="359"/>
      <c r="I83" s="359"/>
      <c r="J83" s="359"/>
      <c r="K83" s="361"/>
      <c r="L83" s="361"/>
      <c r="M83" s="361"/>
      <c r="N83" s="500"/>
      <c r="R83" s="12"/>
      <c r="S83" s="12"/>
      <c r="T83" s="12"/>
    </row>
    <row r="84" spans="1:22" x14ac:dyDescent="0.35">
      <c r="A84" s="383" t="s">
        <v>412</v>
      </c>
      <c r="B84" s="367" t="s">
        <v>131</v>
      </c>
      <c r="C84" s="99" t="s">
        <v>413</v>
      </c>
      <c r="D84" s="79" t="s">
        <v>253</v>
      </c>
      <c r="E84" s="370" t="s">
        <v>421</v>
      </c>
      <c r="F84" s="370" t="s">
        <v>444</v>
      </c>
      <c r="G84" s="370" t="s">
        <v>510</v>
      </c>
      <c r="H84" s="370" t="s">
        <v>468</v>
      </c>
      <c r="I84" s="370" t="s">
        <v>439</v>
      </c>
      <c r="J84" s="370" t="s">
        <v>159</v>
      </c>
      <c r="K84" s="379" t="s">
        <v>749</v>
      </c>
      <c r="L84" s="379"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253</v>
      </c>
      <c r="E85" s="358"/>
      <c r="F85" s="358"/>
      <c r="G85" s="358"/>
      <c r="H85" s="358"/>
      <c r="I85" s="358"/>
      <c r="J85" s="358"/>
      <c r="K85" s="296"/>
      <c r="L85" s="296"/>
      <c r="M85" s="296"/>
      <c r="N85" s="499"/>
      <c r="R85" s="12"/>
      <c r="S85" s="12"/>
      <c r="T85" s="12"/>
    </row>
    <row r="86" spans="1:22" x14ac:dyDescent="0.35">
      <c r="A86" s="365"/>
      <c r="B86" s="368"/>
      <c r="C86" s="84" t="s">
        <v>415</v>
      </c>
      <c r="D86" s="3" t="s">
        <v>257</v>
      </c>
      <c r="E86" s="358"/>
      <c r="F86" s="358"/>
      <c r="G86" s="358"/>
      <c r="H86" s="358"/>
      <c r="I86" s="358"/>
      <c r="J86" s="358"/>
      <c r="K86" s="296"/>
      <c r="L86" s="296"/>
      <c r="M86" s="296"/>
      <c r="N86" s="499"/>
      <c r="R86" s="12"/>
      <c r="S86" s="12"/>
      <c r="T86" s="12"/>
    </row>
    <row r="87" spans="1:22" ht="15" thickBot="1" x14ac:dyDescent="0.4">
      <c r="A87" s="366"/>
      <c r="B87" s="369"/>
      <c r="C87" s="87" t="s">
        <v>416</v>
      </c>
      <c r="D87" s="80" t="s">
        <v>257</v>
      </c>
      <c r="E87" s="359"/>
      <c r="F87" s="359"/>
      <c r="G87" s="359"/>
      <c r="H87" s="359"/>
      <c r="I87" s="359"/>
      <c r="J87" s="359"/>
      <c r="K87" s="361"/>
      <c r="L87" s="361"/>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510"/>
      <c r="C98" s="510"/>
      <c r="D98" s="510"/>
      <c r="E98" s="510"/>
      <c r="F98" s="510"/>
      <c r="G98" s="510"/>
      <c r="H98" s="510"/>
      <c r="I98" s="510"/>
      <c r="J98" s="510"/>
      <c r="K98" s="510"/>
      <c r="L98" s="510"/>
      <c r="M98" s="510"/>
      <c r="N98" s="511"/>
    </row>
  </sheetData>
  <sheetProtection algorithmName="SHA-512" hashValue="ESrFEwH8rUau74to0hZuhzOsm621FT4yiJB8UyqmvZvSpS/lUnF0QH77uEUFjTigkuNTZXeqpSmiNjCC56JumQ==" saltValue="Yg0+j0TXeswQIiM7QZMUz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664" priority="8">
      <formula>$D50="No"</formula>
    </cfRule>
  </conditionalFormatting>
  <conditionalFormatting sqref="C8:D87">
    <cfRule type="expression" dxfId="3663" priority="7">
      <formula>$D8="No"</formula>
    </cfRule>
  </conditionalFormatting>
  <conditionalFormatting sqref="J8 J18 J28 J49 J57 J65 J72 J77 J84">
    <cfRule type="cellIs" dxfId="3662" priority="34" operator="equal">
      <formula>"Significant Negative"</formula>
    </cfRule>
    <cfRule type="cellIs" dxfId="3661" priority="35" operator="equal">
      <formula>"Minor Negative"</formula>
    </cfRule>
    <cfRule type="cellIs" dxfId="3660" priority="36" operator="equal">
      <formula>"Uncertain"</formula>
    </cfRule>
    <cfRule type="cellIs" dxfId="3659" priority="37" operator="equal">
      <formula>"Neutral"</formula>
    </cfRule>
    <cfRule type="cellIs" dxfId="3658" priority="38" operator="equal">
      <formula>"Minor Positive"</formula>
    </cfRule>
    <cfRule type="cellIs" dxfId="3657" priority="39" operator="equal">
      <formula>"Significant Positive"</formula>
    </cfRule>
  </conditionalFormatting>
  <conditionalFormatting sqref="J20">
    <cfRule type="cellIs" dxfId="3656" priority="22" operator="equal">
      <formula>"Significant Negative"</formula>
    </cfRule>
    <cfRule type="cellIs" dxfId="3655" priority="23" operator="equal">
      <formula>"Minor Negative"</formula>
    </cfRule>
    <cfRule type="cellIs" dxfId="3654" priority="24" operator="equal">
      <formula>"Uncertain"</formula>
    </cfRule>
    <cfRule type="cellIs" dxfId="3653" priority="25" operator="equal">
      <formula>"Neutral"</formula>
    </cfRule>
    <cfRule type="cellIs" dxfId="3652" priority="26" operator="equal">
      <formula>"Minor Positive"</formula>
    </cfRule>
    <cfRule type="cellIs" dxfId="3651" priority="27" operator="equal">
      <formula>"Significant Positive"</formula>
    </cfRule>
  </conditionalFormatting>
  <conditionalFormatting sqref="J36">
    <cfRule type="cellIs" dxfId="3650" priority="16" operator="equal">
      <formula>"Significant Negative"</formula>
    </cfRule>
    <cfRule type="cellIs" dxfId="3649" priority="17" operator="equal">
      <formula>"Minor Negative"</formula>
    </cfRule>
    <cfRule type="cellIs" dxfId="3648" priority="18" operator="equal">
      <formula>"Uncertain"</formula>
    </cfRule>
    <cfRule type="cellIs" dxfId="3647" priority="19" operator="equal">
      <formula>"Neutral"</formula>
    </cfRule>
    <cfRule type="cellIs" dxfId="3646" priority="20" operator="equal">
      <formula>"Minor Positive"</formula>
    </cfRule>
    <cfRule type="cellIs" dxfId="3645" priority="21" operator="equal">
      <formula>"Significant Positive"</formula>
    </cfRule>
  </conditionalFormatting>
  <conditionalFormatting sqref="J42">
    <cfRule type="cellIs" dxfId="3644" priority="1" operator="equal">
      <formula>"Significant Negative"</formula>
    </cfRule>
    <cfRule type="cellIs" dxfId="3643" priority="2" operator="equal">
      <formula>"Minor Negative"</formula>
    </cfRule>
    <cfRule type="cellIs" dxfId="3642" priority="3" operator="equal">
      <formula>"Uncertain"</formula>
    </cfRule>
    <cfRule type="cellIs" dxfId="3641" priority="4" operator="equal">
      <formula>"Neutral"</formula>
    </cfRule>
    <cfRule type="cellIs" dxfId="3640" priority="5" operator="equal">
      <formula>"Minor Positive"</formula>
    </cfRule>
    <cfRule type="cellIs" dxfId="3639" priority="6" operator="equal">
      <formula>"Significant Positive"</formula>
    </cfRule>
  </conditionalFormatting>
  <conditionalFormatting sqref="J47">
    <cfRule type="cellIs" dxfId="3638" priority="28" operator="equal">
      <formula>"Significant Negative"</formula>
    </cfRule>
    <cfRule type="cellIs" dxfId="3637" priority="29" operator="equal">
      <formula>"Minor Negative"</formula>
    </cfRule>
    <cfRule type="cellIs" dxfId="3636" priority="30" operator="equal">
      <formula>"Uncertain"</formula>
    </cfRule>
    <cfRule type="cellIs" dxfId="3635" priority="31" operator="equal">
      <formula>"Neutral"</formula>
    </cfRule>
    <cfRule type="cellIs" dxfId="3634" priority="32" operator="equal">
      <formula>"Minor Positive"</formula>
    </cfRule>
    <cfRule type="cellIs" dxfId="3633" priority="33" operator="equal">
      <formula>"Significant Positive"</formula>
    </cfRule>
  </conditionalFormatting>
  <conditionalFormatting sqref="J54">
    <cfRule type="cellIs" dxfId="3632" priority="10" operator="equal">
      <formula>"Significant Negative"</formula>
    </cfRule>
    <cfRule type="cellIs" dxfId="3631" priority="11" operator="equal">
      <formula>"Minor Negative"</formula>
    </cfRule>
    <cfRule type="cellIs" dxfId="3630" priority="12" operator="equal">
      <formula>"Uncertain"</formula>
    </cfRule>
    <cfRule type="cellIs" dxfId="3629" priority="13" operator="equal">
      <formula>"Neutral"</formula>
    </cfRule>
    <cfRule type="cellIs" dxfId="3628" priority="14" operator="equal">
      <formula>"Minor Positive"</formula>
    </cfRule>
    <cfRule type="cellIs" dxfId="3627" priority="15" operator="equal">
      <formula>"Significant Positive"</formula>
    </cfRule>
  </conditionalFormatting>
  <pageMargins left="0.7" right="0.7" top="0.75" bottom="0.75" header="0.3" footer="0.3"/>
  <pageSetup orientation="portrait"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6F2BA-AE3A-463C-B57F-F2F5A328420A}">
  <sheetPr>
    <tabColor rgb="FF7030A0"/>
  </sheetPr>
  <dimension ref="A1:V98"/>
  <sheetViews>
    <sheetView showGridLines="0" zoomScaleNormal="100" workbookViewId="0">
      <selection activeCell="L1" sqref="L1:L1048576"/>
    </sheetView>
  </sheetViews>
  <sheetFormatPr defaultColWidth="8.54296875" defaultRowHeight="26" x14ac:dyDescent="0.6"/>
  <cols>
    <col min="1" max="1" width="52.54296875" style="175" customWidth="1"/>
    <col min="2" max="2" width="5.81640625" style="175" hidden="1" customWidth="1"/>
    <col min="3" max="3" width="113.1796875" style="175" bestFit="1" customWidth="1"/>
    <col min="4" max="4" width="15.453125" style="175" customWidth="1"/>
    <col min="5" max="6" width="20.7265625" style="175" customWidth="1"/>
    <col min="7" max="7" width="20.7265625" style="248" customWidth="1"/>
    <col min="8" max="8" width="20.7265625" style="175" customWidth="1"/>
    <col min="9" max="9" width="22.1796875" style="248" customWidth="1"/>
    <col min="10" max="10" width="20.7265625" style="175" customWidth="1"/>
    <col min="11" max="11" width="62.542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708</v>
      </c>
      <c r="D1" s="412"/>
      <c r="E1" s="412"/>
      <c r="F1" s="413"/>
      <c r="G1" s="246"/>
      <c r="I1" s="247"/>
      <c r="J1" s="177"/>
      <c r="K1" s="177"/>
    </row>
    <row r="2" spans="1:21" x14ac:dyDescent="0.6">
      <c r="A2" s="174" t="s">
        <v>31</v>
      </c>
      <c r="B2" s="178"/>
      <c r="C2" s="412" t="s">
        <v>661</v>
      </c>
      <c r="D2" s="412"/>
      <c r="E2" s="412"/>
      <c r="F2" s="413"/>
      <c r="I2" s="249"/>
      <c r="J2" s="181"/>
      <c r="K2" s="181"/>
    </row>
    <row r="3" spans="1:21" ht="62.15" customHeight="1" x14ac:dyDescent="0.6">
      <c r="A3" s="182" t="s">
        <v>32</v>
      </c>
      <c r="B3" s="183"/>
      <c r="C3" s="412" t="s">
        <v>750</v>
      </c>
      <c r="D3" s="412"/>
      <c r="E3" s="412"/>
      <c r="F3" s="413"/>
      <c r="I3" s="249"/>
      <c r="J3" s="181"/>
      <c r="K3" s="181"/>
    </row>
    <row r="4" spans="1:21" x14ac:dyDescent="0.6">
      <c r="A4" s="182" t="s">
        <v>33</v>
      </c>
      <c r="B4" s="184"/>
      <c r="C4" s="414" t="s">
        <v>521</v>
      </c>
      <c r="D4" s="414"/>
      <c r="E4" s="414"/>
      <c r="F4" s="415"/>
      <c r="I4" s="249"/>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56.5" thickBot="1" x14ac:dyDescent="0.65">
      <c r="A7" s="220" t="s">
        <v>320</v>
      </c>
      <c r="B7" s="187" t="s">
        <v>37</v>
      </c>
      <c r="C7" s="187" t="s">
        <v>321</v>
      </c>
      <c r="D7" s="187" t="s">
        <v>322</v>
      </c>
      <c r="E7" s="209" t="s">
        <v>40</v>
      </c>
      <c r="F7" s="209" t="s">
        <v>41</v>
      </c>
      <c r="G7" s="250" t="s">
        <v>42</v>
      </c>
      <c r="H7" s="209" t="s">
        <v>43</v>
      </c>
      <c r="I7" s="250"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590" t="s">
        <v>103</v>
      </c>
      <c r="H8" s="426" t="s">
        <v>103</v>
      </c>
      <c r="I8" s="590" t="s">
        <v>103</v>
      </c>
      <c r="J8" s="432" t="s">
        <v>161</v>
      </c>
      <c r="K8" s="435" t="s">
        <v>678</v>
      </c>
      <c r="L8" s="432"/>
      <c r="M8" s="562"/>
      <c r="Q8" s="190" t="str">
        <f>IF(OR(J8='[5]Drop downs'!$G$7,J8='[5]Drop downs'!$G$5), B8&amp;": "&amp;K8&amp;CHAR(10),"")</f>
        <v/>
      </c>
      <c r="R8" s="190" t="str">
        <f>IF(J8='[5]Drop downs'!$G$2,B8&amp;": "&amp;K8&amp;"
"," ")</f>
        <v xml:space="preserve"> </v>
      </c>
      <c r="S8" s="190" t="str">
        <f>IF(E8='[5]Drop downs'!$B$6,B8&amp;": "&amp;K8&amp;"","")</f>
        <v/>
      </c>
      <c r="T8" s="175" t="str">
        <f>IF(L8&gt;0,B8&amp;":"&amp;L8&amp;"
","")</f>
        <v/>
      </c>
      <c r="U8" s="175" t="str">
        <f>IF(M8&gt;0,B8&amp;":"&amp;M8&amp;"
","")</f>
        <v/>
      </c>
    </row>
    <row r="9" spans="1:21" x14ac:dyDescent="0.6">
      <c r="A9" s="421"/>
      <c r="B9" s="424"/>
      <c r="C9" s="191" t="s">
        <v>325</v>
      </c>
      <c r="D9" s="191" t="s">
        <v>257</v>
      </c>
      <c r="E9" s="427"/>
      <c r="F9" s="427"/>
      <c r="G9" s="591"/>
      <c r="H9" s="427"/>
      <c r="I9" s="591"/>
      <c r="J9" s="433"/>
      <c r="K9" s="436"/>
      <c r="L9" s="433"/>
      <c r="M9" s="473"/>
      <c r="Q9" s="190"/>
      <c r="R9" s="190"/>
      <c r="S9" s="190"/>
      <c r="T9" s="188"/>
    </row>
    <row r="10" spans="1:21" x14ac:dyDescent="0.6">
      <c r="A10" s="421"/>
      <c r="B10" s="424"/>
      <c r="C10" s="191" t="s">
        <v>326</v>
      </c>
      <c r="D10" s="191" t="s">
        <v>257</v>
      </c>
      <c r="E10" s="427"/>
      <c r="F10" s="427"/>
      <c r="G10" s="591"/>
      <c r="H10" s="427"/>
      <c r="I10" s="591"/>
      <c r="J10" s="433"/>
      <c r="K10" s="436"/>
      <c r="L10" s="433"/>
      <c r="M10" s="473"/>
      <c r="Q10" s="190"/>
      <c r="R10" s="190"/>
      <c r="S10" s="190"/>
    </row>
    <row r="11" spans="1:21" ht="52" x14ac:dyDescent="0.6">
      <c r="A11" s="421"/>
      <c r="B11" s="424"/>
      <c r="C11" s="191" t="s">
        <v>327</v>
      </c>
      <c r="D11" s="191" t="s">
        <v>257</v>
      </c>
      <c r="E11" s="427"/>
      <c r="F11" s="427"/>
      <c r="G11" s="591"/>
      <c r="H11" s="427"/>
      <c r="I11" s="591"/>
      <c r="J11" s="433"/>
      <c r="K11" s="436"/>
      <c r="L11" s="433"/>
      <c r="M11" s="473"/>
      <c r="Q11" s="190"/>
      <c r="R11" s="190"/>
      <c r="S11" s="190"/>
    </row>
    <row r="12" spans="1:21" ht="52" x14ac:dyDescent="0.6">
      <c r="A12" s="421"/>
      <c r="B12" s="424"/>
      <c r="C12" s="191" t="s">
        <v>328</v>
      </c>
      <c r="D12" s="191" t="s">
        <v>257</v>
      </c>
      <c r="E12" s="427"/>
      <c r="F12" s="427"/>
      <c r="G12" s="591"/>
      <c r="H12" s="427"/>
      <c r="I12" s="591"/>
      <c r="J12" s="433"/>
      <c r="K12" s="436"/>
      <c r="L12" s="433"/>
      <c r="M12" s="473"/>
      <c r="Q12" s="190"/>
      <c r="R12" s="190"/>
      <c r="S12" s="190"/>
    </row>
    <row r="13" spans="1:21" x14ac:dyDescent="0.6">
      <c r="A13" s="421"/>
      <c r="B13" s="424"/>
      <c r="C13" s="191" t="s">
        <v>329</v>
      </c>
      <c r="D13" s="191" t="s">
        <v>257</v>
      </c>
      <c r="E13" s="427"/>
      <c r="F13" s="427"/>
      <c r="G13" s="591"/>
      <c r="H13" s="427"/>
      <c r="I13" s="591"/>
      <c r="J13" s="433"/>
      <c r="K13" s="436"/>
      <c r="L13" s="433"/>
      <c r="M13" s="473"/>
      <c r="Q13" s="190"/>
      <c r="R13" s="190"/>
      <c r="S13" s="190"/>
    </row>
    <row r="14" spans="1:21" ht="52" x14ac:dyDescent="0.6">
      <c r="A14" s="421"/>
      <c r="B14" s="424"/>
      <c r="C14" s="191" t="s">
        <v>330</v>
      </c>
      <c r="D14" s="191" t="s">
        <v>257</v>
      </c>
      <c r="E14" s="427"/>
      <c r="F14" s="427"/>
      <c r="G14" s="591"/>
      <c r="H14" s="427"/>
      <c r="I14" s="591"/>
      <c r="J14" s="433"/>
      <c r="K14" s="436"/>
      <c r="L14" s="433"/>
      <c r="M14" s="473"/>
      <c r="Q14" s="190"/>
      <c r="R14" s="190"/>
      <c r="S14" s="190"/>
    </row>
    <row r="15" spans="1:21" ht="52" x14ac:dyDescent="0.6">
      <c r="A15" s="421"/>
      <c r="B15" s="424"/>
      <c r="C15" s="191" t="s">
        <v>331</v>
      </c>
      <c r="D15" s="191" t="s">
        <v>257</v>
      </c>
      <c r="E15" s="427"/>
      <c r="F15" s="427"/>
      <c r="G15" s="591"/>
      <c r="H15" s="427"/>
      <c r="I15" s="591"/>
      <c r="J15" s="433"/>
      <c r="K15" s="436"/>
      <c r="L15" s="433"/>
      <c r="M15" s="473"/>
      <c r="Q15" s="190"/>
      <c r="R15" s="190"/>
      <c r="S15" s="190"/>
    </row>
    <row r="16" spans="1:21" ht="52" x14ac:dyDescent="0.6">
      <c r="A16" s="421"/>
      <c r="B16" s="424"/>
      <c r="C16" s="191" t="s">
        <v>332</v>
      </c>
      <c r="D16" s="191" t="s">
        <v>257</v>
      </c>
      <c r="E16" s="427"/>
      <c r="F16" s="427"/>
      <c r="G16" s="591"/>
      <c r="H16" s="427"/>
      <c r="I16" s="591"/>
      <c r="J16" s="433"/>
      <c r="K16" s="436"/>
      <c r="L16" s="433"/>
      <c r="M16" s="473"/>
      <c r="Q16" s="190"/>
      <c r="R16" s="190"/>
      <c r="S16" s="190"/>
    </row>
    <row r="17" spans="1:21" ht="52.5" thickBot="1" x14ac:dyDescent="0.65">
      <c r="A17" s="446"/>
      <c r="B17" s="560"/>
      <c r="C17" s="217" t="s">
        <v>333</v>
      </c>
      <c r="D17" s="217" t="s">
        <v>257</v>
      </c>
      <c r="E17" s="561"/>
      <c r="F17" s="561"/>
      <c r="G17" s="592"/>
      <c r="H17" s="561"/>
      <c r="I17" s="592"/>
      <c r="J17" s="447"/>
      <c r="K17" s="452"/>
      <c r="L17" s="447"/>
      <c r="M17" s="563"/>
      <c r="Q17" s="190"/>
      <c r="R17" s="190"/>
      <c r="S17" s="190"/>
    </row>
    <row r="18" spans="1:21" ht="111" customHeight="1" x14ac:dyDescent="0.6">
      <c r="A18" s="444" t="s">
        <v>334</v>
      </c>
      <c r="B18" s="441" t="s">
        <v>119</v>
      </c>
      <c r="C18" s="189" t="s">
        <v>335</v>
      </c>
      <c r="D18" s="189" t="s">
        <v>257</v>
      </c>
      <c r="E18" s="432" t="s">
        <v>103</v>
      </c>
      <c r="F18" s="432" t="s">
        <v>103</v>
      </c>
      <c r="G18" s="593" t="s">
        <v>103</v>
      </c>
      <c r="H18" s="432" t="s">
        <v>103</v>
      </c>
      <c r="I18" s="593" t="s">
        <v>103</v>
      </c>
      <c r="J18" s="432" t="s">
        <v>161</v>
      </c>
      <c r="K18" s="435" t="s">
        <v>678</v>
      </c>
      <c r="L18" s="432"/>
      <c r="M18" s="564"/>
      <c r="Q18" s="190" t="str">
        <f>IF(OR(J18='[5]Drop downs'!$G$7,J18='[5]Drop downs'!$G$5), B18&amp;": "&amp;K18&amp;CHAR(10),"")</f>
        <v/>
      </c>
      <c r="R18" s="190" t="str">
        <f>IF(J18='[5]Drop downs'!$G$2,B18&amp;": "&amp;K18&amp;"
"," ")</f>
        <v xml:space="preserve"> </v>
      </c>
      <c r="S18" s="190" t="str">
        <f>IF(E18='[5]Drop downs'!$B$6,B18&amp;": "&amp;K18&amp;"","")</f>
        <v/>
      </c>
      <c r="T18" s="175" t="str">
        <f>IF(L18&gt;0,B18&amp;":"&amp;L18&amp;"
","")</f>
        <v/>
      </c>
      <c r="U18" s="175" t="str">
        <f>IF(M18&gt;0,B18&amp;":"&amp;M18&amp;"
","")</f>
        <v/>
      </c>
    </row>
    <row r="19" spans="1:21" ht="177" customHeight="1" thickBot="1" x14ac:dyDescent="0.65">
      <c r="A19" s="464"/>
      <c r="B19" s="443"/>
      <c r="C19" s="217" t="s">
        <v>336</v>
      </c>
      <c r="D19" s="217" t="s">
        <v>257</v>
      </c>
      <c r="E19" s="447"/>
      <c r="F19" s="447"/>
      <c r="G19" s="594"/>
      <c r="H19" s="447"/>
      <c r="I19" s="594"/>
      <c r="J19" s="447"/>
      <c r="K19" s="452"/>
      <c r="L19" s="447"/>
      <c r="M19" s="565"/>
      <c r="Q19" s="190"/>
      <c r="R19" s="190"/>
      <c r="S19" s="190"/>
    </row>
    <row r="20" spans="1:21" ht="156" x14ac:dyDescent="0.6">
      <c r="A20" s="420" t="s">
        <v>337</v>
      </c>
      <c r="B20" s="441" t="s">
        <v>120</v>
      </c>
      <c r="C20" s="194" t="s">
        <v>338</v>
      </c>
      <c r="D20" s="189"/>
      <c r="E20" s="432" t="s">
        <v>435</v>
      </c>
      <c r="F20" s="432" t="s">
        <v>444</v>
      </c>
      <c r="G20" s="593" t="s">
        <v>510</v>
      </c>
      <c r="H20" s="432" t="s">
        <v>468</v>
      </c>
      <c r="I20" s="595" t="s">
        <v>439</v>
      </c>
      <c r="J20" s="432" t="s">
        <v>159</v>
      </c>
      <c r="K20" s="435" t="s">
        <v>751</v>
      </c>
      <c r="L20" s="432"/>
      <c r="M20" s="573" t="s">
        <v>752</v>
      </c>
      <c r="Q20" s="190" t="str">
        <f>IF(OR(J20='[5]Drop downs'!$G$7,J20='[5]Drop downs'!$G$5), B20&amp;": "&amp;K20&amp;CHAR(10),"")</f>
        <v/>
      </c>
      <c r="R20" s="190" t="str">
        <f>IF(J20='[5]Drop downs'!$G$2,B20&amp;": "&amp;K20&amp;"
"," ")</f>
        <v xml:space="preserve"> </v>
      </c>
      <c r="S20" s="190" t="str">
        <f>IF(E20='[5]Drop downs'!$B$6,B20&amp;": "&amp;K20&amp;"","")</f>
        <v/>
      </c>
      <c r="T20" s="175" t="str">
        <f>IF(L20&gt;0,B20&amp;":"&amp;L20&amp;"
","")</f>
        <v/>
      </c>
      <c r="U20" s="175" t="str">
        <f>IF(M20&gt;0,B20&amp;":"&amp;M20&amp;"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1" ht="52" x14ac:dyDescent="0.6">
      <c r="A21" s="421"/>
      <c r="B21" s="442"/>
      <c r="C21" s="195" t="s">
        <v>339</v>
      </c>
      <c r="D21" s="191" t="s">
        <v>257</v>
      </c>
      <c r="E21" s="433"/>
      <c r="F21" s="433"/>
      <c r="G21" s="598"/>
      <c r="H21" s="433"/>
      <c r="I21" s="596"/>
      <c r="J21" s="433"/>
      <c r="K21" s="436"/>
      <c r="L21" s="433"/>
      <c r="M21" s="574"/>
      <c r="Q21" s="190"/>
      <c r="R21" s="190"/>
      <c r="S21" s="190"/>
    </row>
    <row r="22" spans="1:21" ht="52" x14ac:dyDescent="0.6">
      <c r="A22" s="421"/>
      <c r="B22" s="442"/>
      <c r="C22" s="195" t="s">
        <v>340</v>
      </c>
      <c r="D22" s="191" t="s">
        <v>257</v>
      </c>
      <c r="E22" s="433"/>
      <c r="F22" s="433"/>
      <c r="G22" s="598"/>
      <c r="H22" s="433"/>
      <c r="I22" s="596"/>
      <c r="J22" s="433"/>
      <c r="K22" s="436"/>
      <c r="L22" s="433"/>
      <c r="M22" s="574"/>
      <c r="Q22" s="190"/>
      <c r="R22" s="190"/>
      <c r="S22" s="190"/>
    </row>
    <row r="23" spans="1:21" ht="52" x14ac:dyDescent="0.6">
      <c r="A23" s="421"/>
      <c r="B23" s="442"/>
      <c r="C23" s="195" t="s">
        <v>341</v>
      </c>
      <c r="D23" s="191" t="s">
        <v>257</v>
      </c>
      <c r="E23" s="433"/>
      <c r="F23" s="433"/>
      <c r="G23" s="598"/>
      <c r="H23" s="433"/>
      <c r="I23" s="596"/>
      <c r="J23" s="433"/>
      <c r="K23" s="436"/>
      <c r="L23" s="433"/>
      <c r="M23" s="574"/>
      <c r="Q23" s="190"/>
      <c r="R23" s="190"/>
      <c r="S23" s="190"/>
    </row>
    <row r="24" spans="1:21" ht="52" x14ac:dyDescent="0.6">
      <c r="A24" s="421"/>
      <c r="B24" s="442"/>
      <c r="C24" s="195" t="s">
        <v>342</v>
      </c>
      <c r="D24" s="191" t="s">
        <v>257</v>
      </c>
      <c r="E24" s="433"/>
      <c r="F24" s="433"/>
      <c r="G24" s="598"/>
      <c r="H24" s="433"/>
      <c r="I24" s="596"/>
      <c r="J24" s="433"/>
      <c r="K24" s="436"/>
      <c r="L24" s="433"/>
      <c r="M24" s="574"/>
      <c r="Q24" s="190"/>
      <c r="R24" s="190"/>
      <c r="S24" s="190"/>
    </row>
    <row r="25" spans="1:21" ht="104" x14ac:dyDescent="0.6">
      <c r="A25" s="421"/>
      <c r="B25" s="442"/>
      <c r="C25" s="195" t="s">
        <v>343</v>
      </c>
      <c r="D25" s="191" t="s">
        <v>253</v>
      </c>
      <c r="E25" s="433"/>
      <c r="F25" s="433"/>
      <c r="G25" s="598"/>
      <c r="H25" s="433"/>
      <c r="I25" s="596"/>
      <c r="J25" s="433"/>
      <c r="K25" s="436"/>
      <c r="L25" s="433"/>
      <c r="M25" s="574"/>
      <c r="Q25" s="190"/>
      <c r="R25" s="190"/>
      <c r="S25" s="190"/>
    </row>
    <row r="26" spans="1:21" ht="52" x14ac:dyDescent="0.6">
      <c r="A26" s="421"/>
      <c r="B26" s="442"/>
      <c r="C26" s="195" t="s">
        <v>344</v>
      </c>
      <c r="D26" s="191" t="s">
        <v>257</v>
      </c>
      <c r="E26" s="433"/>
      <c r="F26" s="433"/>
      <c r="G26" s="598"/>
      <c r="H26" s="433"/>
      <c r="I26" s="596"/>
      <c r="J26" s="433"/>
      <c r="K26" s="436"/>
      <c r="L26" s="433"/>
      <c r="M26" s="574"/>
      <c r="Q26" s="190"/>
      <c r="R26" s="190"/>
      <c r="S26" s="190"/>
    </row>
    <row r="27" spans="1:21" ht="78.5" thickBot="1" x14ac:dyDescent="0.65">
      <c r="A27" s="446"/>
      <c r="B27" s="443"/>
      <c r="C27" s="212" t="s">
        <v>345</v>
      </c>
      <c r="D27" s="217"/>
      <c r="E27" s="447"/>
      <c r="F27" s="447"/>
      <c r="G27" s="594"/>
      <c r="H27" s="447"/>
      <c r="I27" s="597"/>
      <c r="J27" s="447"/>
      <c r="K27" s="452"/>
      <c r="L27" s="447"/>
      <c r="M27" s="575"/>
      <c r="Q27" s="190"/>
      <c r="R27" s="190"/>
      <c r="S27" s="190"/>
    </row>
    <row r="28" spans="1:21" ht="78" x14ac:dyDescent="0.6">
      <c r="A28" s="420" t="s">
        <v>346</v>
      </c>
      <c r="B28" s="441" t="s">
        <v>121</v>
      </c>
      <c r="C28" s="197" t="s">
        <v>347</v>
      </c>
      <c r="D28" s="194" t="s">
        <v>253</v>
      </c>
      <c r="E28" s="432" t="s">
        <v>421</v>
      </c>
      <c r="F28" s="432" t="s">
        <v>444</v>
      </c>
      <c r="G28" s="593" t="s">
        <v>510</v>
      </c>
      <c r="H28" s="432" t="s">
        <v>468</v>
      </c>
      <c r="I28" s="595" t="s">
        <v>439</v>
      </c>
      <c r="J28" s="432" t="s">
        <v>159</v>
      </c>
      <c r="K28" s="599" t="s">
        <v>753</v>
      </c>
      <c r="L28" s="432"/>
      <c r="M28" s="573" t="s">
        <v>754</v>
      </c>
      <c r="Q28" s="190" t="str">
        <f>IF(OR(J28='[5]Drop downs'!$G$7,J28='[5]Drop downs'!$G$5), B28&amp;": "&amp;K28&amp;CHAR(10),"")</f>
        <v/>
      </c>
      <c r="R28" s="190" t="str">
        <f>IF(J28='[5]Drop downs'!$G$2,B28&amp;": "&amp;K28&amp;"
"," ")</f>
        <v xml:space="preserve"> </v>
      </c>
      <c r="S28" s="190" t="str">
        <f>IF(E28='[5]Drop downs'!$B$6,B28&amp;": "&amp;K28&amp;"","")</f>
        <v/>
      </c>
      <c r="T28" s="175" t="str">
        <f>IF(L28&gt;0,B28&amp;":"&amp;L28&amp;"
","")</f>
        <v/>
      </c>
      <c r="U28" s="175" t="str">
        <f>IF(M28&gt;0,B28&amp;":"&amp;M28&amp;"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1" ht="107.25" customHeight="1" x14ac:dyDescent="0.6">
      <c r="A29" s="421"/>
      <c r="B29" s="442"/>
      <c r="C29" s="198" t="s">
        <v>348</v>
      </c>
      <c r="D29" s="195" t="s">
        <v>257</v>
      </c>
      <c r="E29" s="433"/>
      <c r="F29" s="433"/>
      <c r="G29" s="598"/>
      <c r="H29" s="433"/>
      <c r="I29" s="596"/>
      <c r="J29" s="433"/>
      <c r="K29" s="457"/>
      <c r="L29" s="433"/>
      <c r="M29" s="574"/>
      <c r="Q29" s="190"/>
      <c r="R29" s="190"/>
      <c r="S29" s="190"/>
    </row>
    <row r="30" spans="1:21" ht="57.75" customHeight="1" x14ac:dyDescent="0.6">
      <c r="A30" s="421"/>
      <c r="B30" s="442"/>
      <c r="C30" s="198" t="s">
        <v>349</v>
      </c>
      <c r="D30" s="195"/>
      <c r="E30" s="433"/>
      <c r="F30" s="433"/>
      <c r="G30" s="598"/>
      <c r="H30" s="433"/>
      <c r="I30" s="596"/>
      <c r="J30" s="433"/>
      <c r="K30" s="457"/>
      <c r="L30" s="433"/>
      <c r="M30" s="574"/>
      <c r="Q30" s="190"/>
      <c r="R30" s="190"/>
      <c r="S30" s="190"/>
    </row>
    <row r="31" spans="1:21" ht="52" x14ac:dyDescent="0.6">
      <c r="A31" s="421"/>
      <c r="B31" s="442"/>
      <c r="C31" s="198" t="s">
        <v>350</v>
      </c>
      <c r="D31" s="195" t="s">
        <v>253</v>
      </c>
      <c r="E31" s="433"/>
      <c r="F31" s="433"/>
      <c r="G31" s="598"/>
      <c r="H31" s="433"/>
      <c r="I31" s="596"/>
      <c r="J31" s="433"/>
      <c r="K31" s="457"/>
      <c r="L31" s="433"/>
      <c r="M31" s="574"/>
      <c r="Q31" s="190"/>
      <c r="R31" s="190"/>
      <c r="S31" s="190"/>
    </row>
    <row r="32" spans="1:21" ht="52" x14ac:dyDescent="0.6">
      <c r="A32" s="421"/>
      <c r="B32" s="442"/>
      <c r="C32" s="198" t="s">
        <v>351</v>
      </c>
      <c r="D32" s="195"/>
      <c r="E32" s="433"/>
      <c r="F32" s="433"/>
      <c r="G32" s="598"/>
      <c r="H32" s="433"/>
      <c r="I32" s="596"/>
      <c r="J32" s="433"/>
      <c r="K32" s="457"/>
      <c r="L32" s="433"/>
      <c r="M32" s="574"/>
      <c r="Q32" s="190"/>
      <c r="R32" s="190"/>
      <c r="S32" s="190"/>
    </row>
    <row r="33" spans="1:21" x14ac:dyDescent="0.6">
      <c r="A33" s="421"/>
      <c r="B33" s="442"/>
      <c r="C33" s="198" t="s">
        <v>352</v>
      </c>
      <c r="D33" s="195" t="s">
        <v>257</v>
      </c>
      <c r="E33" s="433"/>
      <c r="F33" s="433"/>
      <c r="G33" s="598"/>
      <c r="H33" s="433"/>
      <c r="I33" s="596"/>
      <c r="J33" s="433"/>
      <c r="K33" s="457"/>
      <c r="L33" s="433"/>
      <c r="M33" s="574"/>
      <c r="Q33" s="190"/>
      <c r="R33" s="190"/>
      <c r="S33" s="190"/>
    </row>
    <row r="34" spans="1:21" ht="52" x14ac:dyDescent="0.6">
      <c r="A34" s="421"/>
      <c r="B34" s="442"/>
      <c r="C34" s="198" t="s">
        <v>353</v>
      </c>
      <c r="D34" s="195" t="s">
        <v>257</v>
      </c>
      <c r="E34" s="433"/>
      <c r="F34" s="433"/>
      <c r="G34" s="598"/>
      <c r="H34" s="433"/>
      <c r="I34" s="596"/>
      <c r="J34" s="433"/>
      <c r="K34" s="457"/>
      <c r="L34" s="433"/>
      <c r="M34" s="574"/>
      <c r="Q34" s="190"/>
      <c r="R34" s="190"/>
      <c r="S34" s="190"/>
    </row>
    <row r="35" spans="1:21" ht="26.5" thickBot="1" x14ac:dyDescent="0.65">
      <c r="A35" s="446"/>
      <c r="B35" s="443"/>
      <c r="C35" s="211" t="s">
        <v>354</v>
      </c>
      <c r="D35" s="212" t="s">
        <v>257</v>
      </c>
      <c r="E35" s="447"/>
      <c r="F35" s="447"/>
      <c r="G35" s="594"/>
      <c r="H35" s="447"/>
      <c r="I35" s="597"/>
      <c r="J35" s="447"/>
      <c r="K35" s="458"/>
      <c r="L35" s="447"/>
      <c r="M35" s="575"/>
      <c r="Q35" s="190"/>
      <c r="R35" s="190"/>
      <c r="S35" s="190"/>
    </row>
    <row r="36" spans="1:21" ht="114.75" customHeight="1" x14ac:dyDescent="0.6">
      <c r="A36" s="420" t="s">
        <v>355</v>
      </c>
      <c r="B36" s="441" t="s">
        <v>122</v>
      </c>
      <c r="C36" s="194" t="s">
        <v>356</v>
      </c>
      <c r="D36" s="194" t="s">
        <v>257</v>
      </c>
      <c r="E36" s="432" t="s">
        <v>421</v>
      </c>
      <c r="F36" s="432" t="s">
        <v>422</v>
      </c>
      <c r="G36" s="593" t="s">
        <v>427</v>
      </c>
      <c r="H36" s="432" t="s">
        <v>424</v>
      </c>
      <c r="I36" s="595" t="s">
        <v>425</v>
      </c>
      <c r="J36" s="432" t="s">
        <v>156</v>
      </c>
      <c r="K36" s="435" t="s">
        <v>755</v>
      </c>
      <c r="L36" s="432"/>
      <c r="M36" s="564"/>
      <c r="Q36" s="190" t="str">
        <f>IF(OR(J36='[5]Drop downs'!$G$7,J36='[5]Drop downs'!$G$5), B36&amp;": "&amp;K36&amp;CHAR(10),"")</f>
        <v/>
      </c>
      <c r="R36" s="190" t="str">
        <f>IF(J36='[5]Drop downs'!$G$2,B36&amp;": "&amp;K36&amp;"
"," ")</f>
        <v xml:space="preserve">IIA5: This alternative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S36" s="190" t="str">
        <f>IF(E36='[5]Drop downs'!$B$6,B36&amp;": "&amp;K36&amp;"","")</f>
        <v/>
      </c>
      <c r="T36" s="175" t="str">
        <f>IF(L36&gt;0,B36&amp;":"&amp;L36&amp;"
","")</f>
        <v/>
      </c>
      <c r="U36" s="175" t="str">
        <f>IF(M36&gt;0,B36&amp;":"&amp;M36&amp;"
","")</f>
        <v/>
      </c>
    </row>
    <row r="37" spans="1:21" ht="116.25" customHeight="1" x14ac:dyDescent="0.6">
      <c r="A37" s="421"/>
      <c r="B37" s="442"/>
      <c r="C37" s="195" t="s">
        <v>357</v>
      </c>
      <c r="D37" s="195" t="s">
        <v>253</v>
      </c>
      <c r="E37" s="433"/>
      <c r="F37" s="433"/>
      <c r="G37" s="598"/>
      <c r="H37" s="433"/>
      <c r="I37" s="596"/>
      <c r="J37" s="433"/>
      <c r="K37" s="436"/>
      <c r="L37" s="433"/>
      <c r="M37" s="566"/>
      <c r="Q37" s="190"/>
      <c r="R37" s="190"/>
      <c r="S37" s="190"/>
    </row>
    <row r="38" spans="1:21" ht="52" x14ac:dyDescent="0.6">
      <c r="A38" s="421"/>
      <c r="B38" s="442"/>
      <c r="C38" s="195" t="s">
        <v>358</v>
      </c>
      <c r="D38" s="195" t="s">
        <v>253</v>
      </c>
      <c r="E38" s="433"/>
      <c r="F38" s="433"/>
      <c r="G38" s="598"/>
      <c r="H38" s="433"/>
      <c r="I38" s="596"/>
      <c r="J38" s="433"/>
      <c r="K38" s="436"/>
      <c r="L38" s="433"/>
      <c r="M38" s="566"/>
      <c r="Q38" s="190"/>
      <c r="R38" s="190"/>
      <c r="S38" s="190"/>
    </row>
    <row r="39" spans="1:21" ht="132.75" customHeight="1" x14ac:dyDescent="0.6">
      <c r="A39" s="421"/>
      <c r="B39" s="442"/>
      <c r="C39" s="195" t="s">
        <v>359</v>
      </c>
      <c r="D39" s="195" t="s">
        <v>253</v>
      </c>
      <c r="E39" s="433"/>
      <c r="F39" s="433"/>
      <c r="G39" s="598"/>
      <c r="H39" s="433"/>
      <c r="I39" s="596"/>
      <c r="J39" s="433"/>
      <c r="K39" s="436"/>
      <c r="L39" s="433"/>
      <c r="M39" s="566"/>
      <c r="Q39" s="190"/>
      <c r="R39" s="190"/>
      <c r="S39" s="190"/>
    </row>
    <row r="40" spans="1:21" ht="104" x14ac:dyDescent="0.6">
      <c r="A40" s="421"/>
      <c r="B40" s="442"/>
      <c r="C40" s="195" t="s">
        <v>360</v>
      </c>
      <c r="D40" s="195" t="s">
        <v>253</v>
      </c>
      <c r="E40" s="433"/>
      <c r="F40" s="433"/>
      <c r="G40" s="598"/>
      <c r="H40" s="433"/>
      <c r="I40" s="596"/>
      <c r="J40" s="433"/>
      <c r="K40" s="436"/>
      <c r="L40" s="433"/>
      <c r="M40" s="566"/>
      <c r="Q40" s="190"/>
      <c r="R40" s="190"/>
      <c r="S40" s="190"/>
    </row>
    <row r="41" spans="1:21" ht="52.5" thickBot="1" x14ac:dyDescent="0.65">
      <c r="A41" s="446"/>
      <c r="B41" s="443"/>
      <c r="C41" s="212" t="s">
        <v>361</v>
      </c>
      <c r="D41" s="212" t="s">
        <v>253</v>
      </c>
      <c r="E41" s="447"/>
      <c r="F41" s="447"/>
      <c r="G41" s="594"/>
      <c r="H41" s="447"/>
      <c r="I41" s="597"/>
      <c r="J41" s="447"/>
      <c r="K41" s="452"/>
      <c r="L41" s="447"/>
      <c r="M41" s="565"/>
      <c r="Q41" s="190"/>
      <c r="R41" s="190"/>
      <c r="S41" s="190"/>
    </row>
    <row r="42" spans="1:21" ht="78" x14ac:dyDescent="0.6">
      <c r="A42" s="420" t="s">
        <v>362</v>
      </c>
      <c r="B42" s="441" t="s">
        <v>123</v>
      </c>
      <c r="C42" s="194" t="s">
        <v>363</v>
      </c>
      <c r="D42" s="194" t="s">
        <v>253</v>
      </c>
      <c r="E42" s="432" t="s">
        <v>435</v>
      </c>
      <c r="F42" s="432" t="s">
        <v>422</v>
      </c>
      <c r="G42" s="593" t="s">
        <v>427</v>
      </c>
      <c r="H42" s="432" t="s">
        <v>424</v>
      </c>
      <c r="I42" s="595" t="s">
        <v>439</v>
      </c>
      <c r="J42" s="432" t="s">
        <v>159</v>
      </c>
      <c r="K42" s="435" t="s">
        <v>756</v>
      </c>
      <c r="L42" s="432"/>
      <c r="M42" s="564"/>
      <c r="Q42" s="190" t="str">
        <f>IF(OR(J42='[5]Drop downs'!$G$7,J42='[5]Drop downs'!$G$5), B42&amp;": "&amp;K42&amp;CHAR(10),"")</f>
        <v/>
      </c>
      <c r="R42" s="190" t="str">
        <f>IF(J42='[5]Drop downs'!$G$2,B42&amp;": "&amp;K42&amp;"
"," ")</f>
        <v xml:space="preserve"> </v>
      </c>
      <c r="S42" s="190" t="str">
        <f>IF(E42='[5]Drop downs'!$B$6,B42&amp;": "&amp;K42&amp;"","")</f>
        <v/>
      </c>
      <c r="T42" s="175" t="str">
        <f>IF(L42&gt;0,B42&amp;":"&amp;L42&amp;"
","")</f>
        <v/>
      </c>
      <c r="U42" s="175" t="str">
        <f>IF(M42&gt;0,B42&amp;":"&amp;M42&amp;"
","")</f>
        <v/>
      </c>
    </row>
    <row r="43" spans="1:21" ht="99.75" customHeight="1" x14ac:dyDescent="0.6">
      <c r="A43" s="421"/>
      <c r="B43" s="442"/>
      <c r="C43" s="195" t="s">
        <v>364</v>
      </c>
      <c r="D43" s="195" t="s">
        <v>253</v>
      </c>
      <c r="E43" s="433"/>
      <c r="F43" s="433"/>
      <c r="G43" s="598"/>
      <c r="H43" s="433"/>
      <c r="I43" s="596"/>
      <c r="J43" s="433"/>
      <c r="K43" s="436"/>
      <c r="L43" s="433"/>
      <c r="M43" s="566"/>
      <c r="Q43" s="190"/>
      <c r="R43" s="190"/>
      <c r="S43" s="190"/>
    </row>
    <row r="44" spans="1:21" ht="52" x14ac:dyDescent="0.6">
      <c r="A44" s="421"/>
      <c r="B44" s="442"/>
      <c r="C44" s="195" t="s">
        <v>365</v>
      </c>
      <c r="D44" s="195" t="s">
        <v>257</v>
      </c>
      <c r="E44" s="433"/>
      <c r="F44" s="433"/>
      <c r="G44" s="598"/>
      <c r="H44" s="433"/>
      <c r="I44" s="596"/>
      <c r="J44" s="433"/>
      <c r="K44" s="436"/>
      <c r="L44" s="433"/>
      <c r="M44" s="566"/>
      <c r="Q44" s="190"/>
      <c r="R44" s="190"/>
      <c r="S44" s="190"/>
    </row>
    <row r="45" spans="1:21" ht="52" x14ac:dyDescent="0.6">
      <c r="A45" s="421"/>
      <c r="B45" s="442"/>
      <c r="C45" s="195" t="s">
        <v>366</v>
      </c>
      <c r="D45" s="195" t="s">
        <v>257</v>
      </c>
      <c r="E45" s="433"/>
      <c r="F45" s="433"/>
      <c r="G45" s="598"/>
      <c r="H45" s="433"/>
      <c r="I45" s="596"/>
      <c r="J45" s="433"/>
      <c r="K45" s="436"/>
      <c r="L45" s="433"/>
      <c r="M45" s="566"/>
      <c r="Q45" s="190"/>
      <c r="R45" s="190"/>
      <c r="S45" s="190"/>
    </row>
    <row r="46" spans="1:21" ht="78.5" thickBot="1" x14ac:dyDescent="0.65">
      <c r="A46" s="446"/>
      <c r="B46" s="443"/>
      <c r="C46" s="212" t="s">
        <v>367</v>
      </c>
      <c r="D46" s="212" t="s">
        <v>257</v>
      </c>
      <c r="E46" s="447"/>
      <c r="F46" s="447"/>
      <c r="G46" s="594"/>
      <c r="H46" s="447"/>
      <c r="I46" s="597"/>
      <c r="J46" s="447"/>
      <c r="K46" s="452"/>
      <c r="L46" s="447"/>
      <c r="M46" s="565"/>
      <c r="Q46" s="190"/>
      <c r="R46" s="190"/>
      <c r="S46" s="190"/>
    </row>
    <row r="47" spans="1:21" ht="216" customHeight="1" x14ac:dyDescent="0.6">
      <c r="A47" s="420" t="s">
        <v>368</v>
      </c>
      <c r="B47" s="441" t="s">
        <v>124</v>
      </c>
      <c r="C47" s="194" t="s">
        <v>369</v>
      </c>
      <c r="D47" s="194" t="s">
        <v>257</v>
      </c>
      <c r="E47" s="432" t="s">
        <v>103</v>
      </c>
      <c r="F47" s="432" t="s">
        <v>103</v>
      </c>
      <c r="G47" s="593" t="s">
        <v>103</v>
      </c>
      <c r="H47" s="432" t="s">
        <v>103</v>
      </c>
      <c r="I47" s="595" t="s">
        <v>103</v>
      </c>
      <c r="J47" s="432" t="s">
        <v>161</v>
      </c>
      <c r="K47" s="435" t="s">
        <v>678</v>
      </c>
      <c r="L47" s="432"/>
      <c r="M47" s="564"/>
      <c r="Q47" s="190" t="str">
        <f>IF(OR(J47='[5]Drop downs'!$G$7,J47='[5]Drop downs'!$G$5), B47&amp;": "&amp;K47&amp;CHAR(10),"")</f>
        <v/>
      </c>
      <c r="R47" s="190" t="str">
        <f>IF(J47='[5]Drop downs'!$G$2,B47&amp;": "&amp;K47&amp;"
"," ")</f>
        <v xml:space="preserve"> </v>
      </c>
      <c r="S47" s="190" t="str">
        <f>IF(E47='[5]Drop downs'!$B$6,B47&amp;": "&amp;K47&amp;"","")</f>
        <v/>
      </c>
      <c r="T47" s="175" t="str">
        <f>IF(L47&gt;0,B47&amp;":"&amp;L47&amp;"
","")</f>
        <v/>
      </c>
      <c r="U47" s="175" t="str">
        <f>IF(M47&gt;0,B47&amp;":"&amp;M47&amp;"
","")</f>
        <v/>
      </c>
    </row>
    <row r="48" spans="1:21" ht="173.25" customHeight="1" thickBot="1" x14ac:dyDescent="0.65">
      <c r="A48" s="446"/>
      <c r="B48" s="443"/>
      <c r="C48" s="212" t="s">
        <v>370</v>
      </c>
      <c r="D48" s="212" t="s">
        <v>257</v>
      </c>
      <c r="E48" s="447"/>
      <c r="F48" s="447"/>
      <c r="G48" s="594"/>
      <c r="H48" s="447"/>
      <c r="I48" s="597"/>
      <c r="J48" s="447"/>
      <c r="K48" s="452"/>
      <c r="L48" s="447"/>
      <c r="M48" s="565"/>
      <c r="Q48" s="190"/>
      <c r="R48" s="190"/>
      <c r="S48" s="190"/>
    </row>
    <row r="49" spans="1:21" ht="78" x14ac:dyDescent="0.6">
      <c r="A49" s="420" t="s">
        <v>371</v>
      </c>
      <c r="B49" s="441" t="s">
        <v>125</v>
      </c>
      <c r="C49" s="189" t="s">
        <v>372</v>
      </c>
      <c r="D49" s="189" t="s">
        <v>257</v>
      </c>
      <c r="E49" s="432" t="s">
        <v>103</v>
      </c>
      <c r="F49" s="432" t="s">
        <v>103</v>
      </c>
      <c r="G49" s="593" t="s">
        <v>103</v>
      </c>
      <c r="H49" s="432" t="s">
        <v>103</v>
      </c>
      <c r="I49" s="595" t="s">
        <v>103</v>
      </c>
      <c r="J49" s="432" t="s">
        <v>161</v>
      </c>
      <c r="K49" s="435" t="s">
        <v>678</v>
      </c>
      <c r="L49" s="432"/>
      <c r="M49" s="564"/>
      <c r="Q49" s="190" t="str">
        <f>IF(OR(J49='[5]Drop downs'!$G$7,J49='[5]Drop downs'!$G$5), B49&amp;": "&amp;K49&amp;CHAR(10),"")</f>
        <v/>
      </c>
      <c r="R49" s="190" t="str">
        <f>IF(J49='[5]Drop downs'!$G$2,B49&amp;": "&amp;K49&amp;"
"," ")</f>
        <v xml:space="preserve"> </v>
      </c>
      <c r="S49" s="190" t="str">
        <f>IF(E49='[5]Drop downs'!$B$6,B49&amp;": "&amp;K49&amp;"","")</f>
        <v/>
      </c>
      <c r="T49" s="175" t="str">
        <f>IF(L49&gt;0,B49&amp;":"&amp;L49&amp;"
","")</f>
        <v/>
      </c>
      <c r="U49" s="175" t="str">
        <f>IF(M49&gt;0,B49&amp;":"&amp;M49&amp;"
","")</f>
        <v/>
      </c>
    </row>
    <row r="50" spans="1:21" ht="96" customHeight="1" x14ac:dyDescent="0.6">
      <c r="A50" s="421"/>
      <c r="B50" s="442"/>
      <c r="C50" s="191" t="s">
        <v>373</v>
      </c>
      <c r="D50" s="191" t="s">
        <v>257</v>
      </c>
      <c r="E50" s="433"/>
      <c r="F50" s="433"/>
      <c r="G50" s="598"/>
      <c r="H50" s="433"/>
      <c r="I50" s="596"/>
      <c r="J50" s="433"/>
      <c r="K50" s="436"/>
      <c r="L50" s="433"/>
      <c r="M50" s="566"/>
      <c r="Q50" s="190"/>
      <c r="R50" s="190"/>
      <c r="S50" s="190"/>
    </row>
    <row r="51" spans="1:21" ht="51" customHeight="1" x14ac:dyDescent="0.6">
      <c r="A51" s="421"/>
      <c r="B51" s="442"/>
      <c r="C51" s="200" t="s">
        <v>374</v>
      </c>
      <c r="D51" s="191" t="s">
        <v>257</v>
      </c>
      <c r="E51" s="433"/>
      <c r="F51" s="433"/>
      <c r="G51" s="598"/>
      <c r="H51" s="433"/>
      <c r="I51" s="596"/>
      <c r="J51" s="433"/>
      <c r="K51" s="436"/>
      <c r="L51" s="433"/>
      <c r="M51" s="566"/>
      <c r="Q51" s="190"/>
      <c r="R51" s="190"/>
      <c r="S51" s="190"/>
    </row>
    <row r="52" spans="1:21" ht="92.25" customHeight="1" x14ac:dyDescent="0.6">
      <c r="A52" s="421"/>
      <c r="B52" s="442"/>
      <c r="C52" s="191" t="s">
        <v>375</v>
      </c>
      <c r="D52" s="191" t="s">
        <v>257</v>
      </c>
      <c r="E52" s="433"/>
      <c r="F52" s="433"/>
      <c r="G52" s="598"/>
      <c r="H52" s="433"/>
      <c r="I52" s="596"/>
      <c r="J52" s="433"/>
      <c r="K52" s="436"/>
      <c r="L52" s="433"/>
      <c r="M52" s="566"/>
      <c r="Q52" s="190"/>
      <c r="R52" s="190"/>
      <c r="S52" s="190"/>
    </row>
    <row r="53" spans="1:21" ht="26.5" thickBot="1" x14ac:dyDescent="0.65">
      <c r="A53" s="446"/>
      <c r="B53" s="443"/>
      <c r="C53" s="217" t="s">
        <v>376</v>
      </c>
      <c r="D53" s="217" t="s">
        <v>257</v>
      </c>
      <c r="E53" s="447"/>
      <c r="F53" s="447"/>
      <c r="G53" s="594"/>
      <c r="H53" s="447"/>
      <c r="I53" s="597"/>
      <c r="J53" s="447"/>
      <c r="K53" s="452"/>
      <c r="L53" s="447"/>
      <c r="M53" s="565"/>
      <c r="Q53" s="190"/>
      <c r="R53" s="190"/>
      <c r="S53" s="190"/>
    </row>
    <row r="54" spans="1:21" ht="52" x14ac:dyDescent="0.6">
      <c r="A54" s="420" t="s">
        <v>377</v>
      </c>
      <c r="B54" s="441" t="s">
        <v>126</v>
      </c>
      <c r="C54" s="201" t="s">
        <v>378</v>
      </c>
      <c r="D54" s="189" t="s">
        <v>257</v>
      </c>
      <c r="E54" s="432" t="s">
        <v>103</v>
      </c>
      <c r="F54" s="432" t="s">
        <v>103</v>
      </c>
      <c r="G54" s="593" t="s">
        <v>103</v>
      </c>
      <c r="H54" s="432" t="s">
        <v>103</v>
      </c>
      <c r="I54" s="595" t="s">
        <v>103</v>
      </c>
      <c r="J54" s="432" t="s">
        <v>161</v>
      </c>
      <c r="K54" s="435" t="s">
        <v>678</v>
      </c>
      <c r="L54" s="432"/>
      <c r="M54" s="564"/>
      <c r="Q54" s="190" t="str">
        <f>IF(OR(J54='[5]Drop downs'!$G$7,J54='[5]Drop downs'!$G$5), B54&amp;": "&amp;K54&amp;CHAR(10),"")</f>
        <v/>
      </c>
      <c r="R54" s="190" t="str">
        <f>IF(J54='[5]Drop downs'!$G$2,B54&amp;": "&amp;K54&amp;"
"," ")</f>
        <v xml:space="preserve"> </v>
      </c>
      <c r="S54" s="190" t="str">
        <f>IF(E54='[5]Drop downs'!$B$6,B54&amp;": "&amp;K54&amp;"","")</f>
        <v/>
      </c>
      <c r="T54" s="175" t="str">
        <f>IF(L54&gt;0,B54&amp;":"&amp;L54&amp;"
","")</f>
        <v/>
      </c>
      <c r="U54" s="175" t="str">
        <f>IF(M54&gt;0,B54&amp;":"&amp;M54&amp;"
","")</f>
        <v/>
      </c>
    </row>
    <row r="55" spans="1:21" ht="52" x14ac:dyDescent="0.6">
      <c r="A55" s="421"/>
      <c r="B55" s="442"/>
      <c r="C55" s="202" t="s">
        <v>379</v>
      </c>
      <c r="D55" s="191" t="s">
        <v>257</v>
      </c>
      <c r="E55" s="433"/>
      <c r="F55" s="433"/>
      <c r="G55" s="598"/>
      <c r="H55" s="433"/>
      <c r="I55" s="596"/>
      <c r="J55" s="433"/>
      <c r="K55" s="436"/>
      <c r="L55" s="433"/>
      <c r="M55" s="566"/>
      <c r="Q55" s="190"/>
      <c r="R55" s="190"/>
      <c r="S55" s="190"/>
    </row>
    <row r="56" spans="1:21" ht="78.5" thickBot="1" x14ac:dyDescent="0.65">
      <c r="A56" s="446"/>
      <c r="B56" s="443"/>
      <c r="C56" s="215" t="s">
        <v>380</v>
      </c>
      <c r="D56" s="217" t="s">
        <v>257</v>
      </c>
      <c r="E56" s="447"/>
      <c r="F56" s="447"/>
      <c r="G56" s="594"/>
      <c r="H56" s="447"/>
      <c r="I56" s="597"/>
      <c r="J56" s="447"/>
      <c r="K56" s="452"/>
      <c r="L56" s="447"/>
      <c r="M56" s="565"/>
      <c r="Q56" s="190"/>
      <c r="R56" s="190"/>
      <c r="S56" s="190"/>
    </row>
    <row r="57" spans="1:21" x14ac:dyDescent="0.6">
      <c r="A57" s="420" t="s">
        <v>381</v>
      </c>
      <c r="B57" s="441" t="s">
        <v>127</v>
      </c>
      <c r="C57" s="189" t="s">
        <v>382</v>
      </c>
      <c r="D57" s="189" t="s">
        <v>257</v>
      </c>
      <c r="E57" s="432" t="s">
        <v>103</v>
      </c>
      <c r="F57" s="432" t="s">
        <v>103</v>
      </c>
      <c r="G57" s="593" t="s">
        <v>103</v>
      </c>
      <c r="H57" s="432" t="s">
        <v>103</v>
      </c>
      <c r="I57" s="595" t="s">
        <v>103</v>
      </c>
      <c r="J57" s="432" t="s">
        <v>161</v>
      </c>
      <c r="K57" s="435" t="s">
        <v>678</v>
      </c>
      <c r="L57" s="432"/>
      <c r="M57" s="564"/>
      <c r="Q57" s="190" t="str">
        <f>IF(OR(J57='[5]Drop downs'!$G$7,J57='[5]Drop downs'!$G$5), B57&amp;": "&amp;K57&amp;CHAR(10),"")</f>
        <v/>
      </c>
      <c r="R57" s="190" t="str">
        <f>IF(J57='[5]Drop downs'!$G$2,B57&amp;": "&amp;K57&amp;"
"," ")</f>
        <v xml:space="preserve"> </v>
      </c>
      <c r="S57" s="190" t="str">
        <f>IF(E57='[5]Drop downs'!$B$6,B57&amp;": "&amp;K57&amp;"","")</f>
        <v/>
      </c>
      <c r="T57" s="175" t="str">
        <f>IF(L57&gt;0,B57&amp;":"&amp;L57&amp;"
","")</f>
        <v/>
      </c>
      <c r="U57" s="175" t="str">
        <f>IF(M57&gt;0,B57&amp;":"&amp;M57&amp;"
","")</f>
        <v/>
      </c>
    </row>
    <row r="58" spans="1:21" ht="52" x14ac:dyDescent="0.6">
      <c r="A58" s="421"/>
      <c r="B58" s="442"/>
      <c r="C58" s="191" t="s">
        <v>383</v>
      </c>
      <c r="D58" s="191" t="s">
        <v>257</v>
      </c>
      <c r="E58" s="433"/>
      <c r="F58" s="433"/>
      <c r="G58" s="598"/>
      <c r="H58" s="433"/>
      <c r="I58" s="596"/>
      <c r="J58" s="433"/>
      <c r="K58" s="436"/>
      <c r="L58" s="433"/>
      <c r="M58" s="566"/>
      <c r="Q58" s="190"/>
      <c r="R58" s="190"/>
      <c r="S58" s="190"/>
    </row>
    <row r="59" spans="1:21" ht="92.25" customHeight="1" x14ac:dyDescent="0.6">
      <c r="A59" s="421"/>
      <c r="B59" s="442"/>
      <c r="C59" s="191" t="s">
        <v>384</v>
      </c>
      <c r="D59" s="191" t="s">
        <v>257</v>
      </c>
      <c r="E59" s="433"/>
      <c r="F59" s="433"/>
      <c r="G59" s="598"/>
      <c r="H59" s="433"/>
      <c r="I59" s="596"/>
      <c r="J59" s="433"/>
      <c r="K59" s="436"/>
      <c r="L59" s="433"/>
      <c r="M59" s="566"/>
      <c r="Q59" s="190"/>
      <c r="R59" s="190"/>
      <c r="S59" s="190"/>
    </row>
    <row r="60" spans="1:21" ht="52" x14ac:dyDescent="0.6">
      <c r="A60" s="421"/>
      <c r="B60" s="442"/>
      <c r="C60" s="191" t="s">
        <v>385</v>
      </c>
      <c r="D60" s="191" t="s">
        <v>257</v>
      </c>
      <c r="E60" s="433"/>
      <c r="F60" s="433"/>
      <c r="G60" s="598"/>
      <c r="H60" s="433"/>
      <c r="I60" s="596"/>
      <c r="J60" s="433"/>
      <c r="K60" s="436"/>
      <c r="L60" s="433"/>
      <c r="M60" s="566"/>
      <c r="Q60" s="190"/>
      <c r="R60" s="190"/>
      <c r="S60" s="190"/>
    </row>
    <row r="61" spans="1:21" x14ac:dyDescent="0.6">
      <c r="A61" s="421"/>
      <c r="B61" s="442"/>
      <c r="C61" s="191" t="s">
        <v>386</v>
      </c>
      <c r="D61" s="191" t="s">
        <v>257</v>
      </c>
      <c r="E61" s="433"/>
      <c r="F61" s="433"/>
      <c r="G61" s="598"/>
      <c r="H61" s="433"/>
      <c r="I61" s="596"/>
      <c r="J61" s="433"/>
      <c r="K61" s="436"/>
      <c r="L61" s="433"/>
      <c r="M61" s="566"/>
      <c r="Q61" s="190"/>
      <c r="R61" s="190"/>
      <c r="S61" s="190"/>
    </row>
    <row r="62" spans="1:21" x14ac:dyDescent="0.6">
      <c r="A62" s="421"/>
      <c r="B62" s="442"/>
      <c r="C62" s="191" t="s">
        <v>387</v>
      </c>
      <c r="D62" s="191" t="s">
        <v>257</v>
      </c>
      <c r="E62" s="433"/>
      <c r="F62" s="433"/>
      <c r="G62" s="598"/>
      <c r="H62" s="433"/>
      <c r="I62" s="596"/>
      <c r="J62" s="433"/>
      <c r="K62" s="436"/>
      <c r="L62" s="433"/>
      <c r="M62" s="566"/>
      <c r="Q62" s="190"/>
      <c r="R62" s="190"/>
      <c r="S62" s="190"/>
    </row>
    <row r="63" spans="1:21" ht="52" x14ac:dyDescent="0.6">
      <c r="A63" s="421"/>
      <c r="B63" s="442"/>
      <c r="C63" s="191" t="s">
        <v>388</v>
      </c>
      <c r="D63" s="191" t="s">
        <v>257</v>
      </c>
      <c r="E63" s="433"/>
      <c r="F63" s="433"/>
      <c r="G63" s="598"/>
      <c r="H63" s="433"/>
      <c r="I63" s="596"/>
      <c r="J63" s="433"/>
      <c r="K63" s="436"/>
      <c r="L63" s="433"/>
      <c r="M63" s="566"/>
      <c r="Q63" s="190"/>
      <c r="R63" s="190"/>
      <c r="S63" s="190"/>
    </row>
    <row r="64" spans="1:21" ht="26.5" thickBot="1" x14ac:dyDescent="0.65">
      <c r="A64" s="446"/>
      <c r="B64" s="443"/>
      <c r="C64" s="217" t="s">
        <v>389</v>
      </c>
      <c r="D64" s="217" t="s">
        <v>257</v>
      </c>
      <c r="E64" s="447"/>
      <c r="F64" s="447"/>
      <c r="G64" s="594"/>
      <c r="H64" s="447"/>
      <c r="I64" s="597"/>
      <c r="J64" s="447"/>
      <c r="K64" s="452"/>
      <c r="L64" s="447"/>
      <c r="M64" s="565"/>
      <c r="Q64" s="190"/>
      <c r="R64" s="190"/>
      <c r="S64" s="190"/>
    </row>
    <row r="65" spans="1:21" ht="72.75" customHeight="1" x14ac:dyDescent="0.6">
      <c r="A65" s="420" t="s">
        <v>757</v>
      </c>
      <c r="B65" s="441" t="s">
        <v>128</v>
      </c>
      <c r="C65" s="197" t="s">
        <v>455</v>
      </c>
      <c r="D65" s="189" t="s">
        <v>257</v>
      </c>
      <c r="E65" s="432" t="s">
        <v>421</v>
      </c>
      <c r="F65" s="432" t="s">
        <v>444</v>
      </c>
      <c r="G65" s="593" t="s">
        <v>510</v>
      </c>
      <c r="H65" s="432" t="s">
        <v>468</v>
      </c>
      <c r="I65" s="595" t="s">
        <v>439</v>
      </c>
      <c r="J65" s="432" t="s">
        <v>159</v>
      </c>
      <c r="K65" s="435" t="s">
        <v>758</v>
      </c>
      <c r="L65" s="432"/>
      <c r="M65" s="564"/>
      <c r="Q65" s="190" t="str">
        <f>IF(OR(J65='[5]Drop downs'!$G$7,J65='[5]Drop downs'!$G$5), B65&amp;": "&amp;K65&amp;CHAR(10),"")</f>
        <v/>
      </c>
      <c r="R65" s="190" t="str">
        <f>IF(J65='[5]Drop downs'!$G$2,B65&amp;": "&amp;K65&amp;"
"," ")</f>
        <v xml:space="preserve"> </v>
      </c>
      <c r="S65" s="190" t="str">
        <f>IF(E65='[5]Drop downs'!$B$6,B65&amp;": "&amp;K65&amp;"","")</f>
        <v/>
      </c>
      <c r="T65" s="175" t="str">
        <f>IF(L65&gt;0,B65&amp;":"&amp;L65&amp;"
","")</f>
        <v/>
      </c>
      <c r="U65" s="175" t="str">
        <f>IF(M65&gt;0,B65&amp;":"&amp;M65&amp;"
","")</f>
        <v/>
      </c>
    </row>
    <row r="66" spans="1:21" ht="72.75" customHeight="1" x14ac:dyDescent="0.6">
      <c r="A66" s="421"/>
      <c r="B66" s="442"/>
      <c r="C66" s="198" t="s">
        <v>392</v>
      </c>
      <c r="D66" s="191" t="s">
        <v>257</v>
      </c>
      <c r="E66" s="433"/>
      <c r="F66" s="433"/>
      <c r="G66" s="598"/>
      <c r="H66" s="433"/>
      <c r="I66" s="596"/>
      <c r="J66" s="433"/>
      <c r="K66" s="436"/>
      <c r="L66" s="433"/>
      <c r="M66" s="566"/>
      <c r="Q66" s="190"/>
      <c r="R66" s="190"/>
      <c r="S66" s="190"/>
    </row>
    <row r="67" spans="1:21" ht="78" x14ac:dyDescent="0.6">
      <c r="A67" s="421"/>
      <c r="B67" s="442"/>
      <c r="C67" s="198" t="s">
        <v>393</v>
      </c>
      <c r="D67" s="191"/>
      <c r="E67" s="433"/>
      <c r="F67" s="433"/>
      <c r="G67" s="598"/>
      <c r="H67" s="433"/>
      <c r="I67" s="596"/>
      <c r="J67" s="433"/>
      <c r="K67" s="436"/>
      <c r="L67" s="433"/>
      <c r="M67" s="566"/>
      <c r="Q67" s="190"/>
      <c r="R67" s="190"/>
      <c r="S67" s="190"/>
    </row>
    <row r="68" spans="1:21" ht="52" x14ac:dyDescent="0.6">
      <c r="A68" s="421"/>
      <c r="B68" s="442"/>
      <c r="C68" s="198" t="s">
        <v>394</v>
      </c>
      <c r="D68" s="191" t="s">
        <v>257</v>
      </c>
      <c r="E68" s="433"/>
      <c r="F68" s="433"/>
      <c r="G68" s="598"/>
      <c r="H68" s="433"/>
      <c r="I68" s="596"/>
      <c r="J68" s="433"/>
      <c r="K68" s="436"/>
      <c r="L68" s="433"/>
      <c r="M68" s="566"/>
      <c r="Q68" s="190"/>
      <c r="R68" s="190"/>
      <c r="S68" s="190"/>
    </row>
    <row r="69" spans="1:21" x14ac:dyDescent="0.6">
      <c r="A69" s="421"/>
      <c r="B69" s="442"/>
      <c r="C69" s="198" t="s">
        <v>457</v>
      </c>
      <c r="D69" s="191" t="s">
        <v>257</v>
      </c>
      <c r="E69" s="433"/>
      <c r="F69" s="433"/>
      <c r="G69" s="598"/>
      <c r="H69" s="433"/>
      <c r="I69" s="596"/>
      <c r="J69" s="433"/>
      <c r="K69" s="436"/>
      <c r="L69" s="433"/>
      <c r="M69" s="566"/>
      <c r="Q69" s="190"/>
      <c r="R69" s="190"/>
      <c r="S69" s="190"/>
    </row>
    <row r="70" spans="1:21" x14ac:dyDescent="0.6">
      <c r="A70" s="421"/>
      <c r="B70" s="442"/>
      <c r="C70" s="198" t="s">
        <v>396</v>
      </c>
      <c r="D70" s="191" t="s">
        <v>257</v>
      </c>
      <c r="E70" s="433"/>
      <c r="F70" s="433"/>
      <c r="G70" s="598"/>
      <c r="H70" s="433"/>
      <c r="I70" s="596"/>
      <c r="J70" s="433"/>
      <c r="K70" s="436"/>
      <c r="L70" s="433"/>
      <c r="M70" s="566"/>
      <c r="Q70" s="190"/>
      <c r="R70" s="190"/>
      <c r="S70" s="190"/>
    </row>
    <row r="71" spans="1:21" ht="52.5" thickBot="1" x14ac:dyDescent="0.65">
      <c r="A71" s="446"/>
      <c r="B71" s="443"/>
      <c r="C71" s="211" t="s">
        <v>397</v>
      </c>
      <c r="D71" s="217" t="s">
        <v>257</v>
      </c>
      <c r="E71" s="447"/>
      <c r="F71" s="447"/>
      <c r="G71" s="594"/>
      <c r="H71" s="447"/>
      <c r="I71" s="597"/>
      <c r="J71" s="447"/>
      <c r="K71" s="452"/>
      <c r="L71" s="447"/>
      <c r="M71" s="565"/>
      <c r="Q71" s="190"/>
      <c r="R71" s="190"/>
      <c r="S71" s="190"/>
    </row>
    <row r="72" spans="1:21" ht="52" x14ac:dyDescent="0.6">
      <c r="A72" s="420" t="s">
        <v>398</v>
      </c>
      <c r="B72" s="441" t="s">
        <v>129</v>
      </c>
      <c r="C72" s="197" t="s">
        <v>399</v>
      </c>
      <c r="D72" s="189"/>
      <c r="E72" s="432" t="s">
        <v>421</v>
      </c>
      <c r="F72" s="432" t="s">
        <v>444</v>
      </c>
      <c r="G72" s="593" t="s">
        <v>510</v>
      </c>
      <c r="H72" s="432" t="s">
        <v>468</v>
      </c>
      <c r="I72" s="595" t="s">
        <v>439</v>
      </c>
      <c r="J72" s="432" t="s">
        <v>159</v>
      </c>
      <c r="K72" s="465" t="s">
        <v>759</v>
      </c>
      <c r="L72" s="432"/>
      <c r="M72" s="564"/>
      <c r="Q72" s="190" t="str">
        <f>IF(OR(J72='[5]Drop downs'!$G$7,J72='[5]Drop downs'!$G$5), B72&amp;": "&amp;K72&amp;CHAR(10),"")</f>
        <v/>
      </c>
      <c r="R72" s="190" t="str">
        <f>IF(J72='[5]Drop downs'!$G$2,B72&amp;": "&amp;K72&amp;"
"," ")</f>
        <v xml:space="preserve"> </v>
      </c>
      <c r="S72" s="190" t="str">
        <f>IF(E72='[5]Drop downs'!$B$6,B72&amp;": "&amp;K72&amp;"","")</f>
        <v/>
      </c>
      <c r="T72" s="175" t="str">
        <f>IF(L72&gt;0,B72&amp;":"&amp;L72&amp;"
","")</f>
        <v/>
      </c>
      <c r="U72" s="175" t="str">
        <f>IF(M72&gt;0,B72&amp;":"&amp;M72&amp;"
","")</f>
        <v/>
      </c>
    </row>
    <row r="73" spans="1:21" ht="66" customHeight="1" x14ac:dyDescent="0.6">
      <c r="A73" s="421"/>
      <c r="B73" s="442"/>
      <c r="C73" s="198" t="s">
        <v>400</v>
      </c>
      <c r="D73" s="191" t="s">
        <v>257</v>
      </c>
      <c r="E73" s="433"/>
      <c r="F73" s="433"/>
      <c r="G73" s="598"/>
      <c r="H73" s="433"/>
      <c r="I73" s="596"/>
      <c r="J73" s="433"/>
      <c r="K73" s="466"/>
      <c r="L73" s="433"/>
      <c r="M73" s="566"/>
      <c r="Q73" s="190"/>
      <c r="R73" s="190"/>
      <c r="S73" s="190"/>
    </row>
    <row r="74" spans="1:21" ht="52" x14ac:dyDescent="0.6">
      <c r="A74" s="421"/>
      <c r="B74" s="442"/>
      <c r="C74" s="198" t="s">
        <v>401</v>
      </c>
      <c r="D74" s="191" t="s">
        <v>257</v>
      </c>
      <c r="E74" s="433"/>
      <c r="F74" s="433"/>
      <c r="G74" s="598"/>
      <c r="H74" s="433"/>
      <c r="I74" s="596"/>
      <c r="J74" s="433"/>
      <c r="K74" s="466"/>
      <c r="L74" s="433"/>
      <c r="M74" s="566"/>
      <c r="Q74" s="190"/>
      <c r="R74" s="190"/>
      <c r="S74" s="190"/>
    </row>
    <row r="75" spans="1:21" ht="62.25" customHeight="1" x14ac:dyDescent="0.6">
      <c r="A75" s="421"/>
      <c r="B75" s="442"/>
      <c r="C75" s="198" t="s">
        <v>402</v>
      </c>
      <c r="D75" s="191" t="s">
        <v>257</v>
      </c>
      <c r="E75" s="433"/>
      <c r="F75" s="433"/>
      <c r="G75" s="598"/>
      <c r="H75" s="433"/>
      <c r="I75" s="596"/>
      <c r="J75" s="433"/>
      <c r="K75" s="466"/>
      <c r="L75" s="433"/>
      <c r="M75" s="566"/>
      <c r="Q75" s="190"/>
      <c r="R75" s="190"/>
      <c r="S75" s="190"/>
    </row>
    <row r="76" spans="1:21" ht="26.5" thickBot="1" x14ac:dyDescent="0.65">
      <c r="A76" s="446"/>
      <c r="B76" s="443"/>
      <c r="C76" s="207" t="s">
        <v>403</v>
      </c>
      <c r="D76" s="217" t="s">
        <v>257</v>
      </c>
      <c r="E76" s="447"/>
      <c r="F76" s="447"/>
      <c r="G76" s="594"/>
      <c r="H76" s="447"/>
      <c r="I76" s="597"/>
      <c r="J76" s="447"/>
      <c r="K76" s="467"/>
      <c r="L76" s="447"/>
      <c r="M76" s="565"/>
      <c r="Q76" s="190"/>
      <c r="R76" s="190"/>
      <c r="S76" s="190"/>
    </row>
    <row r="77" spans="1:21" ht="52" x14ac:dyDescent="0.6">
      <c r="A77" s="444" t="s">
        <v>404</v>
      </c>
      <c r="B77" s="441" t="s">
        <v>130</v>
      </c>
      <c r="C77" s="197" t="s">
        <v>405</v>
      </c>
      <c r="D77" s="194" t="s">
        <v>257</v>
      </c>
      <c r="E77" s="432" t="s">
        <v>103</v>
      </c>
      <c r="F77" s="432" t="s">
        <v>103</v>
      </c>
      <c r="G77" s="593" t="s">
        <v>103</v>
      </c>
      <c r="H77" s="432" t="s">
        <v>103</v>
      </c>
      <c r="I77" s="595" t="s">
        <v>103</v>
      </c>
      <c r="J77" s="432" t="s">
        <v>161</v>
      </c>
      <c r="K77" s="435" t="s">
        <v>678</v>
      </c>
      <c r="L77" s="432"/>
      <c r="M77" s="564"/>
      <c r="Q77" s="190" t="str">
        <f>IF(OR(J77='[5]Drop downs'!$G$7,J77='[5]Drop downs'!$G$5), B77&amp;": "&amp;K77&amp;CHAR(10),"")</f>
        <v/>
      </c>
      <c r="R77" s="190" t="str">
        <f>IF(J77='[5]Drop downs'!$G$2,B77&amp;": "&amp;K77&amp;"
"," ")</f>
        <v xml:space="preserve"> </v>
      </c>
      <c r="S77" s="190" t="str">
        <f>IF(E77='[5]Drop downs'!$B$6,B77&amp;": "&amp;K77&amp;"","")</f>
        <v/>
      </c>
      <c r="T77" s="175" t="str">
        <f>IF(L77&gt;0,B77&amp;":"&amp;L77&amp;"
","")</f>
        <v/>
      </c>
      <c r="U77" s="175" t="str">
        <f>IF(M77&gt;0,B77&amp;":"&amp;M77&amp;"
","")</f>
        <v/>
      </c>
    </row>
    <row r="78" spans="1:21" ht="62.25" customHeight="1" x14ac:dyDescent="0.6">
      <c r="A78" s="463"/>
      <c r="B78" s="442"/>
      <c r="C78" s="198" t="s">
        <v>406</v>
      </c>
      <c r="D78" s="195" t="s">
        <v>257</v>
      </c>
      <c r="E78" s="433"/>
      <c r="F78" s="433"/>
      <c r="G78" s="598"/>
      <c r="H78" s="433"/>
      <c r="I78" s="596"/>
      <c r="J78" s="433"/>
      <c r="K78" s="436"/>
      <c r="L78" s="433"/>
      <c r="M78" s="566"/>
      <c r="Q78" s="190"/>
      <c r="R78" s="190"/>
      <c r="S78" s="190"/>
    </row>
    <row r="79" spans="1:21" ht="67.5" customHeight="1" x14ac:dyDescent="0.6">
      <c r="A79" s="463"/>
      <c r="B79" s="442"/>
      <c r="C79" s="198" t="s">
        <v>407</v>
      </c>
      <c r="D79" s="195" t="s">
        <v>257</v>
      </c>
      <c r="E79" s="433"/>
      <c r="F79" s="433"/>
      <c r="G79" s="598"/>
      <c r="H79" s="433"/>
      <c r="I79" s="596"/>
      <c r="J79" s="433"/>
      <c r="K79" s="436"/>
      <c r="L79" s="433"/>
      <c r="M79" s="566"/>
      <c r="Q79" s="190"/>
      <c r="R79" s="190"/>
      <c r="S79" s="190"/>
    </row>
    <row r="80" spans="1:21" x14ac:dyDescent="0.6">
      <c r="A80" s="463"/>
      <c r="B80" s="442"/>
      <c r="C80" s="205" t="s">
        <v>408</v>
      </c>
      <c r="D80" s="195" t="s">
        <v>257</v>
      </c>
      <c r="E80" s="433"/>
      <c r="F80" s="433"/>
      <c r="G80" s="598"/>
      <c r="H80" s="433"/>
      <c r="I80" s="596"/>
      <c r="J80" s="433"/>
      <c r="K80" s="436"/>
      <c r="L80" s="433"/>
      <c r="M80" s="566"/>
      <c r="Q80" s="190"/>
      <c r="R80" s="190"/>
      <c r="S80" s="190"/>
    </row>
    <row r="81" spans="1:21" ht="78" x14ac:dyDescent="0.6">
      <c r="A81" s="463"/>
      <c r="B81" s="442"/>
      <c r="C81" s="205" t="s">
        <v>409</v>
      </c>
      <c r="D81" s="195" t="s">
        <v>257</v>
      </c>
      <c r="E81" s="433"/>
      <c r="F81" s="433"/>
      <c r="G81" s="598"/>
      <c r="H81" s="433"/>
      <c r="I81" s="596"/>
      <c r="J81" s="433"/>
      <c r="K81" s="436"/>
      <c r="L81" s="433"/>
      <c r="M81" s="566"/>
      <c r="Q81" s="190"/>
      <c r="R81" s="190"/>
      <c r="S81" s="190"/>
    </row>
    <row r="82" spans="1:21" ht="78" x14ac:dyDescent="0.6">
      <c r="A82" s="463"/>
      <c r="B82" s="442"/>
      <c r="C82" s="205" t="s">
        <v>410</v>
      </c>
      <c r="D82" s="195" t="s">
        <v>257</v>
      </c>
      <c r="E82" s="433"/>
      <c r="F82" s="433"/>
      <c r="G82" s="598"/>
      <c r="H82" s="433"/>
      <c r="I82" s="596"/>
      <c r="J82" s="433"/>
      <c r="K82" s="436"/>
      <c r="L82" s="433"/>
      <c r="M82" s="566"/>
      <c r="Q82" s="190"/>
      <c r="R82" s="190"/>
      <c r="S82" s="190"/>
    </row>
    <row r="83" spans="1:21" ht="52.5" thickBot="1" x14ac:dyDescent="0.65">
      <c r="A83" s="464"/>
      <c r="B83" s="443"/>
      <c r="C83" s="215" t="s">
        <v>411</v>
      </c>
      <c r="D83" s="212" t="s">
        <v>257</v>
      </c>
      <c r="E83" s="447"/>
      <c r="F83" s="447"/>
      <c r="G83" s="594"/>
      <c r="H83" s="447"/>
      <c r="I83" s="597"/>
      <c r="J83" s="447"/>
      <c r="K83" s="452"/>
      <c r="L83" s="447"/>
      <c r="M83" s="565"/>
      <c r="Q83" s="190"/>
      <c r="R83" s="190"/>
      <c r="S83" s="190"/>
    </row>
    <row r="84" spans="1:21" ht="52" x14ac:dyDescent="0.6">
      <c r="A84" s="444" t="s">
        <v>412</v>
      </c>
      <c r="B84" s="441" t="s">
        <v>131</v>
      </c>
      <c r="C84" s="206" t="s">
        <v>413</v>
      </c>
      <c r="D84" s="194" t="s">
        <v>257</v>
      </c>
      <c r="E84" s="432" t="s">
        <v>103</v>
      </c>
      <c r="F84" s="432" t="s">
        <v>103</v>
      </c>
      <c r="G84" s="593" t="s">
        <v>103</v>
      </c>
      <c r="H84" s="432" t="s">
        <v>103</v>
      </c>
      <c r="I84" s="595" t="s">
        <v>103</v>
      </c>
      <c r="J84" s="432" t="s">
        <v>161</v>
      </c>
      <c r="K84" s="435" t="s">
        <v>678</v>
      </c>
      <c r="L84" s="432"/>
      <c r="M84" s="564"/>
      <c r="Q84" s="190" t="str">
        <f>IF(OR(J84='[5]Drop downs'!$G$7,J84='[5]Drop downs'!$G$5), B84&amp;": "&amp;K84&amp;CHAR(10),"")</f>
        <v/>
      </c>
      <c r="R84" s="190" t="str">
        <f>IF(J84='[5]Drop downs'!$G$2,B84&amp;": "&amp;K84&amp;"
"," ")</f>
        <v xml:space="preserve"> </v>
      </c>
      <c r="S84" s="190" t="str">
        <f>IF(E84='[5]Drop downs'!$B$6,B84&amp;": "&amp;K84&amp;"","")</f>
        <v/>
      </c>
      <c r="T84" s="175" t="str">
        <f>IF(L84&gt;0,B84&amp;":"&amp;L84&amp;"
","")</f>
        <v/>
      </c>
      <c r="U84" s="175" t="str">
        <f>IF(M84&gt;0,B84&amp;":"&amp;M84&amp;"
","")</f>
        <v/>
      </c>
    </row>
    <row r="85" spans="1:21" ht="52" x14ac:dyDescent="0.6">
      <c r="A85" s="463"/>
      <c r="B85" s="442"/>
      <c r="C85" s="205" t="s">
        <v>414</v>
      </c>
      <c r="D85" s="195" t="s">
        <v>257</v>
      </c>
      <c r="E85" s="433"/>
      <c r="F85" s="433"/>
      <c r="G85" s="598"/>
      <c r="H85" s="433"/>
      <c r="I85" s="596"/>
      <c r="J85" s="433"/>
      <c r="K85" s="436"/>
      <c r="L85" s="433"/>
      <c r="M85" s="566"/>
      <c r="Q85" s="190"/>
      <c r="R85" s="190"/>
      <c r="S85" s="190"/>
    </row>
    <row r="86" spans="1:21" x14ac:dyDescent="0.6">
      <c r="A86" s="463"/>
      <c r="B86" s="442"/>
      <c r="C86" s="205" t="s">
        <v>415</v>
      </c>
      <c r="D86" s="195" t="s">
        <v>257</v>
      </c>
      <c r="E86" s="433"/>
      <c r="F86" s="433"/>
      <c r="G86" s="598"/>
      <c r="H86" s="433"/>
      <c r="I86" s="596"/>
      <c r="J86" s="433"/>
      <c r="K86" s="436"/>
      <c r="L86" s="433"/>
      <c r="M86" s="566"/>
      <c r="Q86" s="190"/>
      <c r="R86" s="190"/>
      <c r="S86" s="190"/>
    </row>
    <row r="87" spans="1:21" ht="26.5" thickBot="1" x14ac:dyDescent="0.65">
      <c r="A87" s="464"/>
      <c r="B87" s="443"/>
      <c r="C87" s="207" t="s">
        <v>416</v>
      </c>
      <c r="D87" s="212" t="s">
        <v>257</v>
      </c>
      <c r="E87" s="447"/>
      <c r="F87" s="447"/>
      <c r="G87" s="594"/>
      <c r="H87" s="447"/>
      <c r="I87" s="597"/>
      <c r="J87" s="447"/>
      <c r="K87" s="452"/>
      <c r="L87" s="447"/>
      <c r="M87" s="56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75" customHeight="1" x14ac:dyDescent="0.6">
      <c r="A92" s="584" t="str">
        <f>R8&amp;R18&amp;R20&amp;R28&amp;R36&amp;R42&amp;R47&amp;R48&amp;R49&amp;R54&amp;R57&amp;R65&amp;R72&amp;R77&amp;R84&amp;R87</f>
        <v xml:space="preserve">    IIA5: This alternative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ht="75.75" customHeight="1" x14ac:dyDescent="0.6">
      <c r="A94" s="587" t="s">
        <v>673</v>
      </c>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73.5" customHeight="1" thickBot="1" x14ac:dyDescent="0.65">
      <c r="A98" s="581" t="str">
        <f>U8&amp;U18&amp;U20&amp;U28&amp;U36&amp;U42&amp;U47&amp;U49&amp;U54&amp;U57&amp;U65&amp;U72&amp;U77&amp;U84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582"/>
      <c r="C98" s="582"/>
      <c r="D98" s="582"/>
      <c r="E98" s="582"/>
      <c r="F98" s="582"/>
      <c r="G98" s="582"/>
      <c r="H98" s="582"/>
      <c r="I98" s="582"/>
      <c r="J98" s="582"/>
      <c r="K98" s="582"/>
      <c r="L98" s="582"/>
      <c r="M98" s="583"/>
    </row>
  </sheetData>
  <sheetProtection algorithmName="SHA-512" hashValue="xOIgKQLVJiNAbH2KH2Gz9XHjO5WHZ3JsxFO8erZ40qF5qBJA8TV9NlsrbTLhLGygHws5uc7ytvXdxtCdPVxveA==" saltValue="EcNxX82LRMHOQoPPB1p5s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626" priority="2">
      <formula>$D50="No"</formula>
    </cfRule>
  </conditionalFormatting>
  <conditionalFormatting sqref="C8:D87">
    <cfRule type="expression" dxfId="3625" priority="1">
      <formula>$D8="No"</formula>
    </cfRule>
  </conditionalFormatting>
  <conditionalFormatting sqref="J8 J18 J28 J49 J57 J65 J72 J77 J84">
    <cfRule type="cellIs" dxfId="3624" priority="33" operator="equal">
      <formula>"Significant Negative"</formula>
    </cfRule>
    <cfRule type="cellIs" dxfId="3623" priority="34" operator="equal">
      <formula>"Minor Negative"</formula>
    </cfRule>
    <cfRule type="cellIs" dxfId="3622" priority="35" operator="equal">
      <formula>"Uncertain"</formula>
    </cfRule>
    <cfRule type="cellIs" dxfId="3621" priority="36" operator="equal">
      <formula>"Neutral"</formula>
    </cfRule>
    <cfRule type="cellIs" dxfId="3620" priority="37" operator="equal">
      <formula>"Minor Positive"</formula>
    </cfRule>
    <cfRule type="cellIs" dxfId="3619" priority="38" operator="equal">
      <formula>"Significant Positive"</formula>
    </cfRule>
  </conditionalFormatting>
  <conditionalFormatting sqref="J20">
    <cfRule type="cellIs" dxfId="3618" priority="21" operator="equal">
      <formula>"Significant Negative"</formula>
    </cfRule>
    <cfRule type="cellIs" dxfId="3617" priority="22" operator="equal">
      <formula>"Minor Negative"</formula>
    </cfRule>
    <cfRule type="cellIs" dxfId="3616" priority="23" operator="equal">
      <formula>"Uncertain"</formula>
    </cfRule>
    <cfRule type="cellIs" dxfId="3615" priority="24" operator="equal">
      <formula>"Neutral"</formula>
    </cfRule>
    <cfRule type="cellIs" dxfId="3614" priority="25" operator="equal">
      <formula>"Minor Positive"</formula>
    </cfRule>
    <cfRule type="cellIs" dxfId="3613" priority="26" operator="equal">
      <formula>"Significant Positive"</formula>
    </cfRule>
  </conditionalFormatting>
  <conditionalFormatting sqref="J36">
    <cfRule type="cellIs" dxfId="3612" priority="15" operator="equal">
      <formula>"Significant Negative"</formula>
    </cfRule>
    <cfRule type="cellIs" dxfId="3611" priority="16" operator="equal">
      <formula>"Minor Negative"</formula>
    </cfRule>
    <cfRule type="cellIs" dxfId="3610" priority="17" operator="equal">
      <formula>"Uncertain"</formula>
    </cfRule>
    <cfRule type="cellIs" dxfId="3609" priority="18" operator="equal">
      <formula>"Neutral"</formula>
    </cfRule>
    <cfRule type="cellIs" dxfId="3608" priority="19" operator="equal">
      <formula>"Minor Positive"</formula>
    </cfRule>
    <cfRule type="cellIs" dxfId="3607" priority="20" operator="equal">
      <formula>"Significant Positive"</formula>
    </cfRule>
  </conditionalFormatting>
  <conditionalFormatting sqref="J42">
    <cfRule type="cellIs" dxfId="3606" priority="9" operator="equal">
      <formula>"Significant Negative"</formula>
    </cfRule>
    <cfRule type="cellIs" dxfId="3605" priority="10" operator="equal">
      <formula>"Minor Negative"</formula>
    </cfRule>
    <cfRule type="cellIs" dxfId="3604" priority="11" operator="equal">
      <formula>"Uncertain"</formula>
    </cfRule>
    <cfRule type="cellIs" dxfId="3603" priority="12" operator="equal">
      <formula>"Neutral"</formula>
    </cfRule>
    <cfRule type="cellIs" dxfId="3602" priority="13" operator="equal">
      <formula>"Minor Positive"</formula>
    </cfRule>
    <cfRule type="cellIs" dxfId="3601" priority="14" operator="equal">
      <formula>"Significant Positive"</formula>
    </cfRule>
  </conditionalFormatting>
  <conditionalFormatting sqref="J47">
    <cfRule type="cellIs" dxfId="3600" priority="27" operator="equal">
      <formula>"Significant Negative"</formula>
    </cfRule>
    <cfRule type="cellIs" dxfId="3599" priority="28" operator="equal">
      <formula>"Minor Negative"</formula>
    </cfRule>
    <cfRule type="cellIs" dxfId="3598" priority="29" operator="equal">
      <formula>"Uncertain"</formula>
    </cfRule>
    <cfRule type="cellIs" dxfId="3597" priority="30" operator="equal">
      <formula>"Neutral"</formula>
    </cfRule>
    <cfRule type="cellIs" dxfId="3596" priority="31" operator="equal">
      <formula>"Minor Positive"</formula>
    </cfRule>
    <cfRule type="cellIs" dxfId="3595" priority="32" operator="equal">
      <formula>"Significant Positive"</formula>
    </cfRule>
  </conditionalFormatting>
  <conditionalFormatting sqref="J54">
    <cfRule type="cellIs" dxfId="3594" priority="3" operator="equal">
      <formula>"Significant Negative"</formula>
    </cfRule>
    <cfRule type="cellIs" dxfId="3593" priority="4" operator="equal">
      <formula>"Minor Negative"</formula>
    </cfRule>
    <cfRule type="cellIs" dxfId="3592" priority="5" operator="equal">
      <formula>"Uncertain"</formula>
    </cfRule>
    <cfRule type="cellIs" dxfId="3591" priority="6" operator="equal">
      <formula>"Neutral"</formula>
    </cfRule>
    <cfRule type="cellIs" dxfId="3590" priority="7" operator="equal">
      <formula>"Minor Positive"</formula>
    </cfRule>
    <cfRule type="cellIs" dxfId="3589" priority="8" operator="equal">
      <formula>"Significant Positive"</formula>
    </cfRule>
  </conditionalFormatting>
  <pageMargins left="0.7" right="0.7" top="0.75" bottom="0.75" header="0.3" footer="0.3"/>
  <pageSetup orientation="portrait"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5E9A-2E6D-4A11-AF43-8350F0664574}">
  <sheetPr codeName="Sheet126">
    <tabColor rgb="FF7030A0"/>
  </sheetPr>
  <dimension ref="A1:V98"/>
  <sheetViews>
    <sheetView zoomScaleNormal="100" workbookViewId="0">
      <pane xSplit="4" ySplit="7" topLeftCell="L8" activePane="bottomRight" state="frozen"/>
      <selection pane="topRight" activeCell="C67" sqref="C67"/>
      <selection pane="bottomLeft" activeCell="C67" sqref="C67"/>
      <selection pane="bottomRight" activeCell="C1" sqref="C1:F1"/>
    </sheetView>
  </sheetViews>
  <sheetFormatPr defaultColWidth="8.54296875" defaultRowHeight="26" x14ac:dyDescent="0.6"/>
  <cols>
    <col min="1" max="1" width="48.17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9.54296875" style="175" customWidth="1"/>
    <col min="10" max="10" width="20.54296875" style="175" customWidth="1"/>
    <col min="11" max="11" width="65.542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760</v>
      </c>
      <c r="D1" s="412"/>
      <c r="E1" s="412"/>
      <c r="F1" s="413"/>
      <c r="G1" s="176"/>
      <c r="I1" s="177"/>
      <c r="J1" s="177"/>
      <c r="K1" s="177"/>
    </row>
    <row r="2" spans="1:21" x14ac:dyDescent="0.6">
      <c r="A2" s="174" t="s">
        <v>31</v>
      </c>
      <c r="B2" s="178"/>
      <c r="C2" s="412" t="s">
        <v>736</v>
      </c>
      <c r="D2" s="412"/>
      <c r="E2" s="412"/>
      <c r="F2" s="413"/>
      <c r="I2" s="181"/>
      <c r="J2" s="181"/>
      <c r="K2" s="181"/>
    </row>
    <row r="3" spans="1:21" ht="56.5" customHeight="1" x14ac:dyDescent="0.6">
      <c r="A3" s="226" t="s">
        <v>32</v>
      </c>
      <c r="B3" s="183"/>
      <c r="C3" s="412" t="s">
        <v>761</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29.15" customHeight="1" x14ac:dyDescent="0.6">
      <c r="A9" s="421"/>
      <c r="B9" s="424"/>
      <c r="C9" s="191" t="s">
        <v>325</v>
      </c>
      <c r="D9" s="191" t="s">
        <v>257</v>
      </c>
      <c r="E9" s="427"/>
      <c r="F9" s="427"/>
      <c r="G9" s="427"/>
      <c r="H9" s="427"/>
      <c r="I9" s="427"/>
      <c r="J9" s="433"/>
      <c r="K9" s="436"/>
      <c r="L9" s="433"/>
      <c r="M9" s="473"/>
      <c r="Q9" s="190"/>
      <c r="R9" s="190"/>
      <c r="S9" s="190"/>
      <c r="T9" s="188"/>
    </row>
    <row r="10" spans="1:21" ht="23.5" customHeight="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3.15"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96.6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103</v>
      </c>
      <c r="F20" s="432" t="s">
        <v>103</v>
      </c>
      <c r="G20" s="432" t="s">
        <v>103</v>
      </c>
      <c r="H20" s="432" t="s">
        <v>103</v>
      </c>
      <c r="I20" s="432" t="s">
        <v>103</v>
      </c>
      <c r="J20" s="432" t="s">
        <v>161</v>
      </c>
      <c r="K20" s="435" t="s">
        <v>678</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78.5" thickBot="1" x14ac:dyDescent="0.65">
      <c r="A27" s="446"/>
      <c r="B27" s="443"/>
      <c r="C27" s="212" t="s">
        <v>345</v>
      </c>
      <c r="D27" s="217"/>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421</v>
      </c>
      <c r="F28" s="432" t="s">
        <v>444</v>
      </c>
      <c r="G28" s="432" t="s">
        <v>427</v>
      </c>
      <c r="H28" s="432" t="s">
        <v>468</v>
      </c>
      <c r="I28" s="432" t="s">
        <v>439</v>
      </c>
      <c r="J28" s="432" t="s">
        <v>159</v>
      </c>
      <c r="K28" s="435" t="s">
        <v>762</v>
      </c>
      <c r="L28" s="432"/>
      <c r="M28" s="573" t="s">
        <v>763</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IIA4:It is suggested Policy DM26 is reworded to "achieve an excellent environmental in relation to…", as this could help to ensure proposal aspire to achieving the best living conditions for future residents. 
</v>
      </c>
    </row>
    <row r="29" spans="1:21" ht="78" x14ac:dyDescent="0.6">
      <c r="A29" s="421"/>
      <c r="B29" s="442"/>
      <c r="C29" s="198" t="s">
        <v>348</v>
      </c>
      <c r="D29" s="195" t="s">
        <v>253</v>
      </c>
      <c r="E29" s="433"/>
      <c r="F29" s="433"/>
      <c r="G29" s="433"/>
      <c r="H29" s="433"/>
      <c r="I29" s="433"/>
      <c r="J29" s="433"/>
      <c r="K29" s="436"/>
      <c r="L29" s="433"/>
      <c r="M29" s="574"/>
      <c r="Q29" s="190"/>
      <c r="R29" s="190"/>
      <c r="S29" s="190"/>
    </row>
    <row r="30" spans="1:21" ht="52" x14ac:dyDescent="0.6">
      <c r="A30" s="421"/>
      <c r="B30" s="442"/>
      <c r="C30" s="198" t="s">
        <v>349</v>
      </c>
      <c r="D30" s="195" t="s">
        <v>253</v>
      </c>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52" x14ac:dyDescent="0.6">
      <c r="A32" s="421"/>
      <c r="B32" s="442"/>
      <c r="C32" s="198" t="s">
        <v>351</v>
      </c>
      <c r="D32" s="195" t="s">
        <v>257</v>
      </c>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2" x14ac:dyDescent="0.6">
      <c r="A34" s="421"/>
      <c r="B34" s="442"/>
      <c r="C34" s="198" t="s">
        <v>353</v>
      </c>
      <c r="D34" s="195" t="s">
        <v>257</v>
      </c>
      <c r="E34" s="433"/>
      <c r="F34" s="433"/>
      <c r="G34" s="433"/>
      <c r="H34" s="433"/>
      <c r="I34" s="433"/>
      <c r="J34" s="433"/>
      <c r="K34" s="436"/>
      <c r="L34" s="433"/>
      <c r="M34" s="574"/>
      <c r="Q34" s="190"/>
      <c r="R34" s="190"/>
      <c r="S34" s="190"/>
    </row>
    <row r="35" spans="1:21" ht="39.65" customHeight="1" thickBot="1" x14ac:dyDescent="0.65">
      <c r="A35" s="446"/>
      <c r="B35" s="443"/>
      <c r="C35" s="211" t="s">
        <v>354</v>
      </c>
      <c r="D35" s="212" t="s">
        <v>257</v>
      </c>
      <c r="E35" s="447"/>
      <c r="F35" s="447"/>
      <c r="G35" s="447"/>
      <c r="H35" s="447"/>
      <c r="I35" s="447"/>
      <c r="J35" s="447"/>
      <c r="K35" s="452"/>
      <c r="L35" s="447"/>
      <c r="M35" s="575"/>
      <c r="Q35" s="190"/>
      <c r="R35" s="190"/>
      <c r="S35" s="190"/>
    </row>
    <row r="36" spans="1:21" ht="75" customHeight="1" x14ac:dyDescent="0.6">
      <c r="A36" s="420" t="s">
        <v>355</v>
      </c>
      <c r="B36" s="441" t="s">
        <v>122</v>
      </c>
      <c r="C36" s="194" t="s">
        <v>356</v>
      </c>
      <c r="D36" s="194" t="s">
        <v>253</v>
      </c>
      <c r="E36" s="432" t="s">
        <v>103</v>
      </c>
      <c r="F36" s="432" t="s">
        <v>103</v>
      </c>
      <c r="G36" s="432" t="s">
        <v>103</v>
      </c>
      <c r="H36" s="432" t="s">
        <v>103</v>
      </c>
      <c r="I36" s="432" t="s">
        <v>103</v>
      </c>
      <c r="J36" s="432" t="s">
        <v>164</v>
      </c>
      <c r="K36" s="435" t="s">
        <v>764</v>
      </c>
      <c r="L36" s="435" t="s">
        <v>765</v>
      </c>
      <c r="M36" s="573"/>
      <c r="Q36" s="190" t="str">
        <f>IF(OR(J36='Drop downs'!$G$7,J36='Drop downs'!$G$5), B36&amp;": "&amp;K36&amp;CHAR(10),"")</f>
        <v xml:space="preserve">IIA5: 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R36" s="190" t="str">
        <f>IF(J36='Drop downs'!$G$2,B36&amp;": "&amp;K36&amp;"
"," ")</f>
        <v xml:space="preserve"> </v>
      </c>
      <c r="S36" s="190" t="str">
        <f>IF(E36='Drop downs'!$B$6,B36&amp;": "&amp;K36&amp;"","")</f>
        <v/>
      </c>
      <c r="T36" s="175" t="str">
        <f>IF(L36&gt;0,B36&amp;":"&amp;L36&amp;"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U36" s="175" t="str">
        <f>IF(M36&gt;0,B36&amp;":"&amp;M36&amp;"
","")</f>
        <v/>
      </c>
    </row>
    <row r="37" spans="1:21" ht="64" customHeight="1" x14ac:dyDescent="0.6">
      <c r="A37" s="421"/>
      <c r="B37" s="442"/>
      <c r="C37" s="195" t="s">
        <v>357</v>
      </c>
      <c r="D37" s="195" t="s">
        <v>253</v>
      </c>
      <c r="E37" s="433"/>
      <c r="F37" s="433"/>
      <c r="G37" s="433"/>
      <c r="H37" s="433"/>
      <c r="I37" s="433"/>
      <c r="J37" s="433"/>
      <c r="K37" s="436"/>
      <c r="L37" s="436"/>
      <c r="M37" s="574"/>
      <c r="Q37" s="190"/>
      <c r="R37" s="190"/>
      <c r="S37" s="190"/>
    </row>
    <row r="38" spans="1:21" ht="77.5" customHeight="1" x14ac:dyDescent="0.6">
      <c r="A38" s="421"/>
      <c r="B38" s="442"/>
      <c r="C38" s="195" t="s">
        <v>358</v>
      </c>
      <c r="D38" s="195" t="s">
        <v>257</v>
      </c>
      <c r="E38" s="433"/>
      <c r="F38" s="433"/>
      <c r="G38" s="433"/>
      <c r="H38" s="433"/>
      <c r="I38" s="433"/>
      <c r="J38" s="433"/>
      <c r="K38" s="436"/>
      <c r="L38" s="436"/>
      <c r="M38" s="574"/>
      <c r="Q38" s="190"/>
      <c r="R38" s="190"/>
      <c r="S38" s="190"/>
    </row>
    <row r="39" spans="1:21" ht="100" customHeight="1" x14ac:dyDescent="0.6">
      <c r="A39" s="421"/>
      <c r="B39" s="442"/>
      <c r="C39" s="195" t="s">
        <v>359</v>
      </c>
      <c r="D39" s="195" t="s">
        <v>257</v>
      </c>
      <c r="E39" s="433"/>
      <c r="F39" s="433"/>
      <c r="G39" s="433"/>
      <c r="H39" s="433"/>
      <c r="I39" s="433"/>
      <c r="J39" s="433"/>
      <c r="K39" s="436"/>
      <c r="L39" s="436"/>
      <c r="M39" s="574"/>
      <c r="Q39" s="190"/>
      <c r="R39" s="190"/>
      <c r="S39" s="190"/>
    </row>
    <row r="40" spans="1:21" ht="117.65" customHeight="1" x14ac:dyDescent="0.6">
      <c r="A40" s="421"/>
      <c r="B40" s="442"/>
      <c r="C40" s="195" t="s">
        <v>360</v>
      </c>
      <c r="D40" s="195" t="s">
        <v>253</v>
      </c>
      <c r="E40" s="433"/>
      <c r="F40" s="433"/>
      <c r="G40" s="433"/>
      <c r="H40" s="433"/>
      <c r="I40" s="433"/>
      <c r="J40" s="433"/>
      <c r="K40" s="436"/>
      <c r="L40" s="436"/>
      <c r="M40" s="574"/>
      <c r="Q40" s="190"/>
      <c r="R40" s="190"/>
      <c r="S40" s="190"/>
    </row>
    <row r="41" spans="1:21" ht="88.4"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103</v>
      </c>
      <c r="F42" s="432" t="s">
        <v>103</v>
      </c>
      <c r="G42" s="432" t="s">
        <v>103</v>
      </c>
      <c r="H42" s="432" t="s">
        <v>103</v>
      </c>
      <c r="I42" s="432" t="s">
        <v>103</v>
      </c>
      <c r="J42" s="432" t="s">
        <v>161</v>
      </c>
      <c r="K42" s="435" t="s">
        <v>678</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40.15" customHeight="1" x14ac:dyDescent="0.6">
      <c r="A47" s="420" t="s">
        <v>368</v>
      </c>
      <c r="B47" s="441" t="s">
        <v>124</v>
      </c>
      <c r="C47" s="194" t="s">
        <v>369</v>
      </c>
      <c r="D47" s="194" t="s">
        <v>253</v>
      </c>
      <c r="E47" s="432" t="s">
        <v>435</v>
      </c>
      <c r="F47" s="432" t="s">
        <v>444</v>
      </c>
      <c r="G47" s="432" t="s">
        <v>510</v>
      </c>
      <c r="H47" s="432" t="s">
        <v>468</v>
      </c>
      <c r="I47" s="432" t="s">
        <v>439</v>
      </c>
      <c r="J47" s="432" t="s">
        <v>159</v>
      </c>
      <c r="K47" s="435" t="s">
        <v>766</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1.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80.150000000000006" customHeight="1" x14ac:dyDescent="0.6">
      <c r="A49" s="420" t="s">
        <v>371</v>
      </c>
      <c r="B49" s="441" t="s">
        <v>125</v>
      </c>
      <c r="C49" s="189" t="s">
        <v>372</v>
      </c>
      <c r="D49" s="189" t="s">
        <v>257</v>
      </c>
      <c r="E49" s="432" t="s">
        <v>103</v>
      </c>
      <c r="F49" s="432" t="s">
        <v>103</v>
      </c>
      <c r="G49" s="432" t="s">
        <v>103</v>
      </c>
      <c r="H49" s="432" t="s">
        <v>103</v>
      </c>
      <c r="I49" s="432" t="s">
        <v>103</v>
      </c>
      <c r="J49" s="432" t="s">
        <v>161</v>
      </c>
      <c r="K49" s="435" t="s">
        <v>767</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61" customHeight="1" x14ac:dyDescent="0.6">
      <c r="A50" s="421"/>
      <c r="B50" s="442"/>
      <c r="C50" s="191" t="s">
        <v>373</v>
      </c>
      <c r="D50" s="191" t="s">
        <v>253</v>
      </c>
      <c r="E50" s="433"/>
      <c r="F50" s="433"/>
      <c r="G50" s="433"/>
      <c r="H50" s="433"/>
      <c r="I50" s="433"/>
      <c r="J50" s="433"/>
      <c r="K50" s="436"/>
      <c r="L50" s="436"/>
      <c r="M50" s="574"/>
      <c r="Q50" s="190"/>
      <c r="R50" s="190"/>
      <c r="S50" s="190"/>
    </row>
    <row r="51" spans="1:21" ht="51.65" customHeight="1" x14ac:dyDescent="0.6">
      <c r="A51" s="421"/>
      <c r="B51" s="442"/>
      <c r="C51" s="200" t="s">
        <v>374</v>
      </c>
      <c r="D51" s="191" t="s">
        <v>257</v>
      </c>
      <c r="E51" s="433"/>
      <c r="F51" s="433"/>
      <c r="G51" s="433"/>
      <c r="H51" s="433"/>
      <c r="I51" s="433"/>
      <c r="J51" s="433"/>
      <c r="K51" s="436"/>
      <c r="L51" s="436"/>
      <c r="M51" s="574"/>
      <c r="Q51" s="190"/>
      <c r="R51" s="190"/>
      <c r="S51" s="190"/>
    </row>
    <row r="52" spans="1:21" ht="47.5" customHeight="1" x14ac:dyDescent="0.6">
      <c r="A52" s="421"/>
      <c r="B52" s="442"/>
      <c r="C52" s="191" t="s">
        <v>375</v>
      </c>
      <c r="D52" s="191" t="s">
        <v>257</v>
      </c>
      <c r="E52" s="433"/>
      <c r="F52" s="433"/>
      <c r="G52" s="433"/>
      <c r="H52" s="433"/>
      <c r="I52" s="433"/>
      <c r="J52" s="433"/>
      <c r="K52" s="436"/>
      <c r="L52" s="436"/>
      <c r="M52" s="574"/>
      <c r="Q52" s="190"/>
      <c r="R52" s="190"/>
      <c r="S52" s="190"/>
    </row>
    <row r="53" spans="1:21" ht="77.5"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7.65" customHeight="1"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78" x14ac:dyDescent="0.6">
      <c r="A67" s="421"/>
      <c r="B67" s="442"/>
      <c r="C67" s="198" t="s">
        <v>393</v>
      </c>
      <c r="D67" s="191"/>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253</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253</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26.5"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435</v>
      </c>
      <c r="F77" s="432" t="s">
        <v>444</v>
      </c>
      <c r="G77" s="432" t="s">
        <v>510</v>
      </c>
      <c r="H77" s="432" t="s">
        <v>468</v>
      </c>
      <c r="I77" s="432" t="s">
        <v>439</v>
      </c>
      <c r="J77" s="432" t="s">
        <v>159</v>
      </c>
      <c r="K77" s="435" t="s">
        <v>768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c r="E79" s="433"/>
      <c r="F79" s="433"/>
      <c r="G79" s="433"/>
      <c r="H79" s="433"/>
      <c r="I79" s="433"/>
      <c r="J79" s="433"/>
      <c r="K79" s="436"/>
      <c r="L79" s="436"/>
      <c r="M79" s="574"/>
      <c r="Q79" s="190"/>
      <c r="R79" s="190"/>
      <c r="S79" s="190"/>
    </row>
    <row r="80" spans="1:21" x14ac:dyDescent="0.6">
      <c r="A80" s="463"/>
      <c r="B80" s="442"/>
      <c r="C80" s="205" t="s">
        <v>408</v>
      </c>
      <c r="D80" s="195"/>
      <c r="E80" s="433"/>
      <c r="F80" s="433"/>
      <c r="G80" s="433"/>
      <c r="H80" s="433"/>
      <c r="I80" s="433"/>
      <c r="J80" s="433"/>
      <c r="K80" s="436"/>
      <c r="L80" s="436"/>
      <c r="M80" s="574"/>
      <c r="Q80" s="190"/>
      <c r="R80" s="190"/>
      <c r="S80" s="190"/>
    </row>
    <row r="81" spans="1:21" ht="78" x14ac:dyDescent="0.6">
      <c r="A81" s="463"/>
      <c r="B81" s="442"/>
      <c r="C81" s="205" t="s">
        <v>409</v>
      </c>
      <c r="D81" s="195"/>
      <c r="E81" s="433"/>
      <c r="F81" s="433"/>
      <c r="G81" s="433"/>
      <c r="H81" s="433"/>
      <c r="I81" s="433"/>
      <c r="J81" s="433"/>
      <c r="K81" s="436"/>
      <c r="L81" s="436"/>
      <c r="M81" s="574"/>
      <c r="Q81" s="190"/>
      <c r="R81" s="190"/>
      <c r="S81" s="190"/>
    </row>
    <row r="82" spans="1:21" ht="78" x14ac:dyDescent="0.6">
      <c r="A82" s="463"/>
      <c r="B82" s="442"/>
      <c r="C82" s="205" t="s">
        <v>410</v>
      </c>
      <c r="D82" s="195"/>
      <c r="E82" s="433"/>
      <c r="F82" s="433"/>
      <c r="G82" s="433"/>
      <c r="H82" s="433"/>
      <c r="I82" s="433"/>
      <c r="J82" s="433"/>
      <c r="K82" s="436"/>
      <c r="L82" s="436"/>
      <c r="M82" s="574"/>
      <c r="Q82" s="190"/>
      <c r="R82" s="190"/>
      <c r="S82" s="190"/>
    </row>
    <row r="83" spans="1:21" ht="52.5" thickBot="1" x14ac:dyDescent="0.65">
      <c r="A83" s="464"/>
      <c r="B83" s="443"/>
      <c r="C83" s="215" t="s">
        <v>411</v>
      </c>
      <c r="D83" s="212"/>
      <c r="E83" s="447"/>
      <c r="F83" s="447"/>
      <c r="G83" s="447"/>
      <c r="H83" s="447"/>
      <c r="I83" s="447"/>
      <c r="J83" s="447"/>
      <c r="K83" s="452"/>
      <c r="L83" s="452"/>
      <c r="M83" s="575"/>
      <c r="Q83" s="190"/>
      <c r="R83" s="190"/>
      <c r="S83" s="190"/>
    </row>
    <row r="84" spans="1:21" ht="52" x14ac:dyDescent="0.6">
      <c r="A84" s="444" t="s">
        <v>412</v>
      </c>
      <c r="B84" s="441" t="s">
        <v>131</v>
      </c>
      <c r="C84" s="206" t="s">
        <v>413</v>
      </c>
      <c r="D84" s="194" t="s">
        <v>253</v>
      </c>
      <c r="E84" s="432" t="s">
        <v>421</v>
      </c>
      <c r="F84" s="432" t="s">
        <v>444</v>
      </c>
      <c r="G84" s="432" t="s">
        <v>510</v>
      </c>
      <c r="H84" s="432" t="s">
        <v>468</v>
      </c>
      <c r="I84" s="432" t="s">
        <v>439</v>
      </c>
      <c r="J84" s="432" t="s">
        <v>159</v>
      </c>
      <c r="K84" s="435" t="s">
        <v>769</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253</v>
      </c>
      <c r="E85" s="433"/>
      <c r="F85" s="433"/>
      <c r="G85" s="433"/>
      <c r="H85" s="433"/>
      <c r="I85" s="433"/>
      <c r="J85" s="433"/>
      <c r="K85" s="436"/>
      <c r="L85" s="436"/>
      <c r="M85" s="574"/>
      <c r="Q85" s="190"/>
      <c r="R85" s="190"/>
      <c r="S85" s="190"/>
    </row>
    <row r="86" spans="1:21" ht="60.75" customHeight="1" x14ac:dyDescent="0.6">
      <c r="A86" s="463"/>
      <c r="B86" s="442"/>
      <c r="C86" s="205" t="s">
        <v>415</v>
      </c>
      <c r="D86" s="195" t="s">
        <v>257</v>
      </c>
      <c r="E86" s="433"/>
      <c r="F86" s="433"/>
      <c r="G86" s="433"/>
      <c r="H86" s="433"/>
      <c r="I86" s="433"/>
      <c r="J86" s="433"/>
      <c r="K86" s="436"/>
      <c r="L86" s="436"/>
      <c r="M86" s="574"/>
      <c r="Q86" s="190"/>
      <c r="R86" s="190"/>
      <c r="S86" s="190"/>
    </row>
    <row r="87" spans="1:21" ht="32.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8" customHeight="1" x14ac:dyDescent="0.6">
      <c r="A90" s="584" t="str">
        <f>Q8&amp;Q18&amp;Q20&amp;Q28&amp;Q36&amp;Q42&amp;Q47&amp;Q48&amp;Q49&amp;Q54&amp;Q57&amp;Q65&amp;Q72&amp;Q77&amp;Q84&amp;Q87</f>
        <v xml:space="preserve">IIA5: 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9.5" customHeight="1" thickBot="1" x14ac:dyDescent="0.65">
      <c r="A96" s="581" t="str">
        <f>T8&amp;T18&amp;T20&amp;T28&amp;T36&amp;T42&amp;T47&amp;T49&amp;T54&amp;T57&amp;T65&amp;T72&amp;T77&amp;T84</f>
        <v xml:space="preserve">IIA5:The precise nature of potential effects for IIA5 cannot be determined without details of the design and location of sites this alternative could apply to. However, it is noted that this is unlikely to be known in advance for the entire plan period.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2.5" customHeight="1" thickBot="1" x14ac:dyDescent="0.65">
      <c r="A98" s="581" t="str">
        <f>U8&amp;U18&amp;U20&amp;U28&amp;U36&amp;U42&amp;U47&amp;U49&amp;U54&amp;U57&amp;U65&amp;U72&amp;U77&amp;U84</f>
        <v xml:space="preserve">IIA4:It is suggested Policy DM26 is reworded to "achieve an excellent environmental in relation to…", as this could help to ensure proposal aspire to achieving the best living conditions for future residents. 
</v>
      </c>
      <c r="B98" s="582"/>
      <c r="C98" s="582"/>
      <c r="D98" s="582"/>
      <c r="E98" s="582"/>
      <c r="F98" s="582"/>
      <c r="G98" s="582"/>
      <c r="H98" s="582"/>
      <c r="I98" s="582"/>
      <c r="J98" s="582"/>
      <c r="K98" s="582"/>
      <c r="L98" s="582"/>
      <c r="M98" s="583"/>
    </row>
  </sheetData>
  <sheetProtection algorithmName="SHA-512" hashValue="tn1Bg0mN5wCLBEjcGf11ESwFJMLGQSF+kTbpMNUS5KnqUuure/hDLY9V5PgzImqRB45dYGo8RMOXeE33SvThxQ==" saltValue="8rFtHq9Kgs8iDRntwvnz2A=="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588" priority="15">
      <formula>$D50="No"</formula>
    </cfRule>
  </conditionalFormatting>
  <conditionalFormatting sqref="C8:D87">
    <cfRule type="expression" dxfId="3587" priority="1">
      <formula>$D8="No"</formula>
    </cfRule>
  </conditionalFormatting>
  <conditionalFormatting sqref="J8 J18 J28 J57 J65 J72 J77 J84">
    <cfRule type="cellIs" dxfId="3586" priority="41" operator="equal">
      <formula>"Significant Negative"</formula>
    </cfRule>
    <cfRule type="cellIs" dxfId="3585" priority="42" operator="equal">
      <formula>"Minor Negative"</formula>
    </cfRule>
    <cfRule type="cellIs" dxfId="3584" priority="43" operator="equal">
      <formula>"Uncertain"</formula>
    </cfRule>
    <cfRule type="cellIs" dxfId="3583" priority="44" operator="equal">
      <formula>"Neutral"</formula>
    </cfRule>
    <cfRule type="cellIs" dxfId="3582" priority="45" operator="equal">
      <formula>"Minor Positive"</formula>
    </cfRule>
    <cfRule type="cellIs" dxfId="3581" priority="46" operator="equal">
      <formula>"Significant Positive"</formula>
    </cfRule>
  </conditionalFormatting>
  <conditionalFormatting sqref="J20">
    <cfRule type="cellIs" dxfId="3580" priority="29" operator="equal">
      <formula>"Significant Negative"</formula>
    </cfRule>
    <cfRule type="cellIs" dxfId="3579" priority="30" operator="equal">
      <formula>"Minor Negative"</formula>
    </cfRule>
    <cfRule type="cellIs" dxfId="3578" priority="31" operator="equal">
      <formula>"Uncertain"</formula>
    </cfRule>
    <cfRule type="cellIs" dxfId="3577" priority="32" operator="equal">
      <formula>"Neutral"</formula>
    </cfRule>
    <cfRule type="cellIs" dxfId="3576" priority="33" operator="equal">
      <formula>"Minor Positive"</formula>
    </cfRule>
    <cfRule type="cellIs" dxfId="3575" priority="34" operator="equal">
      <formula>"Significant Positive"</formula>
    </cfRule>
  </conditionalFormatting>
  <conditionalFormatting sqref="J36">
    <cfRule type="cellIs" dxfId="3574" priority="23" operator="equal">
      <formula>"Significant Negative"</formula>
    </cfRule>
    <cfRule type="cellIs" dxfId="3573" priority="24" operator="equal">
      <formula>"Minor Negative"</formula>
    </cfRule>
    <cfRule type="cellIs" dxfId="3572" priority="25" operator="equal">
      <formula>"Uncertain"</formula>
    </cfRule>
    <cfRule type="cellIs" dxfId="3571" priority="26" operator="equal">
      <formula>"Neutral"</formula>
    </cfRule>
    <cfRule type="cellIs" dxfId="3570" priority="27" operator="equal">
      <formula>"Minor Positive"</formula>
    </cfRule>
    <cfRule type="cellIs" dxfId="3569" priority="28" operator="equal">
      <formula>"Significant Positive"</formula>
    </cfRule>
  </conditionalFormatting>
  <conditionalFormatting sqref="J42">
    <cfRule type="cellIs" dxfId="3568" priority="8" operator="equal">
      <formula>"Significant Negative"</formula>
    </cfRule>
    <cfRule type="cellIs" dxfId="3567" priority="9" operator="equal">
      <formula>"Minor Negative"</formula>
    </cfRule>
    <cfRule type="cellIs" dxfId="3566" priority="10" operator="equal">
      <formula>"Uncertain"</formula>
    </cfRule>
    <cfRule type="cellIs" dxfId="3565" priority="11" operator="equal">
      <formula>"Neutral"</formula>
    </cfRule>
    <cfRule type="cellIs" dxfId="3564" priority="12" operator="equal">
      <formula>"Minor Positive"</formula>
    </cfRule>
    <cfRule type="cellIs" dxfId="3563" priority="13" operator="equal">
      <formula>"Significant Positive"</formula>
    </cfRule>
  </conditionalFormatting>
  <conditionalFormatting sqref="J47">
    <cfRule type="cellIs" dxfId="3562" priority="35" operator="equal">
      <formula>"Significant Negative"</formula>
    </cfRule>
    <cfRule type="cellIs" dxfId="3561" priority="36" operator="equal">
      <formula>"Minor Negative"</formula>
    </cfRule>
    <cfRule type="cellIs" dxfId="3560" priority="37" operator="equal">
      <formula>"Uncertain"</formula>
    </cfRule>
    <cfRule type="cellIs" dxfId="3559" priority="38" operator="equal">
      <formula>"Neutral"</formula>
    </cfRule>
    <cfRule type="cellIs" dxfId="3558" priority="39" operator="equal">
      <formula>"Minor Positive"</formula>
    </cfRule>
    <cfRule type="cellIs" dxfId="3557" priority="40" operator="equal">
      <formula>"Significant Positive"</formula>
    </cfRule>
  </conditionalFormatting>
  <conditionalFormatting sqref="J49">
    <cfRule type="cellIs" dxfId="3556" priority="2" operator="equal">
      <formula>"Significant Negative"</formula>
    </cfRule>
    <cfRule type="cellIs" dxfId="3555" priority="3" operator="equal">
      <formula>"Minor Negative"</formula>
    </cfRule>
    <cfRule type="cellIs" dxfId="3554" priority="4" operator="equal">
      <formula>"Uncertain"</formula>
    </cfRule>
    <cfRule type="cellIs" dxfId="3553" priority="5" operator="equal">
      <formula>"Neutral"</formula>
    </cfRule>
    <cfRule type="cellIs" dxfId="3552" priority="6" operator="equal">
      <formula>"Minor Positive"</formula>
    </cfRule>
    <cfRule type="cellIs" dxfId="3551" priority="7" operator="equal">
      <formula>"Significant Positive"</formula>
    </cfRule>
  </conditionalFormatting>
  <conditionalFormatting sqref="J54">
    <cfRule type="cellIs" dxfId="3550" priority="17" operator="equal">
      <formula>"Significant Negative"</formula>
    </cfRule>
    <cfRule type="cellIs" dxfId="3549" priority="18" operator="equal">
      <formula>"Minor Negative"</formula>
    </cfRule>
    <cfRule type="cellIs" dxfId="3548" priority="19" operator="equal">
      <formula>"Uncertain"</formula>
    </cfRule>
    <cfRule type="cellIs" dxfId="3547" priority="20" operator="equal">
      <formula>"Neutral"</formula>
    </cfRule>
    <cfRule type="cellIs" dxfId="3546" priority="21" operator="equal">
      <formula>"Minor Positive"</formula>
    </cfRule>
    <cfRule type="cellIs" dxfId="3545" priority="22" operator="equal">
      <formula>"Significant Positive"</formula>
    </cfRule>
  </conditionalFormatting>
  <pageMargins left="0.7" right="0.7" top="0.75" bottom="0.75" header="0.3" footer="0.3"/>
  <pageSetup orientation="portrait" horizontalDpi="4294967293" vertic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BEA5-98C5-41DB-9BBB-FC6854659CF9}">
  <sheetPr codeName="Sheet127">
    <tabColor rgb="FF7030A0"/>
  </sheetPr>
  <dimension ref="A1:V98"/>
  <sheetViews>
    <sheetView zoomScaleNormal="100" workbookViewId="0">
      <selection activeCell="C1" sqref="C1:F1"/>
    </sheetView>
  </sheetViews>
  <sheetFormatPr defaultColWidth="8.54296875" defaultRowHeight="26" x14ac:dyDescent="0.6"/>
  <cols>
    <col min="1" max="1" width="48.542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5.453125" style="175" bestFit="1" customWidth="1"/>
    <col min="10" max="10" width="20.54296875" style="175" customWidth="1"/>
    <col min="11" max="11" width="66.816406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770</v>
      </c>
      <c r="D1" s="412"/>
      <c r="E1" s="412"/>
      <c r="F1" s="413"/>
      <c r="G1" s="176"/>
      <c r="I1" s="177"/>
      <c r="J1" s="177"/>
      <c r="K1" s="177"/>
    </row>
    <row r="2" spans="1:21" x14ac:dyDescent="0.6">
      <c r="A2" s="174" t="s">
        <v>31</v>
      </c>
      <c r="B2" s="178"/>
      <c r="C2" s="412" t="s">
        <v>736</v>
      </c>
      <c r="D2" s="412"/>
      <c r="E2" s="412"/>
      <c r="F2" s="413"/>
      <c r="I2" s="181"/>
      <c r="J2" s="181"/>
      <c r="K2" s="181"/>
    </row>
    <row r="3" spans="1:21" ht="50.15" customHeight="1" x14ac:dyDescent="0.6">
      <c r="A3" s="182" t="s">
        <v>32</v>
      </c>
      <c r="B3" s="183"/>
      <c r="C3" s="412" t="s">
        <v>771</v>
      </c>
      <c r="D3" s="412"/>
      <c r="E3" s="412"/>
      <c r="F3" s="413"/>
      <c r="I3" s="181"/>
      <c r="J3" s="181"/>
      <c r="K3" s="181"/>
    </row>
    <row r="4" spans="1:21" x14ac:dyDescent="0.6">
      <c r="A4" s="182" t="s">
        <v>33</v>
      </c>
      <c r="B4" s="184"/>
      <c r="C4" s="414" t="s">
        <v>772</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33" customHeight="1" x14ac:dyDescent="0.6">
      <c r="A9" s="421"/>
      <c r="B9" s="424"/>
      <c r="C9" s="191" t="s">
        <v>325</v>
      </c>
      <c r="D9" s="191" t="s">
        <v>257</v>
      </c>
      <c r="E9" s="427"/>
      <c r="F9" s="427"/>
      <c r="G9" s="427"/>
      <c r="H9" s="427"/>
      <c r="I9" s="427"/>
      <c r="J9" s="433"/>
      <c r="K9" s="436"/>
      <c r="L9" s="433"/>
      <c r="M9" s="473"/>
      <c r="Q9" s="190"/>
      <c r="R9" s="190"/>
      <c r="S9" s="190"/>
      <c r="T9" s="188"/>
    </row>
    <row r="10" spans="1:21" ht="27" customHeight="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84"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439</v>
      </c>
      <c r="J20" s="432" t="s">
        <v>159</v>
      </c>
      <c r="K20" s="435" t="s">
        <v>773</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7.65" customHeight="1" x14ac:dyDescent="0.6">
      <c r="A21" s="421"/>
      <c r="B21" s="442"/>
      <c r="C21" s="195" t="s">
        <v>339</v>
      </c>
      <c r="D21" s="191" t="s">
        <v>257</v>
      </c>
      <c r="E21" s="433"/>
      <c r="F21" s="433"/>
      <c r="G21" s="433"/>
      <c r="H21" s="433"/>
      <c r="I21" s="433"/>
      <c r="J21" s="433"/>
      <c r="K21" s="436"/>
      <c r="L21" s="433"/>
      <c r="M21" s="566"/>
      <c r="Q21" s="190"/>
      <c r="R21" s="190"/>
      <c r="S21" s="190"/>
    </row>
    <row r="22" spans="1:21" ht="58" customHeight="1" x14ac:dyDescent="0.6">
      <c r="A22" s="421"/>
      <c r="B22" s="442"/>
      <c r="C22" s="195" t="s">
        <v>340</v>
      </c>
      <c r="D22" s="191" t="s">
        <v>257</v>
      </c>
      <c r="E22" s="433"/>
      <c r="F22" s="433"/>
      <c r="G22" s="433"/>
      <c r="H22" s="433"/>
      <c r="I22" s="433"/>
      <c r="J22" s="433"/>
      <c r="K22" s="436"/>
      <c r="L22" s="433"/>
      <c r="M22" s="566"/>
      <c r="Q22" s="190"/>
      <c r="R22" s="190"/>
      <c r="S22" s="190"/>
    </row>
    <row r="23" spans="1:21" ht="57.65" customHeight="1" x14ac:dyDescent="0.6">
      <c r="A23" s="421"/>
      <c r="B23" s="442"/>
      <c r="C23" s="195" t="s">
        <v>341</v>
      </c>
      <c r="D23" s="191" t="s">
        <v>257</v>
      </c>
      <c r="E23" s="433"/>
      <c r="F23" s="433"/>
      <c r="G23" s="433"/>
      <c r="H23" s="433"/>
      <c r="I23" s="433"/>
      <c r="J23" s="433"/>
      <c r="K23" s="436"/>
      <c r="L23" s="433"/>
      <c r="M23" s="566"/>
      <c r="Q23" s="190"/>
      <c r="R23" s="190"/>
      <c r="S23" s="190"/>
    </row>
    <row r="24" spans="1:21" ht="58" customHeight="1" x14ac:dyDescent="0.6">
      <c r="A24" s="421"/>
      <c r="B24" s="442"/>
      <c r="C24" s="195" t="s">
        <v>342</v>
      </c>
      <c r="D24" s="191" t="s">
        <v>257</v>
      </c>
      <c r="E24" s="433"/>
      <c r="F24" s="433"/>
      <c r="G24" s="433"/>
      <c r="H24" s="433"/>
      <c r="I24" s="433"/>
      <c r="J24" s="433"/>
      <c r="K24" s="436"/>
      <c r="L24" s="433"/>
      <c r="M24" s="566"/>
      <c r="Q24" s="190"/>
      <c r="R24" s="190"/>
      <c r="S24" s="190"/>
    </row>
    <row r="25" spans="1:21" ht="109.5" customHeight="1" x14ac:dyDescent="0.6">
      <c r="A25" s="421"/>
      <c r="B25" s="442"/>
      <c r="C25" s="195" t="s">
        <v>343</v>
      </c>
      <c r="D25" s="191"/>
      <c r="E25" s="433"/>
      <c r="F25" s="433"/>
      <c r="G25" s="433"/>
      <c r="H25" s="433"/>
      <c r="I25" s="433"/>
      <c r="J25" s="433"/>
      <c r="K25" s="436"/>
      <c r="L25" s="433"/>
      <c r="M25" s="566"/>
      <c r="Q25" s="190"/>
      <c r="R25" s="190"/>
      <c r="S25" s="190"/>
    </row>
    <row r="26" spans="1:21" ht="58" customHeight="1" x14ac:dyDescent="0.6">
      <c r="A26" s="421"/>
      <c r="B26" s="442"/>
      <c r="C26" s="195" t="s">
        <v>344</v>
      </c>
      <c r="D26" s="191" t="s">
        <v>257</v>
      </c>
      <c r="E26" s="433"/>
      <c r="F26" s="433"/>
      <c r="G26" s="433"/>
      <c r="H26" s="433"/>
      <c r="I26" s="433"/>
      <c r="J26" s="433"/>
      <c r="K26" s="436"/>
      <c r="L26" s="433"/>
      <c r="M26" s="566"/>
      <c r="Q26" s="190"/>
      <c r="R26" s="190"/>
      <c r="S26" s="190"/>
    </row>
    <row r="27" spans="1:21" ht="84" customHeight="1" thickBot="1" x14ac:dyDescent="0.65">
      <c r="A27" s="446"/>
      <c r="B27" s="443"/>
      <c r="C27" s="212" t="s">
        <v>345</v>
      </c>
      <c r="D27" s="217"/>
      <c r="E27" s="447"/>
      <c r="F27" s="447"/>
      <c r="G27" s="447"/>
      <c r="H27" s="447"/>
      <c r="I27" s="447"/>
      <c r="J27" s="447"/>
      <c r="K27" s="452"/>
      <c r="L27" s="447"/>
      <c r="M27" s="565"/>
      <c r="Q27" s="190"/>
      <c r="R27" s="190"/>
      <c r="S27" s="190"/>
    </row>
    <row r="28" spans="1:21" ht="84" customHeight="1" x14ac:dyDescent="0.6">
      <c r="A28" s="420" t="s">
        <v>346</v>
      </c>
      <c r="B28" s="441" t="s">
        <v>121</v>
      </c>
      <c r="C28" s="197" t="s">
        <v>347</v>
      </c>
      <c r="D28" s="194" t="s">
        <v>253</v>
      </c>
      <c r="E28" s="432" t="s">
        <v>103</v>
      </c>
      <c r="F28" s="432" t="s">
        <v>103</v>
      </c>
      <c r="G28" s="432" t="s">
        <v>103</v>
      </c>
      <c r="H28" s="432" t="s">
        <v>103</v>
      </c>
      <c r="I28" s="432" t="s">
        <v>103</v>
      </c>
      <c r="J28" s="432" t="s">
        <v>164</v>
      </c>
      <c r="K28" s="435" t="s">
        <v>774</v>
      </c>
      <c r="L28" s="432" t="s">
        <v>775</v>
      </c>
      <c r="M28" s="573"/>
      <c r="Q28" s="190" t="str">
        <f>IF(OR(J28='Drop downs'!$G$7,J28='Drop downs'!$G$5), B28&amp;": "&amp;K28&amp;CHAR(10),"")</f>
        <v xml:space="preserve">IIA4: 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v>
      </c>
      <c r="R28" s="190" t="str">
        <f>IF(J28='Drop downs'!$G$2,B28&amp;": "&amp;K28&amp;"
"," ")</f>
        <v xml:space="preserve"> </v>
      </c>
      <c r="S28" s="190" t="str">
        <f>IF(E28='Drop downs'!$B$6,B28&amp;": "&amp;K28&amp;"","")</f>
        <v/>
      </c>
      <c r="T28" s="175" t="str">
        <f>IF(L28&gt;0,B28&amp;":"&amp;L28&amp;"
","")</f>
        <v xml:space="preserve">IIA4:The precise nature of potential effects for IIA4 cannot be determined without details of the design and location of sites this alternative could apply to. However, it is noted that this is unlikely to be known in advance for the entire plan period. 
</v>
      </c>
      <c r="U28" s="175" t="str">
        <f>IF(M28&gt;0,B28&amp;":"&amp;M28&amp;"
","")</f>
        <v/>
      </c>
    </row>
    <row r="29" spans="1:21" ht="79" customHeight="1" x14ac:dyDescent="0.6">
      <c r="A29" s="421"/>
      <c r="B29" s="442"/>
      <c r="C29" s="198" t="s">
        <v>348</v>
      </c>
      <c r="D29" s="195" t="s">
        <v>253</v>
      </c>
      <c r="E29" s="433"/>
      <c r="F29" s="433"/>
      <c r="G29" s="433"/>
      <c r="H29" s="433"/>
      <c r="I29" s="433"/>
      <c r="J29" s="433"/>
      <c r="K29" s="436"/>
      <c r="L29" s="433"/>
      <c r="M29" s="574"/>
      <c r="Q29" s="190"/>
      <c r="R29" s="190"/>
      <c r="S29" s="190"/>
    </row>
    <row r="30" spans="1:21" ht="64.5" customHeight="1" x14ac:dyDescent="0.6">
      <c r="A30" s="421"/>
      <c r="B30" s="442"/>
      <c r="C30" s="198" t="s">
        <v>349</v>
      </c>
      <c r="D30" s="195" t="s">
        <v>253</v>
      </c>
      <c r="E30" s="433"/>
      <c r="F30" s="433"/>
      <c r="G30" s="433"/>
      <c r="H30" s="433"/>
      <c r="I30" s="433"/>
      <c r="J30" s="433"/>
      <c r="K30" s="436"/>
      <c r="L30" s="433"/>
      <c r="M30" s="574"/>
      <c r="Q30" s="190"/>
      <c r="R30" s="190"/>
      <c r="S30" s="190"/>
    </row>
    <row r="31" spans="1:21" ht="70" customHeight="1" x14ac:dyDescent="0.6">
      <c r="A31" s="421"/>
      <c r="B31" s="442"/>
      <c r="C31" s="198" t="s">
        <v>350</v>
      </c>
      <c r="D31" s="195" t="s">
        <v>257</v>
      </c>
      <c r="E31" s="433"/>
      <c r="F31" s="433"/>
      <c r="G31" s="433"/>
      <c r="H31" s="433"/>
      <c r="I31" s="433"/>
      <c r="J31" s="433"/>
      <c r="K31" s="436"/>
      <c r="L31" s="433"/>
      <c r="M31" s="574"/>
      <c r="Q31" s="190"/>
      <c r="R31" s="190"/>
      <c r="S31" s="190"/>
    </row>
    <row r="32" spans="1:21" ht="64" customHeight="1" x14ac:dyDescent="0.6">
      <c r="A32" s="421"/>
      <c r="B32" s="442"/>
      <c r="C32" s="198" t="s">
        <v>351</v>
      </c>
      <c r="D32" s="195" t="s">
        <v>257</v>
      </c>
      <c r="E32" s="433"/>
      <c r="F32" s="433"/>
      <c r="G32" s="433"/>
      <c r="H32" s="433"/>
      <c r="I32" s="433"/>
      <c r="J32" s="433"/>
      <c r="K32" s="436"/>
      <c r="L32" s="433"/>
      <c r="M32" s="574"/>
      <c r="Q32" s="190"/>
      <c r="R32" s="190"/>
      <c r="S32" s="190"/>
    </row>
    <row r="33" spans="1:21" ht="44.5" customHeight="1" x14ac:dyDescent="0.6">
      <c r="A33" s="421"/>
      <c r="B33" s="442"/>
      <c r="C33" s="198" t="s">
        <v>352</v>
      </c>
      <c r="D33" s="195" t="s">
        <v>257</v>
      </c>
      <c r="E33" s="433"/>
      <c r="F33" s="433"/>
      <c r="G33" s="433"/>
      <c r="H33" s="433"/>
      <c r="I33" s="433"/>
      <c r="J33" s="433"/>
      <c r="K33" s="436"/>
      <c r="L33" s="433"/>
      <c r="M33" s="574"/>
      <c r="Q33" s="190"/>
      <c r="R33" s="190"/>
      <c r="S33" s="190"/>
    </row>
    <row r="34" spans="1:21" ht="76.5" customHeight="1" x14ac:dyDescent="0.6">
      <c r="A34" s="421"/>
      <c r="B34" s="442"/>
      <c r="C34" s="198" t="s">
        <v>353</v>
      </c>
      <c r="D34" s="195" t="s">
        <v>257</v>
      </c>
      <c r="E34" s="433"/>
      <c r="F34" s="433"/>
      <c r="G34" s="433"/>
      <c r="H34" s="433"/>
      <c r="I34" s="433"/>
      <c r="J34" s="433"/>
      <c r="K34" s="436"/>
      <c r="L34" s="433"/>
      <c r="M34" s="574"/>
      <c r="Q34" s="190"/>
      <c r="R34" s="190"/>
      <c r="S34" s="190"/>
    </row>
    <row r="35" spans="1:21" ht="65.25" customHeight="1" thickBot="1" x14ac:dyDescent="0.65">
      <c r="A35" s="446"/>
      <c r="B35" s="443"/>
      <c r="C35" s="211" t="s">
        <v>354</v>
      </c>
      <c r="D35" s="212" t="s">
        <v>257</v>
      </c>
      <c r="E35" s="447"/>
      <c r="F35" s="447"/>
      <c r="G35" s="447"/>
      <c r="H35" s="447"/>
      <c r="I35" s="447"/>
      <c r="J35" s="447"/>
      <c r="K35" s="452"/>
      <c r="L35" s="447"/>
      <c r="M35" s="575"/>
      <c r="Q35" s="190"/>
      <c r="R35" s="190"/>
      <c r="S35" s="190"/>
    </row>
    <row r="36" spans="1:21" ht="66" customHeight="1" x14ac:dyDescent="0.6">
      <c r="A36" s="420" t="s">
        <v>355</v>
      </c>
      <c r="B36" s="441" t="s">
        <v>122</v>
      </c>
      <c r="C36" s="194" t="s">
        <v>356</v>
      </c>
      <c r="D36" s="194" t="s">
        <v>253</v>
      </c>
      <c r="E36" s="432" t="s">
        <v>103</v>
      </c>
      <c r="F36" s="432" t="s">
        <v>103</v>
      </c>
      <c r="G36" s="432" t="s">
        <v>103</v>
      </c>
      <c r="H36" s="432" t="s">
        <v>103</v>
      </c>
      <c r="I36" s="432" t="s">
        <v>103</v>
      </c>
      <c r="J36" s="432" t="s">
        <v>164</v>
      </c>
      <c r="K36" s="435" t="s">
        <v>776</v>
      </c>
      <c r="L36" s="435" t="s">
        <v>765</v>
      </c>
      <c r="M36" s="573"/>
      <c r="Q36" s="190" t="str">
        <f>IF(OR(J36='Drop downs'!$G$7,J36='Drop downs'!$G$5), B36&amp;": "&amp;K36&amp;CHAR(10),"")</f>
        <v xml:space="preserve">IIA5: 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R36" s="190" t="str">
        <f>IF(J36='Drop downs'!$G$2,B36&amp;": "&amp;K36&amp;"
"," ")</f>
        <v xml:space="preserve"> </v>
      </c>
      <c r="S36" s="190" t="str">
        <f>IF(E36='Drop downs'!$B$6,B36&amp;": "&amp;K36&amp;"","")</f>
        <v/>
      </c>
      <c r="T36" s="175" t="str">
        <f>IF(L36&gt;0,B36&amp;":"&amp;L36&amp;"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U36" s="175" t="str">
        <f>IF(M36&gt;0,B36&amp;":"&amp;M36&amp;"
","")</f>
        <v/>
      </c>
    </row>
    <row r="37" spans="1:21" ht="70" customHeight="1" x14ac:dyDescent="0.6">
      <c r="A37" s="421"/>
      <c r="B37" s="442"/>
      <c r="C37" s="195" t="s">
        <v>357</v>
      </c>
      <c r="D37" s="195" t="s">
        <v>253</v>
      </c>
      <c r="E37" s="433"/>
      <c r="F37" s="433"/>
      <c r="G37" s="433"/>
      <c r="H37" s="433"/>
      <c r="I37" s="433"/>
      <c r="J37" s="433"/>
      <c r="K37" s="436"/>
      <c r="L37" s="436"/>
      <c r="M37" s="574"/>
      <c r="Q37" s="190"/>
      <c r="R37" s="190"/>
      <c r="S37" s="190"/>
    </row>
    <row r="38" spans="1:21" ht="66" customHeight="1" x14ac:dyDescent="0.6">
      <c r="A38" s="421"/>
      <c r="B38" s="442"/>
      <c r="C38" s="195" t="s">
        <v>358</v>
      </c>
      <c r="D38" s="195" t="s">
        <v>257</v>
      </c>
      <c r="E38" s="433"/>
      <c r="F38" s="433"/>
      <c r="G38" s="433"/>
      <c r="H38" s="433"/>
      <c r="I38" s="433"/>
      <c r="J38" s="433"/>
      <c r="K38" s="436"/>
      <c r="L38" s="436"/>
      <c r="M38" s="574"/>
      <c r="Q38" s="190"/>
      <c r="R38" s="190"/>
      <c r="S38" s="190"/>
    </row>
    <row r="39" spans="1:21" ht="100" customHeight="1" x14ac:dyDescent="0.6">
      <c r="A39" s="421"/>
      <c r="B39" s="442"/>
      <c r="C39" s="195" t="s">
        <v>359</v>
      </c>
      <c r="D39" s="195" t="s">
        <v>257</v>
      </c>
      <c r="E39" s="433"/>
      <c r="F39" s="433"/>
      <c r="G39" s="433"/>
      <c r="H39" s="433"/>
      <c r="I39" s="433"/>
      <c r="J39" s="433"/>
      <c r="K39" s="436"/>
      <c r="L39" s="436"/>
      <c r="M39" s="574"/>
      <c r="Q39" s="190"/>
      <c r="R39" s="190"/>
      <c r="S39" s="190"/>
    </row>
    <row r="40" spans="1:21" ht="121.5" customHeight="1" x14ac:dyDescent="0.6">
      <c r="A40" s="421"/>
      <c r="B40" s="442"/>
      <c r="C40" s="195" t="s">
        <v>360</v>
      </c>
      <c r="D40" s="195" t="s">
        <v>253</v>
      </c>
      <c r="E40" s="433"/>
      <c r="F40" s="433"/>
      <c r="G40" s="433"/>
      <c r="H40" s="433"/>
      <c r="I40" s="433"/>
      <c r="J40" s="433"/>
      <c r="K40" s="436"/>
      <c r="L40" s="436"/>
      <c r="M40" s="574"/>
      <c r="Q40" s="190"/>
      <c r="R40" s="190"/>
      <c r="S40" s="190"/>
    </row>
    <row r="41" spans="1:21" ht="80.2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435</v>
      </c>
      <c r="F42" s="432" t="s">
        <v>422</v>
      </c>
      <c r="G42" s="432" t="s">
        <v>427</v>
      </c>
      <c r="H42" s="432" t="s">
        <v>424</v>
      </c>
      <c r="I42" s="432" t="s">
        <v>439</v>
      </c>
      <c r="J42" s="432" t="s">
        <v>159</v>
      </c>
      <c r="K42" s="435" t="s">
        <v>777</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43.5" customHeight="1" x14ac:dyDescent="0.6">
      <c r="A47" s="420" t="s">
        <v>368</v>
      </c>
      <c r="B47" s="441" t="s">
        <v>124</v>
      </c>
      <c r="C47" s="194" t="s">
        <v>369</v>
      </c>
      <c r="D47" s="194" t="s">
        <v>253</v>
      </c>
      <c r="E47" s="432" t="s">
        <v>435</v>
      </c>
      <c r="F47" s="432" t="s">
        <v>444</v>
      </c>
      <c r="G47" s="432" t="s">
        <v>510</v>
      </c>
      <c r="H47" s="432" t="s">
        <v>468</v>
      </c>
      <c r="I47" s="432" t="s">
        <v>439</v>
      </c>
      <c r="J47" s="432" t="s">
        <v>159</v>
      </c>
      <c r="K47" s="435" t="s">
        <v>778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84"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120" customHeight="1" x14ac:dyDescent="0.6">
      <c r="A49" s="420" t="s">
        <v>371</v>
      </c>
      <c r="B49" s="441" t="s">
        <v>125</v>
      </c>
      <c r="C49" s="189" t="s">
        <v>372</v>
      </c>
      <c r="D49" s="189" t="s">
        <v>257</v>
      </c>
      <c r="E49" s="432" t="s">
        <v>435</v>
      </c>
      <c r="F49" s="432" t="s">
        <v>444</v>
      </c>
      <c r="G49" s="432" t="s">
        <v>422</v>
      </c>
      <c r="H49" s="432" t="s">
        <v>468</v>
      </c>
      <c r="I49" s="432" t="s">
        <v>439</v>
      </c>
      <c r="J49" s="432" t="s">
        <v>159</v>
      </c>
      <c r="K49" s="435" t="s">
        <v>779</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110.15" customHeight="1" x14ac:dyDescent="0.6">
      <c r="A50" s="421"/>
      <c r="B50" s="442"/>
      <c r="C50" s="191" t="s">
        <v>373</v>
      </c>
      <c r="D50" s="191" t="s">
        <v>253</v>
      </c>
      <c r="E50" s="433"/>
      <c r="F50" s="433"/>
      <c r="G50" s="433"/>
      <c r="H50" s="433"/>
      <c r="I50" s="433"/>
      <c r="J50" s="433"/>
      <c r="K50" s="436"/>
      <c r="L50" s="436"/>
      <c r="M50" s="574"/>
      <c r="Q50" s="190"/>
      <c r="R50" s="190"/>
      <c r="S50" s="190"/>
    </row>
    <row r="51" spans="1:21" ht="110.15" customHeight="1" x14ac:dyDescent="0.6">
      <c r="A51" s="421"/>
      <c r="B51" s="442"/>
      <c r="C51" s="200" t="s">
        <v>374</v>
      </c>
      <c r="D51" s="191" t="s">
        <v>257</v>
      </c>
      <c r="E51" s="433"/>
      <c r="F51" s="433"/>
      <c r="G51" s="433"/>
      <c r="H51" s="433"/>
      <c r="I51" s="433"/>
      <c r="J51" s="433"/>
      <c r="K51" s="436"/>
      <c r="L51" s="436"/>
      <c r="M51" s="574"/>
      <c r="Q51" s="190"/>
      <c r="R51" s="190"/>
      <c r="S51" s="190"/>
    </row>
    <row r="52" spans="1:21" ht="110.15" customHeight="1" x14ac:dyDescent="0.6">
      <c r="A52" s="421"/>
      <c r="B52" s="442"/>
      <c r="C52" s="191" t="s">
        <v>375</v>
      </c>
      <c r="D52" s="191" t="s">
        <v>257</v>
      </c>
      <c r="E52" s="433"/>
      <c r="F52" s="433"/>
      <c r="G52" s="433"/>
      <c r="H52" s="433"/>
      <c r="I52" s="433"/>
      <c r="J52" s="433"/>
      <c r="K52" s="436"/>
      <c r="L52" s="436"/>
      <c r="M52" s="574"/>
      <c r="Q52" s="190"/>
      <c r="R52" s="190"/>
      <c r="S52" s="190"/>
    </row>
    <row r="53" spans="1:21" ht="110.15"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0.75" customHeight="1" x14ac:dyDescent="0.6">
      <c r="A55" s="421"/>
      <c r="B55" s="442"/>
      <c r="C55" s="202" t="s">
        <v>379</v>
      </c>
      <c r="D55" s="191" t="s">
        <v>257</v>
      </c>
      <c r="E55" s="433"/>
      <c r="F55" s="433"/>
      <c r="G55" s="433"/>
      <c r="H55" s="433"/>
      <c r="I55" s="433"/>
      <c r="J55" s="433"/>
      <c r="K55" s="436"/>
      <c r="L55" s="436"/>
      <c r="M55" s="574"/>
      <c r="Q55" s="190"/>
      <c r="R55" s="190"/>
      <c r="S55" s="190"/>
    </row>
    <row r="56" spans="1:21" ht="89.25" customHeight="1"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435</v>
      </c>
      <c r="F65" s="432" t="s">
        <v>444</v>
      </c>
      <c r="G65" s="432" t="s">
        <v>427</v>
      </c>
      <c r="H65" s="432" t="s">
        <v>468</v>
      </c>
      <c r="I65" s="432" t="s">
        <v>439</v>
      </c>
      <c r="J65" s="432" t="s">
        <v>159</v>
      </c>
      <c r="K65" s="435" t="s">
        <v>780</v>
      </c>
      <c r="L65" s="435"/>
      <c r="M65" s="573" t="s">
        <v>746</v>
      </c>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xml:space="preserve">IIA11:The addition of explicit text which requires the consideration of the local historic environment could help to further improve the score for IIA13.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78" x14ac:dyDescent="0.6">
      <c r="A67" s="421"/>
      <c r="B67" s="442"/>
      <c r="C67" s="198" t="s">
        <v>393</v>
      </c>
      <c r="D67" s="191"/>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70" customHeight="1" x14ac:dyDescent="0.6">
      <c r="A72" s="420" t="s">
        <v>398</v>
      </c>
      <c r="B72" s="441" t="s">
        <v>129</v>
      </c>
      <c r="C72" s="197" t="s">
        <v>399</v>
      </c>
      <c r="D72" s="189" t="s">
        <v>253</v>
      </c>
      <c r="E72" s="459" t="s">
        <v>103</v>
      </c>
      <c r="F72" s="459" t="s">
        <v>103</v>
      </c>
      <c r="G72" s="459" t="s">
        <v>103</v>
      </c>
      <c r="H72" s="459" t="s">
        <v>103</v>
      </c>
      <c r="I72" s="459" t="s">
        <v>103</v>
      </c>
      <c r="J72" s="459" t="s">
        <v>164</v>
      </c>
      <c r="K72" s="600" t="s">
        <v>781</v>
      </c>
      <c r="L72" s="603" t="s">
        <v>782</v>
      </c>
      <c r="M72" s="573"/>
      <c r="Q72" s="190" t="str">
        <f>IF(OR(J72='Drop downs'!$G$7,J72='Drop downs'!$G$5), B72&amp;": "&amp;K72&amp;CHAR(10),"")</f>
        <v xml:space="preserve">IIA12: 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v>
      </c>
      <c r="R72" s="190" t="str">
        <f>IF(J72='Drop downs'!$G$2,B72&amp;": "&amp;K72&amp;"
"," ")</f>
        <v xml:space="preserve"> </v>
      </c>
      <c r="S72" s="190" t="str">
        <f>IF(E72='Drop downs'!$B$6,B72&amp;": "&amp;K72&amp;"","")</f>
        <v/>
      </c>
      <c r="T72" s="175" t="str">
        <f>IF(L72&gt;0,B72&amp;":"&amp;L72&amp;"
","")</f>
        <v xml:space="preserve">IIA12:Further details of the developments likely to come forwards under this policy (such as design and location) are required in order to determine the precise nature of potential effects. 
</v>
      </c>
      <c r="U72" s="175" t="str">
        <f>IF(M72&gt;0,B72&amp;":"&amp;M72&amp;"
","")</f>
        <v/>
      </c>
    </row>
    <row r="73" spans="1:21" ht="57" customHeight="1" x14ac:dyDescent="0.6">
      <c r="A73" s="421"/>
      <c r="B73" s="442"/>
      <c r="C73" s="198" t="s">
        <v>400</v>
      </c>
      <c r="D73" s="191" t="s">
        <v>253</v>
      </c>
      <c r="E73" s="460"/>
      <c r="F73" s="460"/>
      <c r="G73" s="460"/>
      <c r="H73" s="460"/>
      <c r="I73" s="460"/>
      <c r="J73" s="460"/>
      <c r="K73" s="601"/>
      <c r="L73" s="604"/>
      <c r="M73" s="574"/>
      <c r="Q73" s="190"/>
      <c r="R73" s="190"/>
      <c r="S73" s="190"/>
    </row>
    <row r="74" spans="1:21" ht="76" customHeight="1" x14ac:dyDescent="0.6">
      <c r="A74" s="421"/>
      <c r="B74" s="442"/>
      <c r="C74" s="198" t="s">
        <v>401</v>
      </c>
      <c r="D74" s="191" t="s">
        <v>257</v>
      </c>
      <c r="E74" s="460"/>
      <c r="F74" s="460"/>
      <c r="G74" s="460"/>
      <c r="H74" s="460"/>
      <c r="I74" s="460"/>
      <c r="J74" s="460"/>
      <c r="K74" s="601"/>
      <c r="L74" s="604"/>
      <c r="M74" s="574"/>
      <c r="Q74" s="190"/>
      <c r="R74" s="190"/>
      <c r="S74" s="190"/>
    </row>
    <row r="75" spans="1:21" ht="56.5" customHeight="1" x14ac:dyDescent="0.6">
      <c r="A75" s="421"/>
      <c r="B75" s="442"/>
      <c r="C75" s="198" t="s">
        <v>402</v>
      </c>
      <c r="D75" s="191" t="s">
        <v>257</v>
      </c>
      <c r="E75" s="460"/>
      <c r="F75" s="460"/>
      <c r="G75" s="460"/>
      <c r="H75" s="460"/>
      <c r="I75" s="460"/>
      <c r="J75" s="460"/>
      <c r="K75" s="601"/>
      <c r="L75" s="604"/>
      <c r="M75" s="574"/>
      <c r="Q75" s="190"/>
      <c r="R75" s="190"/>
      <c r="S75" s="190"/>
    </row>
    <row r="76" spans="1:21" ht="58.5" customHeight="1" thickBot="1" x14ac:dyDescent="0.65">
      <c r="A76" s="446"/>
      <c r="B76" s="443"/>
      <c r="C76" s="207" t="s">
        <v>403</v>
      </c>
      <c r="D76" s="217" t="s">
        <v>257</v>
      </c>
      <c r="E76" s="461"/>
      <c r="F76" s="461"/>
      <c r="G76" s="461"/>
      <c r="H76" s="461"/>
      <c r="I76" s="461"/>
      <c r="J76" s="461"/>
      <c r="K76" s="602"/>
      <c r="L76" s="605"/>
      <c r="M76" s="575"/>
      <c r="Q76" s="190"/>
      <c r="R76" s="190"/>
      <c r="S76" s="190"/>
    </row>
    <row r="77" spans="1:21" ht="57.65" customHeight="1" x14ac:dyDescent="0.6">
      <c r="A77" s="444" t="s">
        <v>404</v>
      </c>
      <c r="B77" s="441" t="s">
        <v>130</v>
      </c>
      <c r="C77" s="197" t="s">
        <v>405</v>
      </c>
      <c r="D77" s="194" t="s">
        <v>257</v>
      </c>
      <c r="E77" s="432" t="s">
        <v>435</v>
      </c>
      <c r="F77" s="432" t="s">
        <v>444</v>
      </c>
      <c r="G77" s="432" t="s">
        <v>510</v>
      </c>
      <c r="H77" s="432" t="s">
        <v>468</v>
      </c>
      <c r="I77" s="432" t="s">
        <v>439</v>
      </c>
      <c r="J77" s="432" t="s">
        <v>159</v>
      </c>
      <c r="K77" s="435" t="s">
        <v>783</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ht="37.5" customHeight="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c r="E79" s="433"/>
      <c r="F79" s="433"/>
      <c r="G79" s="433"/>
      <c r="H79" s="433"/>
      <c r="I79" s="433"/>
      <c r="J79" s="433"/>
      <c r="K79" s="436"/>
      <c r="L79" s="436"/>
      <c r="M79" s="574"/>
      <c r="Q79" s="190"/>
      <c r="R79" s="190"/>
      <c r="S79" s="190"/>
    </row>
    <row r="80" spans="1:21" ht="31.5" customHeight="1" x14ac:dyDescent="0.6">
      <c r="A80" s="463"/>
      <c r="B80" s="442"/>
      <c r="C80" s="205" t="s">
        <v>408</v>
      </c>
      <c r="D80" s="195"/>
      <c r="E80" s="433"/>
      <c r="F80" s="433"/>
      <c r="G80" s="433"/>
      <c r="H80" s="433"/>
      <c r="I80" s="433"/>
      <c r="J80" s="433"/>
      <c r="K80" s="436"/>
      <c r="L80" s="436"/>
      <c r="M80" s="574"/>
      <c r="Q80" s="190"/>
      <c r="R80" s="190"/>
      <c r="S80" s="190"/>
    </row>
    <row r="81" spans="1:21" ht="78" x14ac:dyDescent="0.6">
      <c r="A81" s="463"/>
      <c r="B81" s="442"/>
      <c r="C81" s="205" t="s">
        <v>409</v>
      </c>
      <c r="D81" s="195"/>
      <c r="E81" s="433"/>
      <c r="F81" s="433"/>
      <c r="G81" s="433"/>
      <c r="H81" s="433"/>
      <c r="I81" s="433"/>
      <c r="J81" s="433"/>
      <c r="K81" s="436"/>
      <c r="L81" s="436"/>
      <c r="M81" s="574"/>
      <c r="Q81" s="190"/>
      <c r="R81" s="190"/>
      <c r="S81" s="190"/>
    </row>
    <row r="82" spans="1:21" ht="87" customHeight="1" x14ac:dyDescent="0.6">
      <c r="A82" s="463"/>
      <c r="B82" s="442"/>
      <c r="C82" s="205" t="s">
        <v>410</v>
      </c>
      <c r="D82" s="195"/>
      <c r="E82" s="433"/>
      <c r="F82" s="433"/>
      <c r="G82" s="433"/>
      <c r="H82" s="433"/>
      <c r="I82" s="433"/>
      <c r="J82" s="433"/>
      <c r="K82" s="436"/>
      <c r="L82" s="436"/>
      <c r="M82" s="574"/>
      <c r="Q82" s="190"/>
      <c r="R82" s="190"/>
      <c r="S82" s="190"/>
    </row>
    <row r="83" spans="1:21" ht="56.5" customHeight="1" thickBot="1" x14ac:dyDescent="0.65">
      <c r="A83" s="464"/>
      <c r="B83" s="443"/>
      <c r="C83" s="215" t="s">
        <v>411</v>
      </c>
      <c r="D83" s="212"/>
      <c r="E83" s="447"/>
      <c r="F83" s="447"/>
      <c r="G83" s="447"/>
      <c r="H83" s="447"/>
      <c r="I83" s="447"/>
      <c r="J83" s="447"/>
      <c r="K83" s="452"/>
      <c r="L83" s="452"/>
      <c r="M83" s="575"/>
      <c r="Q83" s="190"/>
      <c r="R83" s="190"/>
      <c r="S83" s="190"/>
    </row>
    <row r="84" spans="1:21" ht="56.15" customHeight="1" x14ac:dyDescent="0.6">
      <c r="A84" s="444" t="s">
        <v>412</v>
      </c>
      <c r="B84" s="441" t="s">
        <v>131</v>
      </c>
      <c r="C84" s="206" t="s">
        <v>413</v>
      </c>
      <c r="D84" s="194" t="s">
        <v>253</v>
      </c>
      <c r="E84" s="432" t="s">
        <v>421</v>
      </c>
      <c r="F84" s="432" t="s">
        <v>444</v>
      </c>
      <c r="G84" s="432" t="s">
        <v>510</v>
      </c>
      <c r="H84" s="432" t="s">
        <v>468</v>
      </c>
      <c r="I84" s="432" t="s">
        <v>439</v>
      </c>
      <c r="J84" s="432" t="s">
        <v>159</v>
      </c>
      <c r="K84" s="435" t="s">
        <v>784</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61" customHeight="1" x14ac:dyDescent="0.6">
      <c r="A85" s="463"/>
      <c r="B85" s="442"/>
      <c r="C85" s="205" t="s">
        <v>414</v>
      </c>
      <c r="D85" s="195" t="s">
        <v>253</v>
      </c>
      <c r="E85" s="433"/>
      <c r="F85" s="433"/>
      <c r="G85" s="433"/>
      <c r="H85" s="433"/>
      <c r="I85" s="433"/>
      <c r="J85" s="433"/>
      <c r="K85" s="436"/>
      <c r="L85" s="436"/>
      <c r="M85" s="574"/>
      <c r="Q85" s="190"/>
      <c r="R85" s="190"/>
      <c r="S85" s="190"/>
    </row>
    <row r="86" spans="1:21" ht="32.15" customHeight="1" x14ac:dyDescent="0.6">
      <c r="A86" s="463"/>
      <c r="B86" s="442"/>
      <c r="C86" s="205" t="s">
        <v>415</v>
      </c>
      <c r="D86" s="195" t="s">
        <v>257</v>
      </c>
      <c r="E86" s="433"/>
      <c r="F86" s="433"/>
      <c r="G86" s="433"/>
      <c r="H86" s="433"/>
      <c r="I86" s="433"/>
      <c r="J86" s="433"/>
      <c r="K86" s="436"/>
      <c r="L86" s="436"/>
      <c r="M86" s="574"/>
      <c r="Q86" s="190"/>
      <c r="R86" s="190"/>
      <c r="S86" s="190"/>
    </row>
    <row r="87" spans="1:21" ht="38.1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14.5" customHeight="1" x14ac:dyDescent="0.6">
      <c r="A90" s="584" t="str">
        <f>Q8&amp;Q18&amp;Q20&amp;Q28&amp;Q36&amp;Q42&amp;Q47&amp;Q48&amp;Q49&amp;Q54&amp;Q57&amp;Q65&amp;Q72&amp;Q77&amp;Q84&amp;Q87</f>
        <v xml:space="preserve">IIA4: 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IIA5: 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IIA12: 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84" customHeight="1" thickBot="1" x14ac:dyDescent="0.65">
      <c r="A96" s="581" t="str">
        <f>T8&amp;T18&amp;T20&amp;T28&amp;T36&amp;T42&amp;T47&amp;T49&amp;T54&amp;T57&amp;T65&amp;T72&amp;T77&amp;T84</f>
        <v xml:space="preserve">IIA4:The precise nature of potential effects for IIA4 cannot be determined without details of the design and location of sites this alternative could apply to. However, it is noted that this is unlikely to be known in advance for the entire plan period. 
IIA5:The precise nature of potential effects for IIA5 cannot be determined without details of the design and location of sites this alternative could apply to. However, it is noted that this is unlikely to be known in advance for the entire plan period. 
IIA12:Further details of the developments likely to come forwards under this policy (such as design and location) are required in order to determine the precise nature of potential effects.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6" customHeight="1" thickBot="1" x14ac:dyDescent="0.65">
      <c r="A98" s="581" t="str">
        <f>U8&amp;U18&amp;U20&amp;U28&amp;U36&amp;U42&amp;U47&amp;U49&amp;U54&amp;U57&amp;U65&amp;U72&amp;U77&amp;U84</f>
        <v xml:space="preserve">IIA11:The addition of explicit text which requires the consideration of the local historic environment could help to further improve the score for IIA13. 
</v>
      </c>
      <c r="B98" s="582"/>
      <c r="C98" s="582"/>
      <c r="D98" s="582"/>
      <c r="E98" s="582"/>
      <c r="F98" s="582"/>
      <c r="G98" s="582"/>
      <c r="H98" s="582"/>
      <c r="I98" s="582"/>
      <c r="J98" s="582"/>
      <c r="K98" s="582"/>
      <c r="L98" s="582"/>
      <c r="M98" s="583"/>
    </row>
  </sheetData>
  <sheetProtection algorithmName="SHA-512" hashValue="wqluz4wcmajwpv/ClmGCn/Yxk+eZo1anUBRxSparVBsHFmxMsWk24d5ROKSJ5Ut//+OP4paQhGH1QSa8cxEdZw==" saltValue="SKXytkZHNZebp4+bMf4hU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544" priority="51">
      <formula>$D50="No"</formula>
    </cfRule>
  </conditionalFormatting>
  <conditionalFormatting sqref="C8:D87">
    <cfRule type="expression" dxfId="3543" priority="1">
      <formula>$D8="No"</formula>
    </cfRule>
  </conditionalFormatting>
  <conditionalFormatting sqref="J8 J18 J57 J72 J77">
    <cfRule type="cellIs" dxfId="3542" priority="59" operator="equal">
      <formula>"Significant Negative"</formula>
    </cfRule>
    <cfRule type="cellIs" dxfId="3541" priority="60" operator="equal">
      <formula>"Minor Negative"</formula>
    </cfRule>
    <cfRule type="cellIs" dxfId="3540" priority="61" operator="equal">
      <formula>"Uncertain"</formula>
    </cfRule>
    <cfRule type="cellIs" dxfId="3539" priority="62" operator="equal">
      <formula>"Neutral"</formula>
    </cfRule>
    <cfRule type="cellIs" dxfId="3538" priority="63" operator="equal">
      <formula>"Minor Positive"</formula>
    </cfRule>
    <cfRule type="cellIs" dxfId="3537" priority="64" operator="equal">
      <formula>"Significant Positive"</formula>
    </cfRule>
  </conditionalFormatting>
  <conditionalFormatting sqref="J20">
    <cfRule type="cellIs" dxfId="3536" priority="2" operator="equal">
      <formula>"Significant Negative"</formula>
    </cfRule>
    <cfRule type="cellIs" dxfId="3535" priority="3" operator="equal">
      <formula>"Minor Negative"</formula>
    </cfRule>
    <cfRule type="cellIs" dxfId="3534" priority="4" operator="equal">
      <formula>"Uncertain"</formula>
    </cfRule>
    <cfRule type="cellIs" dxfId="3533" priority="5" operator="equal">
      <formula>"Neutral"</formula>
    </cfRule>
    <cfRule type="cellIs" dxfId="3532" priority="6" operator="equal">
      <formula>"Minor Positive"</formula>
    </cfRule>
    <cfRule type="cellIs" dxfId="3531" priority="7" operator="equal">
      <formula>"Significant Positive"</formula>
    </cfRule>
  </conditionalFormatting>
  <conditionalFormatting sqref="J28">
    <cfRule type="cellIs" dxfId="3530" priority="8" operator="equal">
      <formula>"Significant Negative"</formula>
    </cfRule>
    <cfRule type="cellIs" dxfId="3529" priority="9" operator="equal">
      <formula>"Minor Negative"</formula>
    </cfRule>
    <cfRule type="cellIs" dxfId="3528" priority="10" operator="equal">
      <formula>"Uncertain"</formula>
    </cfRule>
    <cfRule type="cellIs" dxfId="3527" priority="11" operator="equal">
      <formula>"Neutral"</formula>
    </cfRule>
    <cfRule type="cellIs" dxfId="3526" priority="12" operator="equal">
      <formula>"Minor Positive"</formula>
    </cfRule>
    <cfRule type="cellIs" dxfId="3525" priority="13" operator="equal">
      <formula>"Significant Positive"</formula>
    </cfRule>
  </conditionalFormatting>
  <conditionalFormatting sqref="J36">
    <cfRule type="cellIs" dxfId="3524" priority="44" operator="equal">
      <formula>"Significant Negative"</formula>
    </cfRule>
    <cfRule type="cellIs" dxfId="3523" priority="45" operator="equal">
      <formula>"Minor Negative"</formula>
    </cfRule>
    <cfRule type="cellIs" dxfId="3522" priority="46" operator="equal">
      <formula>"Uncertain"</formula>
    </cfRule>
    <cfRule type="cellIs" dxfId="3521" priority="47" operator="equal">
      <formula>"Neutral"</formula>
    </cfRule>
    <cfRule type="cellIs" dxfId="3520" priority="48" operator="equal">
      <formula>"Minor Positive"</formula>
    </cfRule>
    <cfRule type="cellIs" dxfId="3519" priority="49" operator="equal">
      <formula>"Significant Positive"</formula>
    </cfRule>
  </conditionalFormatting>
  <conditionalFormatting sqref="J42">
    <cfRule type="cellIs" dxfId="3518" priority="14" operator="equal">
      <formula>"Significant Negative"</formula>
    </cfRule>
    <cfRule type="cellIs" dxfId="3517" priority="15" operator="equal">
      <formula>"Minor Negative"</formula>
    </cfRule>
    <cfRule type="cellIs" dxfId="3516" priority="16" operator="equal">
      <formula>"Uncertain"</formula>
    </cfRule>
    <cfRule type="cellIs" dxfId="3515" priority="17" operator="equal">
      <formula>"Neutral"</formula>
    </cfRule>
    <cfRule type="cellIs" dxfId="3514" priority="18" operator="equal">
      <formula>"Minor Positive"</formula>
    </cfRule>
    <cfRule type="cellIs" dxfId="3513" priority="19" operator="equal">
      <formula>"Significant Positive"</formula>
    </cfRule>
  </conditionalFormatting>
  <conditionalFormatting sqref="J47">
    <cfRule type="cellIs" dxfId="3512" priority="20" operator="equal">
      <formula>"Significant Negative"</formula>
    </cfRule>
    <cfRule type="cellIs" dxfId="3511" priority="21" operator="equal">
      <formula>"Minor Negative"</formula>
    </cfRule>
    <cfRule type="cellIs" dxfId="3510" priority="22" operator="equal">
      <formula>"Uncertain"</formula>
    </cfRule>
    <cfRule type="cellIs" dxfId="3509" priority="23" operator="equal">
      <formula>"Neutral"</formula>
    </cfRule>
    <cfRule type="cellIs" dxfId="3508" priority="24" operator="equal">
      <formula>"Minor Positive"</formula>
    </cfRule>
    <cfRule type="cellIs" dxfId="3507" priority="25" operator="equal">
      <formula>"Significant Positive"</formula>
    </cfRule>
  </conditionalFormatting>
  <conditionalFormatting sqref="J49">
    <cfRule type="cellIs" dxfId="3506" priority="26" operator="equal">
      <formula>"Significant Negative"</formula>
    </cfRule>
    <cfRule type="cellIs" dxfId="3505" priority="27" operator="equal">
      <formula>"Minor Negative"</formula>
    </cfRule>
    <cfRule type="cellIs" dxfId="3504" priority="28" operator="equal">
      <formula>"Uncertain"</formula>
    </cfRule>
    <cfRule type="cellIs" dxfId="3503" priority="29" operator="equal">
      <formula>"Neutral"</formula>
    </cfRule>
    <cfRule type="cellIs" dxfId="3502" priority="30" operator="equal">
      <formula>"Minor Positive"</formula>
    </cfRule>
    <cfRule type="cellIs" dxfId="3501" priority="31" operator="equal">
      <formula>"Significant Positive"</formula>
    </cfRule>
  </conditionalFormatting>
  <conditionalFormatting sqref="J54">
    <cfRule type="cellIs" dxfId="3500" priority="53" operator="equal">
      <formula>"Significant Negative"</formula>
    </cfRule>
    <cfRule type="cellIs" dxfId="3499" priority="54" operator="equal">
      <formula>"Minor Negative"</formula>
    </cfRule>
    <cfRule type="cellIs" dxfId="3498" priority="55" operator="equal">
      <formula>"Uncertain"</formula>
    </cfRule>
    <cfRule type="cellIs" dxfId="3497" priority="56" operator="equal">
      <formula>"Neutral"</formula>
    </cfRule>
    <cfRule type="cellIs" dxfId="3496" priority="57" operator="equal">
      <formula>"Minor Positive"</formula>
    </cfRule>
    <cfRule type="cellIs" dxfId="3495" priority="58" operator="equal">
      <formula>"Significant Positive"</formula>
    </cfRule>
  </conditionalFormatting>
  <conditionalFormatting sqref="J65">
    <cfRule type="cellIs" dxfId="3494" priority="32" operator="equal">
      <formula>"Significant Negative"</formula>
    </cfRule>
    <cfRule type="cellIs" dxfId="3493" priority="33" operator="equal">
      <formula>"Minor Negative"</formula>
    </cfRule>
    <cfRule type="cellIs" dxfId="3492" priority="34" operator="equal">
      <formula>"Uncertain"</formula>
    </cfRule>
    <cfRule type="cellIs" dxfId="3491" priority="35" operator="equal">
      <formula>"Neutral"</formula>
    </cfRule>
    <cfRule type="cellIs" dxfId="3490" priority="36" operator="equal">
      <formula>"Minor Positive"</formula>
    </cfRule>
    <cfRule type="cellIs" dxfId="3489" priority="37" operator="equal">
      <formula>"Significant Positive"</formula>
    </cfRule>
  </conditionalFormatting>
  <conditionalFormatting sqref="J84">
    <cfRule type="cellIs" dxfId="3488" priority="38" operator="equal">
      <formula>"Significant Negative"</formula>
    </cfRule>
    <cfRule type="cellIs" dxfId="3487" priority="39" operator="equal">
      <formula>"Minor Negative"</formula>
    </cfRule>
    <cfRule type="cellIs" dxfId="3486" priority="40" operator="equal">
      <formula>"Uncertain"</formula>
    </cfRule>
    <cfRule type="cellIs" dxfId="3485" priority="41" operator="equal">
      <formula>"Neutral"</formula>
    </cfRule>
    <cfRule type="cellIs" dxfId="3484" priority="42" operator="equal">
      <formula>"Minor Positive"</formula>
    </cfRule>
    <cfRule type="cellIs" dxfId="3483" priority="43" operator="equal">
      <formula>"Significant Positive"</formula>
    </cfRule>
  </conditionalFormatting>
  <pageMargins left="0.7" right="0.7" top="0.75" bottom="0.75" header="0.3" footer="0.3"/>
  <pageSetup orientation="portrait" horizontalDpi="4294967293" vertic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5AC5-5061-431E-B732-272FF9511F3A}">
  <sheetPr codeName="Sheet128">
    <tabColor rgb="FF7030A0"/>
  </sheetPr>
  <dimension ref="A1:V98"/>
  <sheetViews>
    <sheetView showGridLines="0" zoomScaleNormal="100" workbookViewId="0">
      <selection activeCell="C1" sqref="C1:F1"/>
    </sheetView>
  </sheetViews>
  <sheetFormatPr defaultColWidth="8.54296875" defaultRowHeight="26" x14ac:dyDescent="0.6"/>
  <cols>
    <col min="1" max="1" width="50.542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5.453125" style="175" bestFit="1" customWidth="1"/>
    <col min="10" max="10" width="20.54296875" style="175" customWidth="1"/>
    <col min="11" max="11" width="58.269531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785</v>
      </c>
      <c r="D1" s="412"/>
      <c r="E1" s="412"/>
      <c r="F1" s="413"/>
      <c r="G1" s="176"/>
      <c r="I1" s="177"/>
      <c r="J1" s="177"/>
      <c r="K1" s="177"/>
    </row>
    <row r="2" spans="1:21" x14ac:dyDescent="0.6">
      <c r="A2" s="174" t="s">
        <v>31</v>
      </c>
      <c r="B2" s="178"/>
      <c r="C2" s="412" t="s">
        <v>736</v>
      </c>
      <c r="D2" s="412"/>
      <c r="E2" s="412"/>
      <c r="F2" s="413"/>
      <c r="I2" s="181"/>
      <c r="J2" s="181"/>
      <c r="K2" s="181"/>
    </row>
    <row r="3" spans="1:21" ht="58.5" customHeight="1" x14ac:dyDescent="0.6">
      <c r="A3" s="182" t="s">
        <v>32</v>
      </c>
      <c r="B3" s="183"/>
      <c r="C3" s="412" t="s">
        <v>786</v>
      </c>
      <c r="D3" s="412"/>
      <c r="E3" s="412"/>
      <c r="F3" s="413"/>
      <c r="I3" s="181"/>
      <c r="J3" s="181"/>
      <c r="K3" s="181"/>
    </row>
    <row r="4" spans="1:21" x14ac:dyDescent="0.6">
      <c r="A4" s="182" t="s">
        <v>33</v>
      </c>
      <c r="B4" s="184"/>
      <c r="C4" s="414" t="s">
        <v>787</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29.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9.5" customHeight="1" x14ac:dyDescent="0.6">
      <c r="A12" s="421"/>
      <c r="B12" s="424"/>
      <c r="C12" s="191" t="s">
        <v>328</v>
      </c>
      <c r="D12" s="191" t="s">
        <v>257</v>
      </c>
      <c r="E12" s="427"/>
      <c r="F12" s="427"/>
      <c r="G12" s="427"/>
      <c r="H12" s="427"/>
      <c r="I12" s="427"/>
      <c r="J12" s="433"/>
      <c r="K12" s="436"/>
      <c r="L12" s="433"/>
      <c r="M12" s="473"/>
      <c r="Q12" s="190"/>
      <c r="R12" s="190"/>
      <c r="S12" s="190"/>
    </row>
    <row r="13" spans="1:21" ht="31.5" customHeight="1" x14ac:dyDescent="0.6">
      <c r="A13" s="421"/>
      <c r="B13" s="424"/>
      <c r="C13" s="191" t="s">
        <v>329</v>
      </c>
      <c r="D13" s="191" t="s">
        <v>257</v>
      </c>
      <c r="E13" s="427"/>
      <c r="F13" s="427"/>
      <c r="G13" s="427"/>
      <c r="H13" s="427"/>
      <c r="I13" s="427"/>
      <c r="J13" s="433"/>
      <c r="K13" s="436"/>
      <c r="L13" s="433"/>
      <c r="M13" s="473"/>
      <c r="Q13" s="190"/>
      <c r="R13" s="190"/>
      <c r="S13" s="190"/>
    </row>
    <row r="14" spans="1:21" ht="54.65" customHeight="1" x14ac:dyDescent="0.6">
      <c r="A14" s="421"/>
      <c r="B14" s="424"/>
      <c r="C14" s="191" t="s">
        <v>330</v>
      </c>
      <c r="D14" s="191" t="s">
        <v>257</v>
      </c>
      <c r="E14" s="427"/>
      <c r="F14" s="427"/>
      <c r="G14" s="427"/>
      <c r="H14" s="427"/>
      <c r="I14" s="427"/>
      <c r="J14" s="433"/>
      <c r="K14" s="436"/>
      <c r="L14" s="433"/>
      <c r="M14" s="473"/>
      <c r="Q14" s="190"/>
      <c r="R14" s="190"/>
      <c r="S14" s="190"/>
    </row>
    <row r="15" spans="1:21" ht="56.15" customHeight="1" x14ac:dyDescent="0.6">
      <c r="A15" s="421"/>
      <c r="B15" s="424"/>
      <c r="C15" s="191" t="s">
        <v>331</v>
      </c>
      <c r="D15" s="191" t="s">
        <v>257</v>
      </c>
      <c r="E15" s="427"/>
      <c r="F15" s="427"/>
      <c r="G15" s="427"/>
      <c r="H15" s="427"/>
      <c r="I15" s="427"/>
      <c r="J15" s="433"/>
      <c r="K15" s="436"/>
      <c r="L15" s="433"/>
      <c r="M15" s="473"/>
      <c r="Q15" s="190"/>
      <c r="R15" s="190"/>
      <c r="S15" s="190"/>
    </row>
    <row r="16" spans="1:21" ht="89.25" customHeight="1" x14ac:dyDescent="0.6">
      <c r="A16" s="421"/>
      <c r="B16" s="424"/>
      <c r="C16" s="191" t="s">
        <v>332</v>
      </c>
      <c r="D16" s="191" t="s">
        <v>257</v>
      </c>
      <c r="E16" s="427"/>
      <c r="F16" s="427"/>
      <c r="G16" s="427"/>
      <c r="H16" s="427"/>
      <c r="I16" s="427"/>
      <c r="J16" s="433"/>
      <c r="K16" s="436"/>
      <c r="L16" s="433"/>
      <c r="M16" s="473"/>
      <c r="Q16" s="190"/>
      <c r="R16" s="190"/>
      <c r="S16" s="190"/>
    </row>
    <row r="17" spans="1:21" ht="64"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7.5" customHeight="1" x14ac:dyDescent="0.6">
      <c r="A20" s="420" t="s">
        <v>337</v>
      </c>
      <c r="B20" s="441" t="s">
        <v>120</v>
      </c>
      <c r="C20" s="194" t="s">
        <v>338</v>
      </c>
      <c r="D20" s="189"/>
      <c r="E20" s="432" t="s">
        <v>435</v>
      </c>
      <c r="F20" s="432" t="s">
        <v>444</v>
      </c>
      <c r="G20" s="432" t="s">
        <v>510</v>
      </c>
      <c r="H20" s="432" t="s">
        <v>468</v>
      </c>
      <c r="I20" s="432" t="s">
        <v>439</v>
      </c>
      <c r="J20" s="432" t="s">
        <v>159</v>
      </c>
      <c r="K20" s="435" t="s">
        <v>773</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7.65" customHeight="1" x14ac:dyDescent="0.6">
      <c r="A21" s="421"/>
      <c r="B21" s="442"/>
      <c r="C21" s="195" t="s">
        <v>339</v>
      </c>
      <c r="D21" s="191" t="s">
        <v>257</v>
      </c>
      <c r="E21" s="433"/>
      <c r="F21" s="433"/>
      <c r="G21" s="433"/>
      <c r="H21" s="433"/>
      <c r="I21" s="433"/>
      <c r="J21" s="433"/>
      <c r="K21" s="436"/>
      <c r="L21" s="433"/>
      <c r="M21" s="566"/>
      <c r="Q21" s="190"/>
      <c r="R21" s="190"/>
      <c r="S21" s="190"/>
    </row>
    <row r="22" spans="1:21" ht="59.5" customHeight="1" x14ac:dyDescent="0.6">
      <c r="A22" s="421"/>
      <c r="B22" s="442"/>
      <c r="C22" s="195" t="s">
        <v>340</v>
      </c>
      <c r="D22" s="191" t="s">
        <v>257</v>
      </c>
      <c r="E22" s="433"/>
      <c r="F22" s="433"/>
      <c r="G22" s="433"/>
      <c r="H22" s="433"/>
      <c r="I22" s="433"/>
      <c r="J22" s="433"/>
      <c r="K22" s="436"/>
      <c r="L22" s="433"/>
      <c r="M22" s="566"/>
      <c r="Q22" s="190"/>
      <c r="R22" s="190"/>
      <c r="S22" s="190"/>
    </row>
    <row r="23" spans="1:21" ht="58" customHeight="1" x14ac:dyDescent="0.6">
      <c r="A23" s="421"/>
      <c r="B23" s="442"/>
      <c r="C23" s="195" t="s">
        <v>341</v>
      </c>
      <c r="D23" s="191" t="s">
        <v>257</v>
      </c>
      <c r="E23" s="433"/>
      <c r="F23" s="433"/>
      <c r="G23" s="433"/>
      <c r="H23" s="433"/>
      <c r="I23" s="433"/>
      <c r="J23" s="433"/>
      <c r="K23" s="436"/>
      <c r="L23" s="433"/>
      <c r="M23" s="566"/>
      <c r="Q23" s="190"/>
      <c r="R23" s="190"/>
      <c r="S23" s="190"/>
    </row>
    <row r="24" spans="1:21" ht="57.65" customHeight="1" x14ac:dyDescent="0.6">
      <c r="A24" s="421"/>
      <c r="B24" s="442"/>
      <c r="C24" s="195" t="s">
        <v>342</v>
      </c>
      <c r="D24" s="191" t="s">
        <v>257</v>
      </c>
      <c r="E24" s="433"/>
      <c r="F24" s="433"/>
      <c r="G24" s="433"/>
      <c r="H24" s="433"/>
      <c r="I24" s="433"/>
      <c r="J24" s="433"/>
      <c r="K24" s="436"/>
      <c r="L24" s="433"/>
      <c r="M24" s="566"/>
      <c r="Q24" s="190"/>
      <c r="R24" s="190"/>
      <c r="S24" s="190"/>
    </row>
    <row r="25" spans="1:21" ht="109.5" customHeight="1" x14ac:dyDescent="0.6">
      <c r="A25" s="421"/>
      <c r="B25" s="442"/>
      <c r="C25" s="195" t="s">
        <v>343</v>
      </c>
      <c r="D25" s="191"/>
      <c r="E25" s="433"/>
      <c r="F25" s="433"/>
      <c r="G25" s="433"/>
      <c r="H25" s="433"/>
      <c r="I25" s="433"/>
      <c r="J25" s="433"/>
      <c r="K25" s="436"/>
      <c r="L25" s="433"/>
      <c r="M25" s="566"/>
      <c r="Q25" s="190"/>
      <c r="R25" s="190"/>
      <c r="S25" s="190"/>
    </row>
    <row r="26" spans="1:21" ht="58" customHeight="1" x14ac:dyDescent="0.6">
      <c r="A26" s="421"/>
      <c r="B26" s="442"/>
      <c r="C26" s="195" t="s">
        <v>344</v>
      </c>
      <c r="D26" s="191" t="s">
        <v>257</v>
      </c>
      <c r="E26" s="433"/>
      <c r="F26" s="433"/>
      <c r="G26" s="433"/>
      <c r="H26" s="433"/>
      <c r="I26" s="433"/>
      <c r="J26" s="433"/>
      <c r="K26" s="436"/>
      <c r="L26" s="433"/>
      <c r="M26" s="566"/>
      <c r="Q26" s="190"/>
      <c r="R26" s="190"/>
      <c r="S26" s="190"/>
    </row>
    <row r="27" spans="1:21" ht="84.65" customHeight="1" thickBot="1" x14ac:dyDescent="0.65">
      <c r="A27" s="446"/>
      <c r="B27" s="443"/>
      <c r="C27" s="212" t="s">
        <v>345</v>
      </c>
      <c r="D27" s="217"/>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421</v>
      </c>
      <c r="F28" s="432" t="s">
        <v>444</v>
      </c>
      <c r="G28" s="432" t="s">
        <v>427</v>
      </c>
      <c r="H28" s="432" t="s">
        <v>468</v>
      </c>
      <c r="I28" s="432" t="s">
        <v>439</v>
      </c>
      <c r="J28" s="432" t="s">
        <v>166</v>
      </c>
      <c r="K28" s="435" t="s">
        <v>788</v>
      </c>
      <c r="L28" s="432"/>
      <c r="M28" s="573"/>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253</v>
      </c>
      <c r="E29" s="433"/>
      <c r="F29" s="433"/>
      <c r="G29" s="433"/>
      <c r="H29" s="433"/>
      <c r="I29" s="433"/>
      <c r="J29" s="433"/>
      <c r="K29" s="436"/>
      <c r="L29" s="433"/>
      <c r="M29" s="574"/>
      <c r="Q29" s="190"/>
      <c r="R29" s="190"/>
      <c r="S29" s="190"/>
    </row>
    <row r="30" spans="1:21" ht="63.65" customHeight="1" x14ac:dyDescent="0.6">
      <c r="A30" s="421"/>
      <c r="B30" s="442"/>
      <c r="C30" s="198" t="s">
        <v>349</v>
      </c>
      <c r="D30" s="195" t="s">
        <v>253</v>
      </c>
      <c r="E30" s="433"/>
      <c r="F30" s="433"/>
      <c r="G30" s="433"/>
      <c r="H30" s="433"/>
      <c r="I30" s="433"/>
      <c r="J30" s="433"/>
      <c r="K30" s="436"/>
      <c r="L30" s="433"/>
      <c r="M30" s="574"/>
      <c r="Q30" s="190"/>
      <c r="R30" s="190"/>
      <c r="S30" s="190"/>
    </row>
    <row r="31" spans="1:21" ht="52" x14ac:dyDescent="0.6">
      <c r="A31" s="421"/>
      <c r="B31" s="442"/>
      <c r="C31" s="198" t="s">
        <v>350</v>
      </c>
      <c r="D31" s="195" t="s">
        <v>257</v>
      </c>
      <c r="E31" s="433"/>
      <c r="F31" s="433"/>
      <c r="G31" s="433"/>
      <c r="H31" s="433"/>
      <c r="I31" s="433"/>
      <c r="J31" s="433"/>
      <c r="K31" s="436"/>
      <c r="L31" s="433"/>
      <c r="M31" s="574"/>
      <c r="Q31" s="190"/>
      <c r="R31" s="190"/>
      <c r="S31" s="190"/>
    </row>
    <row r="32" spans="1:21" ht="52" x14ac:dyDescent="0.6">
      <c r="A32" s="421"/>
      <c r="B32" s="442"/>
      <c r="C32" s="198" t="s">
        <v>351</v>
      </c>
      <c r="D32" s="195" t="s">
        <v>257</v>
      </c>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6.15" customHeight="1" x14ac:dyDescent="0.6">
      <c r="A34" s="421"/>
      <c r="B34" s="442"/>
      <c r="C34" s="198" t="s">
        <v>353</v>
      </c>
      <c r="D34" s="195" t="s">
        <v>257</v>
      </c>
      <c r="E34" s="433"/>
      <c r="F34" s="433"/>
      <c r="G34" s="433"/>
      <c r="H34" s="433"/>
      <c r="I34" s="433"/>
      <c r="J34" s="433"/>
      <c r="K34" s="436"/>
      <c r="L34" s="433"/>
      <c r="M34" s="574"/>
      <c r="Q34" s="190"/>
      <c r="R34" s="190"/>
      <c r="S34" s="190"/>
    </row>
    <row r="35" spans="1:21" ht="52.5" thickBot="1" x14ac:dyDescent="0.65">
      <c r="A35" s="446"/>
      <c r="B35" s="443"/>
      <c r="C35" s="211" t="s">
        <v>354</v>
      </c>
      <c r="D35" s="212" t="s">
        <v>257</v>
      </c>
      <c r="E35" s="447"/>
      <c r="F35" s="447"/>
      <c r="G35" s="447"/>
      <c r="H35" s="447"/>
      <c r="I35" s="447"/>
      <c r="J35" s="447"/>
      <c r="K35" s="452"/>
      <c r="L35" s="447"/>
      <c r="M35" s="575"/>
      <c r="Q35" s="190"/>
      <c r="R35" s="190"/>
      <c r="S35" s="190"/>
    </row>
    <row r="36" spans="1:21" ht="69.650000000000006" customHeight="1" x14ac:dyDescent="0.6">
      <c r="A36" s="420" t="s">
        <v>355</v>
      </c>
      <c r="B36" s="441" t="s">
        <v>122</v>
      </c>
      <c r="C36" s="194" t="s">
        <v>356</v>
      </c>
      <c r="D36" s="194" t="s">
        <v>253</v>
      </c>
      <c r="E36" s="432" t="s">
        <v>103</v>
      </c>
      <c r="F36" s="432" t="s">
        <v>103</v>
      </c>
      <c r="G36" s="432" t="s">
        <v>103</v>
      </c>
      <c r="H36" s="432" t="s">
        <v>103</v>
      </c>
      <c r="I36" s="432" t="s">
        <v>103</v>
      </c>
      <c r="J36" s="432" t="s">
        <v>164</v>
      </c>
      <c r="K36" s="435" t="s">
        <v>789</v>
      </c>
      <c r="L36" s="435" t="s">
        <v>765</v>
      </c>
      <c r="M36" s="573"/>
      <c r="Q36" s="190" t="str">
        <f>IF(OR(J36='Drop downs'!$G$7,J36='Drop downs'!$G$5), B36&amp;": "&amp;K36&amp;CHAR(10),"")</f>
        <v xml:space="preserve">IIA5: 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R36" s="190" t="str">
        <f>IF(J36='Drop downs'!$G$2,B36&amp;": "&amp;K36&amp;"
"," ")</f>
        <v xml:space="preserve"> </v>
      </c>
      <c r="S36" s="190" t="str">
        <f>IF(E36='Drop downs'!$B$6,B36&amp;": "&amp;K36&amp;"","")</f>
        <v/>
      </c>
      <c r="T36" s="175" t="str">
        <f>IF(L36&gt;0,B36&amp;":"&amp;L36&amp;"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U36" s="175" t="str">
        <f>IF(M36&gt;0,B36&amp;":"&amp;M36&amp;"
","")</f>
        <v/>
      </c>
    </row>
    <row r="37" spans="1:21" ht="70" customHeight="1" x14ac:dyDescent="0.6">
      <c r="A37" s="421"/>
      <c r="B37" s="442"/>
      <c r="C37" s="195" t="s">
        <v>357</v>
      </c>
      <c r="D37" s="195" t="s">
        <v>253</v>
      </c>
      <c r="E37" s="433"/>
      <c r="F37" s="433"/>
      <c r="G37" s="433"/>
      <c r="H37" s="433"/>
      <c r="I37" s="433"/>
      <c r="J37" s="433"/>
      <c r="K37" s="436"/>
      <c r="L37" s="436"/>
      <c r="M37" s="574"/>
      <c r="Q37" s="190"/>
      <c r="R37" s="190"/>
      <c r="S37" s="190"/>
    </row>
    <row r="38" spans="1:21" ht="68.150000000000006" customHeight="1" x14ac:dyDescent="0.6">
      <c r="A38" s="421"/>
      <c r="B38" s="442"/>
      <c r="C38" s="195" t="s">
        <v>358</v>
      </c>
      <c r="D38" s="195" t="s">
        <v>257</v>
      </c>
      <c r="E38" s="433"/>
      <c r="F38" s="433"/>
      <c r="G38" s="433"/>
      <c r="H38" s="433"/>
      <c r="I38" s="433"/>
      <c r="J38" s="433"/>
      <c r="K38" s="436"/>
      <c r="L38" s="436"/>
      <c r="M38" s="574"/>
      <c r="Q38" s="190"/>
      <c r="R38" s="190"/>
      <c r="S38" s="190"/>
    </row>
    <row r="39" spans="1:21" ht="100" customHeight="1" x14ac:dyDescent="0.6">
      <c r="A39" s="421"/>
      <c r="B39" s="442"/>
      <c r="C39" s="195" t="s">
        <v>359</v>
      </c>
      <c r="D39" s="195" t="s">
        <v>257</v>
      </c>
      <c r="E39" s="433"/>
      <c r="F39" s="433"/>
      <c r="G39" s="433"/>
      <c r="H39" s="433"/>
      <c r="I39" s="433"/>
      <c r="J39" s="433"/>
      <c r="K39" s="436"/>
      <c r="L39" s="436"/>
      <c r="M39" s="574"/>
      <c r="Q39" s="190"/>
      <c r="R39" s="190"/>
      <c r="S39" s="190"/>
    </row>
    <row r="40" spans="1:21" ht="113.15" customHeight="1" x14ac:dyDescent="0.6">
      <c r="A40" s="421"/>
      <c r="B40" s="442"/>
      <c r="C40" s="195" t="s">
        <v>360</v>
      </c>
      <c r="D40" s="195" t="s">
        <v>253</v>
      </c>
      <c r="E40" s="433"/>
      <c r="F40" s="433"/>
      <c r="G40" s="433"/>
      <c r="H40" s="433"/>
      <c r="I40" s="433"/>
      <c r="J40" s="433"/>
      <c r="K40" s="436"/>
      <c r="L40" s="436"/>
      <c r="M40" s="574"/>
      <c r="Q40" s="190"/>
      <c r="R40" s="190"/>
      <c r="S40" s="190"/>
    </row>
    <row r="41" spans="1:21" ht="102"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82" customHeight="1" x14ac:dyDescent="0.6">
      <c r="A42" s="420" t="s">
        <v>362</v>
      </c>
      <c r="B42" s="441" t="s">
        <v>123</v>
      </c>
      <c r="C42" s="194" t="s">
        <v>363</v>
      </c>
      <c r="D42" s="194" t="s">
        <v>253</v>
      </c>
      <c r="E42" s="432" t="s">
        <v>435</v>
      </c>
      <c r="F42" s="432" t="s">
        <v>422</v>
      </c>
      <c r="G42" s="432" t="s">
        <v>427</v>
      </c>
      <c r="H42" s="432" t="s">
        <v>424</v>
      </c>
      <c r="I42" s="432" t="s">
        <v>439</v>
      </c>
      <c r="J42" s="432" t="s">
        <v>159</v>
      </c>
      <c r="K42" s="435" t="s">
        <v>777</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7.65" customHeight="1" x14ac:dyDescent="0.6">
      <c r="A43" s="421"/>
      <c r="B43" s="442"/>
      <c r="C43" s="195" t="s">
        <v>364</v>
      </c>
      <c r="D43" s="195" t="s">
        <v>253</v>
      </c>
      <c r="E43" s="433"/>
      <c r="F43" s="433"/>
      <c r="G43" s="433"/>
      <c r="H43" s="433"/>
      <c r="I43" s="433"/>
      <c r="J43" s="433"/>
      <c r="K43" s="436"/>
      <c r="L43" s="436"/>
      <c r="M43" s="574"/>
      <c r="Q43" s="190"/>
      <c r="R43" s="190"/>
      <c r="S43" s="190"/>
    </row>
    <row r="44" spans="1:21" ht="57.65" customHeight="1" x14ac:dyDescent="0.6">
      <c r="A44" s="421"/>
      <c r="B44" s="442"/>
      <c r="C44" s="195" t="s">
        <v>365</v>
      </c>
      <c r="D44" s="195" t="s">
        <v>257</v>
      </c>
      <c r="E44" s="433"/>
      <c r="F44" s="433"/>
      <c r="G44" s="433"/>
      <c r="H44" s="433"/>
      <c r="I44" s="433"/>
      <c r="J44" s="433"/>
      <c r="K44" s="436"/>
      <c r="L44" s="436"/>
      <c r="M44" s="574"/>
      <c r="Q44" s="190"/>
      <c r="R44" s="190"/>
      <c r="S44" s="190"/>
    </row>
    <row r="45" spans="1:21" ht="62.15" customHeight="1" x14ac:dyDescent="0.6">
      <c r="A45" s="421"/>
      <c r="B45" s="442"/>
      <c r="C45" s="195" t="s">
        <v>366</v>
      </c>
      <c r="D45" s="195" t="s">
        <v>257</v>
      </c>
      <c r="E45" s="433"/>
      <c r="F45" s="433"/>
      <c r="G45" s="433"/>
      <c r="H45" s="433"/>
      <c r="I45" s="433"/>
      <c r="J45" s="433"/>
      <c r="K45" s="436"/>
      <c r="L45" s="436"/>
      <c r="M45" s="574"/>
      <c r="Q45" s="190"/>
      <c r="R45" s="190"/>
      <c r="S45" s="190"/>
    </row>
    <row r="46" spans="1:21" ht="84.65"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41.65" customHeight="1" x14ac:dyDescent="0.6">
      <c r="A47" s="420" t="s">
        <v>368</v>
      </c>
      <c r="B47" s="441" t="s">
        <v>124</v>
      </c>
      <c r="C47" s="194" t="s">
        <v>369</v>
      </c>
      <c r="D47" s="194" t="s">
        <v>253</v>
      </c>
      <c r="E47" s="432" t="s">
        <v>435</v>
      </c>
      <c r="F47" s="432" t="s">
        <v>444</v>
      </c>
      <c r="G47" s="432" t="s">
        <v>510</v>
      </c>
      <c r="H47" s="432" t="s">
        <v>468</v>
      </c>
      <c r="I47" s="432" t="s">
        <v>439</v>
      </c>
      <c r="J47" s="432" t="s">
        <v>159</v>
      </c>
      <c r="K47" s="435" t="s">
        <v>790</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9"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87.65" customHeight="1" x14ac:dyDescent="0.6">
      <c r="A49" s="420" t="s">
        <v>371</v>
      </c>
      <c r="B49" s="441" t="s">
        <v>125</v>
      </c>
      <c r="C49" s="189" t="s">
        <v>372</v>
      </c>
      <c r="D49" s="189" t="s">
        <v>257</v>
      </c>
      <c r="E49" s="432" t="s">
        <v>435</v>
      </c>
      <c r="F49" s="432" t="s">
        <v>444</v>
      </c>
      <c r="G49" s="432" t="s">
        <v>422</v>
      </c>
      <c r="H49" s="432" t="s">
        <v>468</v>
      </c>
      <c r="I49" s="432" t="s">
        <v>439</v>
      </c>
      <c r="J49" s="432" t="s">
        <v>159</v>
      </c>
      <c r="K49" s="435" t="s">
        <v>791</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71.150000000000006" customHeight="1" x14ac:dyDescent="0.6">
      <c r="A50" s="421"/>
      <c r="B50" s="442"/>
      <c r="C50" s="191" t="s">
        <v>373</v>
      </c>
      <c r="D50" s="191" t="s">
        <v>253</v>
      </c>
      <c r="E50" s="433"/>
      <c r="F50" s="433"/>
      <c r="G50" s="433"/>
      <c r="H50" s="433"/>
      <c r="I50" s="433"/>
      <c r="J50" s="433"/>
      <c r="K50" s="436"/>
      <c r="L50" s="436"/>
      <c r="M50" s="574"/>
      <c r="Q50" s="190"/>
      <c r="R50" s="190"/>
      <c r="S50" s="190"/>
    </row>
    <row r="51" spans="1:21" ht="63.65" customHeight="1" x14ac:dyDescent="0.6">
      <c r="A51" s="421"/>
      <c r="B51" s="442"/>
      <c r="C51" s="200" t="s">
        <v>374</v>
      </c>
      <c r="D51" s="191" t="s">
        <v>257</v>
      </c>
      <c r="E51" s="433"/>
      <c r="F51" s="433"/>
      <c r="G51" s="433"/>
      <c r="H51" s="433"/>
      <c r="I51" s="433"/>
      <c r="J51" s="433"/>
      <c r="K51" s="436"/>
      <c r="L51" s="436"/>
      <c r="M51" s="574"/>
      <c r="Q51" s="190"/>
      <c r="R51" s="190"/>
      <c r="S51" s="190"/>
    </row>
    <row r="52" spans="1:21" ht="47.5" customHeight="1" x14ac:dyDescent="0.6">
      <c r="A52" s="421"/>
      <c r="B52" s="442"/>
      <c r="C52" s="191" t="s">
        <v>375</v>
      </c>
      <c r="D52" s="191" t="s">
        <v>257</v>
      </c>
      <c r="E52" s="433"/>
      <c r="F52" s="433"/>
      <c r="G52" s="433"/>
      <c r="H52" s="433"/>
      <c r="I52" s="433"/>
      <c r="J52" s="433"/>
      <c r="K52" s="436"/>
      <c r="L52" s="436"/>
      <c r="M52" s="574"/>
      <c r="Q52" s="190"/>
      <c r="R52" s="190"/>
      <c r="S52" s="190"/>
    </row>
    <row r="53" spans="1:21" ht="54"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7.65" customHeight="1" x14ac:dyDescent="0.6">
      <c r="A65" s="420" t="s">
        <v>390</v>
      </c>
      <c r="B65" s="441" t="s">
        <v>128</v>
      </c>
      <c r="C65" s="197" t="s">
        <v>455</v>
      </c>
      <c r="D65" s="189" t="s">
        <v>257</v>
      </c>
      <c r="E65" s="432" t="s">
        <v>435</v>
      </c>
      <c r="F65" s="432" t="s">
        <v>444</v>
      </c>
      <c r="G65" s="432" t="s">
        <v>427</v>
      </c>
      <c r="H65" s="432" t="s">
        <v>468</v>
      </c>
      <c r="I65" s="432" t="s">
        <v>439</v>
      </c>
      <c r="J65" s="432" t="s">
        <v>159</v>
      </c>
      <c r="K65" s="435" t="s">
        <v>792</v>
      </c>
      <c r="L65" s="435"/>
      <c r="M65" s="573" t="s">
        <v>746</v>
      </c>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xml:space="preserve">IIA11:The addition of explicit text which requires the consideration of the local historic environment could help to further improve the score for IIA13. 
</v>
      </c>
    </row>
    <row r="66" spans="1:21" ht="31.5" customHeight="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c r="E67" s="433"/>
      <c r="F67" s="433"/>
      <c r="G67" s="433"/>
      <c r="H67" s="433"/>
      <c r="I67" s="433"/>
      <c r="J67" s="433"/>
      <c r="K67" s="436"/>
      <c r="L67" s="436"/>
      <c r="M67" s="574"/>
      <c r="Q67" s="190"/>
      <c r="R67" s="190"/>
      <c r="S67" s="190"/>
    </row>
    <row r="68" spans="1:21" ht="56.15" customHeight="1" x14ac:dyDescent="0.6">
      <c r="A68" s="421"/>
      <c r="B68" s="442"/>
      <c r="C68" s="198" t="s">
        <v>394</v>
      </c>
      <c r="D68" s="191" t="s">
        <v>257</v>
      </c>
      <c r="E68" s="433"/>
      <c r="F68" s="433"/>
      <c r="G68" s="433"/>
      <c r="H68" s="433"/>
      <c r="I68" s="433"/>
      <c r="J68" s="433"/>
      <c r="K68" s="436"/>
      <c r="L68" s="436"/>
      <c r="M68" s="574"/>
      <c r="Q68" s="190"/>
      <c r="R68" s="190"/>
      <c r="S68" s="190"/>
    </row>
    <row r="69" spans="1:21" ht="31.5" customHeight="1" x14ac:dyDescent="0.6">
      <c r="A69" s="421"/>
      <c r="B69" s="442"/>
      <c r="C69" s="198" t="s">
        <v>457</v>
      </c>
      <c r="D69" s="191" t="s">
        <v>257</v>
      </c>
      <c r="E69" s="433"/>
      <c r="F69" s="433"/>
      <c r="G69" s="433"/>
      <c r="H69" s="433"/>
      <c r="I69" s="433"/>
      <c r="J69" s="433"/>
      <c r="K69" s="436"/>
      <c r="L69" s="436"/>
      <c r="M69" s="574"/>
      <c r="Q69" s="190"/>
      <c r="R69" s="190"/>
      <c r="S69" s="190"/>
    </row>
    <row r="70" spans="1:21" ht="33.65" customHeight="1" x14ac:dyDescent="0.6">
      <c r="A70" s="421"/>
      <c r="B70" s="442"/>
      <c r="C70" s="198" t="s">
        <v>396</v>
      </c>
      <c r="D70" s="191" t="s">
        <v>257</v>
      </c>
      <c r="E70" s="433"/>
      <c r="F70" s="433"/>
      <c r="G70" s="433"/>
      <c r="H70" s="433"/>
      <c r="I70" s="433"/>
      <c r="J70" s="433"/>
      <c r="K70" s="436"/>
      <c r="L70" s="436"/>
      <c r="M70" s="574"/>
      <c r="Q70" s="190"/>
      <c r="R70" s="190"/>
      <c r="S70" s="190"/>
    </row>
    <row r="71" spans="1:21" ht="58.5"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50.15" customHeight="1" x14ac:dyDescent="0.6">
      <c r="A72" s="420" t="s">
        <v>398</v>
      </c>
      <c r="B72" s="441" t="s">
        <v>129</v>
      </c>
      <c r="C72" s="197" t="s">
        <v>399</v>
      </c>
      <c r="D72" s="189" t="s">
        <v>253</v>
      </c>
      <c r="E72" s="432" t="s">
        <v>421</v>
      </c>
      <c r="F72" s="432" t="s">
        <v>444</v>
      </c>
      <c r="G72" s="432" t="s">
        <v>427</v>
      </c>
      <c r="H72" s="432" t="s">
        <v>468</v>
      </c>
      <c r="I72" s="432" t="s">
        <v>439</v>
      </c>
      <c r="J72" s="432" t="s">
        <v>159</v>
      </c>
      <c r="K72" s="465" t="s">
        <v>793</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50.15" customHeight="1" x14ac:dyDescent="0.6">
      <c r="A73" s="421"/>
      <c r="B73" s="442"/>
      <c r="C73" s="198" t="s">
        <v>400</v>
      </c>
      <c r="D73" s="191" t="s">
        <v>253</v>
      </c>
      <c r="E73" s="433"/>
      <c r="F73" s="433"/>
      <c r="G73" s="433"/>
      <c r="H73" s="433"/>
      <c r="I73" s="433"/>
      <c r="J73" s="433"/>
      <c r="K73" s="466"/>
      <c r="L73" s="436"/>
      <c r="M73" s="574"/>
      <c r="Q73" s="190"/>
      <c r="R73" s="190"/>
      <c r="S73" s="190"/>
    </row>
    <row r="74" spans="1:21" ht="50.15" customHeight="1" x14ac:dyDescent="0.6">
      <c r="A74" s="421"/>
      <c r="B74" s="442"/>
      <c r="C74" s="198" t="s">
        <v>401</v>
      </c>
      <c r="D74" s="191" t="s">
        <v>257</v>
      </c>
      <c r="E74" s="433"/>
      <c r="F74" s="433"/>
      <c r="G74" s="433"/>
      <c r="H74" s="433"/>
      <c r="I74" s="433"/>
      <c r="J74" s="433"/>
      <c r="K74" s="466"/>
      <c r="L74" s="436"/>
      <c r="M74" s="574"/>
      <c r="Q74" s="190"/>
      <c r="R74" s="190"/>
      <c r="S74" s="190"/>
    </row>
    <row r="75" spans="1:21" ht="50.15" customHeight="1" x14ac:dyDescent="0.6">
      <c r="A75" s="421"/>
      <c r="B75" s="442"/>
      <c r="C75" s="198" t="s">
        <v>402</v>
      </c>
      <c r="D75" s="191" t="s">
        <v>257</v>
      </c>
      <c r="E75" s="433"/>
      <c r="F75" s="433"/>
      <c r="G75" s="433"/>
      <c r="H75" s="433"/>
      <c r="I75" s="433"/>
      <c r="J75" s="433"/>
      <c r="K75" s="466"/>
      <c r="L75" s="436"/>
      <c r="M75" s="574"/>
      <c r="Q75" s="190"/>
      <c r="R75" s="190"/>
      <c r="S75" s="190"/>
    </row>
    <row r="76" spans="1:21" ht="90"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6.15" customHeight="1" x14ac:dyDescent="0.6">
      <c r="A77" s="444" t="s">
        <v>404</v>
      </c>
      <c r="B77" s="441" t="s">
        <v>130</v>
      </c>
      <c r="C77" s="197" t="s">
        <v>405</v>
      </c>
      <c r="D77" s="194" t="s">
        <v>257</v>
      </c>
      <c r="E77" s="432" t="s">
        <v>435</v>
      </c>
      <c r="F77" s="432" t="s">
        <v>444</v>
      </c>
      <c r="G77" s="432" t="s">
        <v>510</v>
      </c>
      <c r="H77" s="432" t="s">
        <v>468</v>
      </c>
      <c r="I77" s="432" t="s">
        <v>439</v>
      </c>
      <c r="J77" s="432" t="s">
        <v>159</v>
      </c>
      <c r="K77" s="435" t="s">
        <v>794</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ht="28.5" customHeight="1" x14ac:dyDescent="0.6">
      <c r="A78" s="463"/>
      <c r="B78" s="442"/>
      <c r="C78" s="198" t="s">
        <v>406</v>
      </c>
      <c r="D78" s="195" t="s">
        <v>253</v>
      </c>
      <c r="E78" s="433"/>
      <c r="F78" s="433"/>
      <c r="G78" s="433"/>
      <c r="H78" s="433"/>
      <c r="I78" s="433"/>
      <c r="J78" s="433"/>
      <c r="K78" s="436"/>
      <c r="L78" s="436"/>
      <c r="M78" s="574"/>
      <c r="Q78" s="190"/>
      <c r="R78" s="190"/>
      <c r="S78" s="190"/>
    </row>
    <row r="79" spans="1:21" ht="28.5" customHeight="1" x14ac:dyDescent="0.6">
      <c r="A79" s="463"/>
      <c r="B79" s="442"/>
      <c r="C79" s="198" t="s">
        <v>407</v>
      </c>
      <c r="D79" s="195"/>
      <c r="E79" s="433"/>
      <c r="F79" s="433"/>
      <c r="G79" s="433"/>
      <c r="H79" s="433"/>
      <c r="I79" s="433"/>
      <c r="J79" s="433"/>
      <c r="K79" s="436"/>
      <c r="L79" s="436"/>
      <c r="M79" s="574"/>
      <c r="Q79" s="190"/>
      <c r="R79" s="190"/>
      <c r="S79" s="190"/>
    </row>
    <row r="80" spans="1:21" x14ac:dyDescent="0.6">
      <c r="A80" s="463"/>
      <c r="B80" s="442"/>
      <c r="C80" s="205" t="s">
        <v>408</v>
      </c>
      <c r="D80" s="195"/>
      <c r="E80" s="433"/>
      <c r="F80" s="433"/>
      <c r="G80" s="433"/>
      <c r="H80" s="433"/>
      <c r="I80" s="433"/>
      <c r="J80" s="433"/>
      <c r="K80" s="436"/>
      <c r="L80" s="436"/>
      <c r="M80" s="574"/>
      <c r="Q80" s="190"/>
      <c r="R80" s="190"/>
      <c r="S80" s="190"/>
    </row>
    <row r="81" spans="1:21" ht="87" customHeight="1" x14ac:dyDescent="0.6">
      <c r="A81" s="463"/>
      <c r="B81" s="442"/>
      <c r="C81" s="205" t="s">
        <v>409</v>
      </c>
      <c r="D81" s="195"/>
      <c r="E81" s="433"/>
      <c r="F81" s="433"/>
      <c r="G81" s="433"/>
      <c r="H81" s="433"/>
      <c r="I81" s="433"/>
      <c r="J81" s="433"/>
      <c r="K81" s="436"/>
      <c r="L81" s="436"/>
      <c r="M81" s="574"/>
      <c r="Q81" s="190"/>
      <c r="R81" s="190"/>
      <c r="S81" s="190"/>
    </row>
    <row r="82" spans="1:21" ht="82" customHeight="1" x14ac:dyDescent="0.6">
      <c r="A82" s="463"/>
      <c r="B82" s="442"/>
      <c r="C82" s="205" t="s">
        <v>410</v>
      </c>
      <c r="D82" s="195"/>
      <c r="E82" s="433"/>
      <c r="F82" s="433"/>
      <c r="G82" s="433"/>
      <c r="H82" s="433"/>
      <c r="I82" s="433"/>
      <c r="J82" s="433"/>
      <c r="K82" s="436"/>
      <c r="L82" s="436"/>
      <c r="M82" s="574"/>
      <c r="Q82" s="190"/>
      <c r="R82" s="190"/>
      <c r="S82" s="190"/>
    </row>
    <row r="83" spans="1:21" ht="60" customHeight="1" thickBot="1" x14ac:dyDescent="0.65">
      <c r="A83" s="464"/>
      <c r="B83" s="443"/>
      <c r="C83" s="215" t="s">
        <v>411</v>
      </c>
      <c r="D83" s="212"/>
      <c r="E83" s="447"/>
      <c r="F83" s="447"/>
      <c r="G83" s="447"/>
      <c r="H83" s="447"/>
      <c r="I83" s="447"/>
      <c r="J83" s="447"/>
      <c r="K83" s="452"/>
      <c r="L83" s="452"/>
      <c r="M83" s="575"/>
      <c r="Q83" s="190"/>
      <c r="R83" s="190"/>
      <c r="S83" s="190"/>
    </row>
    <row r="84" spans="1:21" ht="52" x14ac:dyDescent="0.6">
      <c r="A84" s="444" t="s">
        <v>412</v>
      </c>
      <c r="B84" s="441" t="s">
        <v>131</v>
      </c>
      <c r="C84" s="206" t="s">
        <v>413</v>
      </c>
      <c r="D84" s="194" t="s">
        <v>253</v>
      </c>
      <c r="E84" s="432" t="s">
        <v>421</v>
      </c>
      <c r="F84" s="432" t="s">
        <v>444</v>
      </c>
      <c r="G84" s="432" t="s">
        <v>510</v>
      </c>
      <c r="H84" s="432"/>
      <c r="I84" s="432"/>
      <c r="J84" s="432" t="s">
        <v>159</v>
      </c>
      <c r="K84" s="435" t="s">
        <v>795</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253</v>
      </c>
      <c r="E85" s="433"/>
      <c r="F85" s="433"/>
      <c r="G85" s="433"/>
      <c r="H85" s="433"/>
      <c r="I85" s="433"/>
      <c r="J85" s="433"/>
      <c r="K85" s="436"/>
      <c r="L85" s="436"/>
      <c r="M85" s="574"/>
      <c r="Q85" s="190"/>
      <c r="R85" s="190"/>
      <c r="S85" s="190"/>
    </row>
    <row r="86" spans="1:21" ht="56.25" customHeight="1" x14ac:dyDescent="0.6">
      <c r="A86" s="463"/>
      <c r="B86" s="442"/>
      <c r="C86" s="205" t="s">
        <v>415</v>
      </c>
      <c r="D86" s="195" t="s">
        <v>257</v>
      </c>
      <c r="E86" s="433"/>
      <c r="F86" s="433"/>
      <c r="G86" s="433"/>
      <c r="H86" s="433"/>
      <c r="I86" s="433"/>
      <c r="J86" s="433"/>
      <c r="K86" s="436"/>
      <c r="L86" s="436"/>
      <c r="M86" s="574"/>
      <c r="Q86" s="190"/>
      <c r="R86" s="190"/>
      <c r="S86" s="190"/>
    </row>
    <row r="87" spans="1:21" ht="39.6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60.75" customHeight="1" x14ac:dyDescent="0.6">
      <c r="A90" s="584" t="str">
        <f>Q8&amp;Q18&amp;Q20&amp;Q28&amp;Q36&amp;Q42&amp;Q47&amp;Q48&amp;Q49&amp;Q54&amp;Q57&amp;Q65&amp;Q72&amp;Q77&amp;Q84&amp;Q87</f>
        <v xml:space="preserve">IIA5: 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36.65" customHeight="1" thickBot="1" x14ac:dyDescent="0.65">
      <c r="A96" s="581" t="str">
        <f>T8&amp;T18&amp;T20&amp;T28&amp;T36&amp;T42&amp;T47&amp;T49&amp;T54&amp;T57&amp;T65&amp;T72&amp;T77&amp;T84</f>
        <v xml:space="preserve">IIA5:The precise nature of potential effects for IIA5 cannot be determined without details of the design and location of sites this alternative could apply to. However, it is noted that this is unlikely to be known in advance for the entire plan period.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3" customHeight="1" thickBot="1" x14ac:dyDescent="0.65">
      <c r="A98" s="581" t="str">
        <f>U8&amp;U18&amp;U20&amp;U28&amp;U36&amp;U42&amp;U47&amp;U49&amp;U54&amp;U57&amp;U65&amp;U72&amp;U77&amp;U84</f>
        <v xml:space="preserve">IIA11:The addition of explicit text which requires the consideration of the local historic environment could help to further improve the score for IIA13. 
</v>
      </c>
      <c r="B98" s="582"/>
      <c r="C98" s="582"/>
      <c r="D98" s="582"/>
      <c r="E98" s="582"/>
      <c r="F98" s="582"/>
      <c r="G98" s="582"/>
      <c r="H98" s="582"/>
      <c r="I98" s="582"/>
      <c r="J98" s="582"/>
      <c r="K98" s="582"/>
      <c r="L98" s="582"/>
      <c r="M98" s="583"/>
    </row>
  </sheetData>
  <sheetProtection algorithmName="SHA-512" hashValue="8PXY0jeA64pB6tgIoHxj9TiQkdWzLuaWUrFASAUgLi/da8CjzaRsmuk42D6kLKKtxFvZ/b5n2dCkY/WTmdP1fg==" saltValue="936wzu2ikCvIoqqmQyL2mw=="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482" priority="15">
      <formula>$D50="No"</formula>
    </cfRule>
  </conditionalFormatting>
  <conditionalFormatting sqref="C8:D87">
    <cfRule type="expression" dxfId="3481" priority="1">
      <formula>$D8="No"</formula>
    </cfRule>
  </conditionalFormatting>
  <conditionalFormatting sqref="J8 J18 J28 J49 J57 J65 J72 J77 J84">
    <cfRule type="cellIs" dxfId="3480" priority="35" operator="equal">
      <formula>"Significant Negative"</formula>
    </cfRule>
    <cfRule type="cellIs" dxfId="3479" priority="36" operator="equal">
      <formula>"Minor Negative"</formula>
    </cfRule>
    <cfRule type="cellIs" dxfId="3478" priority="37" operator="equal">
      <formula>"Uncertain"</formula>
    </cfRule>
    <cfRule type="cellIs" dxfId="3477" priority="38" operator="equal">
      <formula>"Neutral"</formula>
    </cfRule>
    <cfRule type="cellIs" dxfId="3476" priority="39" operator="equal">
      <formula>"Minor Positive"</formula>
    </cfRule>
    <cfRule type="cellIs" dxfId="3475" priority="40" operator="equal">
      <formula>"Significant Positive"</formula>
    </cfRule>
  </conditionalFormatting>
  <conditionalFormatting sqref="J20">
    <cfRule type="cellIs" dxfId="3474" priority="23" operator="equal">
      <formula>"Significant Negative"</formula>
    </cfRule>
    <cfRule type="cellIs" dxfId="3473" priority="24" operator="equal">
      <formula>"Minor Negative"</formula>
    </cfRule>
    <cfRule type="cellIs" dxfId="3472" priority="25" operator="equal">
      <formula>"Uncertain"</formula>
    </cfRule>
    <cfRule type="cellIs" dxfId="3471" priority="26" operator="equal">
      <formula>"Neutral"</formula>
    </cfRule>
    <cfRule type="cellIs" dxfId="3470" priority="27" operator="equal">
      <formula>"Minor Positive"</formula>
    </cfRule>
    <cfRule type="cellIs" dxfId="3469" priority="28" operator="equal">
      <formula>"Significant Positive"</formula>
    </cfRule>
  </conditionalFormatting>
  <conditionalFormatting sqref="J36">
    <cfRule type="cellIs" dxfId="3468" priority="2" operator="equal">
      <formula>"Significant Negative"</formula>
    </cfRule>
    <cfRule type="cellIs" dxfId="3467" priority="3" operator="equal">
      <formula>"Minor Negative"</formula>
    </cfRule>
    <cfRule type="cellIs" dxfId="3466" priority="4" operator="equal">
      <formula>"Uncertain"</formula>
    </cfRule>
    <cfRule type="cellIs" dxfId="3465" priority="5" operator="equal">
      <formula>"Neutral"</formula>
    </cfRule>
    <cfRule type="cellIs" dxfId="3464" priority="6" operator="equal">
      <formula>"Minor Positive"</formula>
    </cfRule>
    <cfRule type="cellIs" dxfId="3463" priority="7" operator="equal">
      <formula>"Significant Positive"</formula>
    </cfRule>
  </conditionalFormatting>
  <conditionalFormatting sqref="J42">
    <cfRule type="cellIs" dxfId="3462" priority="8" operator="equal">
      <formula>"Significant Negative"</formula>
    </cfRule>
    <cfRule type="cellIs" dxfId="3461" priority="9" operator="equal">
      <formula>"Minor Negative"</formula>
    </cfRule>
    <cfRule type="cellIs" dxfId="3460" priority="10" operator="equal">
      <formula>"Uncertain"</formula>
    </cfRule>
    <cfRule type="cellIs" dxfId="3459" priority="11" operator="equal">
      <formula>"Neutral"</formula>
    </cfRule>
    <cfRule type="cellIs" dxfId="3458" priority="12" operator="equal">
      <formula>"Minor Positive"</formula>
    </cfRule>
    <cfRule type="cellIs" dxfId="3457" priority="13" operator="equal">
      <formula>"Significant Positive"</formula>
    </cfRule>
  </conditionalFormatting>
  <conditionalFormatting sqref="J47">
    <cfRule type="cellIs" dxfId="3456" priority="29" operator="equal">
      <formula>"Significant Negative"</formula>
    </cfRule>
    <cfRule type="cellIs" dxfId="3455" priority="30" operator="equal">
      <formula>"Minor Negative"</formula>
    </cfRule>
    <cfRule type="cellIs" dxfId="3454" priority="31" operator="equal">
      <formula>"Uncertain"</formula>
    </cfRule>
    <cfRule type="cellIs" dxfId="3453" priority="32" operator="equal">
      <formula>"Neutral"</formula>
    </cfRule>
    <cfRule type="cellIs" dxfId="3452" priority="33" operator="equal">
      <formula>"Minor Positive"</formula>
    </cfRule>
    <cfRule type="cellIs" dxfId="3451" priority="34" operator="equal">
      <formula>"Significant Positive"</formula>
    </cfRule>
  </conditionalFormatting>
  <conditionalFormatting sqref="J54">
    <cfRule type="cellIs" dxfId="3450" priority="17" operator="equal">
      <formula>"Significant Negative"</formula>
    </cfRule>
    <cfRule type="cellIs" dxfId="3449" priority="18" operator="equal">
      <formula>"Minor Negative"</formula>
    </cfRule>
    <cfRule type="cellIs" dxfId="3448" priority="19" operator="equal">
      <formula>"Uncertain"</formula>
    </cfRule>
    <cfRule type="cellIs" dxfId="3447" priority="20" operator="equal">
      <formula>"Neutral"</formula>
    </cfRule>
    <cfRule type="cellIs" dxfId="3446" priority="21" operator="equal">
      <formula>"Minor Positive"</formula>
    </cfRule>
    <cfRule type="cellIs" dxfId="3445" priority="22" operator="equal">
      <formula>"Significant Positive"</formula>
    </cfRule>
  </conditionalFormatting>
  <pageMargins left="0.7" right="0.7" top="0.75" bottom="0.75" header="0.3" footer="0.3"/>
  <pageSetup orientation="portrait" horizontalDpi="4294967293" vertic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29C5-4489-4A25-B3CC-F33225971EF9}">
  <sheetPr codeName="Sheet129">
    <tabColor rgb="FF7030A0"/>
  </sheetPr>
  <dimension ref="A1:V98"/>
  <sheetViews>
    <sheetView zoomScaleNormal="100" workbookViewId="0">
      <selection activeCell="C1" sqref="C1:F1"/>
    </sheetView>
  </sheetViews>
  <sheetFormatPr defaultColWidth="8.54296875" defaultRowHeight="26" x14ac:dyDescent="0.6"/>
  <cols>
    <col min="1" max="1" width="70.17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5.453125" style="175" bestFit="1" customWidth="1"/>
    <col min="10" max="10" width="20.54296875" style="175" customWidth="1"/>
    <col min="11" max="11" width="62.816406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796</v>
      </c>
      <c r="D1" s="412"/>
      <c r="E1" s="412"/>
      <c r="F1" s="413"/>
      <c r="G1" s="176"/>
      <c r="I1" s="177"/>
      <c r="J1" s="177"/>
      <c r="K1" s="177"/>
    </row>
    <row r="2" spans="1:21" x14ac:dyDescent="0.6">
      <c r="A2" s="174" t="s">
        <v>31</v>
      </c>
      <c r="B2" s="178"/>
      <c r="C2" s="412" t="s">
        <v>736</v>
      </c>
      <c r="D2" s="412"/>
      <c r="E2" s="412"/>
      <c r="F2" s="413"/>
      <c r="I2" s="181"/>
      <c r="J2" s="181"/>
      <c r="K2" s="181"/>
    </row>
    <row r="3" spans="1:21" ht="68.150000000000006" customHeight="1" x14ac:dyDescent="0.6">
      <c r="A3" s="182" t="s">
        <v>32</v>
      </c>
      <c r="B3" s="183"/>
      <c r="C3" s="412" t="s">
        <v>797</v>
      </c>
      <c r="D3" s="412"/>
      <c r="E3" s="412"/>
      <c r="F3" s="413"/>
      <c r="I3" s="181"/>
      <c r="J3" s="181"/>
      <c r="K3" s="181"/>
    </row>
    <row r="4" spans="1:21" x14ac:dyDescent="0.6">
      <c r="A4" s="182" t="s">
        <v>33</v>
      </c>
      <c r="B4" s="184"/>
      <c r="C4" s="414" t="s">
        <v>798</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8.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5.5"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425</v>
      </c>
      <c r="J20" s="432" t="s">
        <v>166</v>
      </c>
      <c r="K20" s="435" t="s">
        <v>799</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141" customHeight="1" thickBot="1" x14ac:dyDescent="0.65">
      <c r="A27" s="446"/>
      <c r="B27" s="443"/>
      <c r="C27" s="212" t="s">
        <v>345</v>
      </c>
      <c r="D27" s="217"/>
      <c r="E27" s="447"/>
      <c r="F27" s="447"/>
      <c r="G27" s="447"/>
      <c r="H27" s="447"/>
      <c r="I27" s="447"/>
      <c r="J27" s="447"/>
      <c r="K27" s="452"/>
      <c r="L27" s="447"/>
      <c r="M27" s="565"/>
      <c r="Q27" s="190"/>
      <c r="R27" s="190"/>
      <c r="S27" s="190"/>
    </row>
    <row r="28" spans="1:21" ht="86.25" customHeight="1" x14ac:dyDescent="0.6">
      <c r="A28" s="420" t="s">
        <v>346</v>
      </c>
      <c r="B28" s="441" t="s">
        <v>121</v>
      </c>
      <c r="C28" s="197" t="s">
        <v>347</v>
      </c>
      <c r="D28" s="194" t="s">
        <v>253</v>
      </c>
      <c r="E28" s="432" t="s">
        <v>421</v>
      </c>
      <c r="F28" s="432" t="s">
        <v>444</v>
      </c>
      <c r="G28" s="432" t="s">
        <v>427</v>
      </c>
      <c r="H28" s="432" t="s">
        <v>468</v>
      </c>
      <c r="I28" s="432" t="s">
        <v>439</v>
      </c>
      <c r="J28" s="432" t="s">
        <v>166</v>
      </c>
      <c r="K28" s="435" t="s">
        <v>800</v>
      </c>
      <c r="L28" s="432"/>
      <c r="M28" s="573" t="s">
        <v>740</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1" ht="76" customHeight="1" x14ac:dyDescent="0.6">
      <c r="A29" s="421"/>
      <c r="B29" s="442"/>
      <c r="C29" s="198" t="s">
        <v>348</v>
      </c>
      <c r="D29" s="195" t="s">
        <v>253</v>
      </c>
      <c r="E29" s="433"/>
      <c r="F29" s="433"/>
      <c r="G29" s="433"/>
      <c r="H29" s="433"/>
      <c r="I29" s="433"/>
      <c r="J29" s="433"/>
      <c r="K29" s="436"/>
      <c r="L29" s="433"/>
      <c r="M29" s="574"/>
      <c r="Q29" s="190"/>
      <c r="R29" s="190"/>
      <c r="S29" s="190"/>
    </row>
    <row r="30" spans="1:21" ht="70" customHeight="1" x14ac:dyDescent="0.6">
      <c r="A30" s="421"/>
      <c r="B30" s="442"/>
      <c r="C30" s="198" t="s">
        <v>349</v>
      </c>
      <c r="D30" s="195" t="s">
        <v>253</v>
      </c>
      <c r="E30" s="433"/>
      <c r="F30" s="433"/>
      <c r="G30" s="433"/>
      <c r="H30" s="433"/>
      <c r="I30" s="433"/>
      <c r="J30" s="433"/>
      <c r="K30" s="436"/>
      <c r="L30" s="433"/>
      <c r="M30" s="574"/>
      <c r="Q30" s="190"/>
      <c r="R30" s="190"/>
      <c r="S30" s="190"/>
    </row>
    <row r="31" spans="1:21" ht="70" customHeight="1" x14ac:dyDescent="0.6">
      <c r="A31" s="421"/>
      <c r="B31" s="442"/>
      <c r="C31" s="198" t="s">
        <v>350</v>
      </c>
      <c r="D31" s="195" t="s">
        <v>257</v>
      </c>
      <c r="E31" s="433"/>
      <c r="F31" s="433"/>
      <c r="G31" s="433"/>
      <c r="H31" s="433"/>
      <c r="I31" s="433"/>
      <c r="J31" s="433"/>
      <c r="K31" s="436"/>
      <c r="L31" s="433"/>
      <c r="M31" s="574"/>
      <c r="Q31" s="190"/>
      <c r="R31" s="190"/>
      <c r="S31" s="190"/>
    </row>
    <row r="32" spans="1:21" ht="70" customHeight="1" x14ac:dyDescent="0.6">
      <c r="A32" s="421"/>
      <c r="B32" s="442"/>
      <c r="C32" s="198" t="s">
        <v>351</v>
      </c>
      <c r="D32" s="195" t="s">
        <v>257</v>
      </c>
      <c r="E32" s="433"/>
      <c r="F32" s="433"/>
      <c r="G32" s="433"/>
      <c r="H32" s="433"/>
      <c r="I32" s="433"/>
      <c r="J32" s="433"/>
      <c r="K32" s="436"/>
      <c r="L32" s="433"/>
      <c r="M32" s="574"/>
      <c r="Q32" s="190"/>
      <c r="R32" s="190"/>
      <c r="S32" s="190"/>
    </row>
    <row r="33" spans="1:21" ht="43" customHeight="1" x14ac:dyDescent="0.6">
      <c r="A33" s="421"/>
      <c r="B33" s="442"/>
      <c r="C33" s="198" t="s">
        <v>352</v>
      </c>
      <c r="D33" s="195" t="s">
        <v>257</v>
      </c>
      <c r="E33" s="433"/>
      <c r="F33" s="433"/>
      <c r="G33" s="433"/>
      <c r="H33" s="433"/>
      <c r="I33" s="433"/>
      <c r="J33" s="433"/>
      <c r="K33" s="436"/>
      <c r="L33" s="433"/>
      <c r="M33" s="574"/>
      <c r="Q33" s="190"/>
      <c r="R33" s="190"/>
      <c r="S33" s="190"/>
    </row>
    <row r="34" spans="1:21" ht="64" customHeight="1" x14ac:dyDescent="0.6">
      <c r="A34" s="421"/>
      <c r="B34" s="442"/>
      <c r="C34" s="198" t="s">
        <v>353</v>
      </c>
      <c r="D34" s="195" t="s">
        <v>257</v>
      </c>
      <c r="E34" s="433"/>
      <c r="F34" s="433"/>
      <c r="G34" s="433"/>
      <c r="H34" s="433"/>
      <c r="I34" s="433"/>
      <c r="J34" s="433"/>
      <c r="K34" s="436"/>
      <c r="L34" s="433"/>
      <c r="M34" s="574"/>
      <c r="Q34" s="190"/>
      <c r="R34" s="190"/>
      <c r="S34" s="190"/>
    </row>
    <row r="35" spans="1:21" ht="96" customHeight="1" thickBot="1" x14ac:dyDescent="0.65">
      <c r="A35" s="446"/>
      <c r="B35" s="443"/>
      <c r="C35" s="211" t="s">
        <v>354</v>
      </c>
      <c r="D35" s="212" t="s">
        <v>257</v>
      </c>
      <c r="E35" s="447"/>
      <c r="F35" s="447"/>
      <c r="G35" s="447"/>
      <c r="H35" s="447"/>
      <c r="I35" s="447"/>
      <c r="J35" s="447"/>
      <c r="K35" s="452"/>
      <c r="L35" s="447"/>
      <c r="M35" s="575"/>
      <c r="Q35" s="190"/>
      <c r="R35" s="190"/>
      <c r="S35" s="190"/>
    </row>
    <row r="36" spans="1:21" ht="76" customHeight="1" x14ac:dyDescent="0.6">
      <c r="A36" s="420" t="s">
        <v>355</v>
      </c>
      <c r="B36" s="441" t="s">
        <v>122</v>
      </c>
      <c r="C36" s="194" t="s">
        <v>356</v>
      </c>
      <c r="D36" s="194" t="s">
        <v>253</v>
      </c>
      <c r="E36" s="432" t="s">
        <v>421</v>
      </c>
      <c r="F36" s="432" t="s">
        <v>444</v>
      </c>
      <c r="G36" s="432" t="s">
        <v>510</v>
      </c>
      <c r="H36" s="432" t="s">
        <v>468</v>
      </c>
      <c r="I36" s="432" t="s">
        <v>439</v>
      </c>
      <c r="J36" s="432" t="s">
        <v>156</v>
      </c>
      <c r="K36" s="435" t="s">
        <v>801</v>
      </c>
      <c r="L36" s="435"/>
      <c r="M36" s="573"/>
      <c r="Q36" s="190" t="str">
        <f>IF(OR(J36='Drop downs'!$G$7,J36='Drop downs'!$G$5), B36&amp;": "&amp;K36&amp;CHAR(10),"")</f>
        <v/>
      </c>
      <c r="R36" s="190" t="str">
        <f>IF(J36='Drop downs'!$G$2,B36&amp;": "&amp;K36&amp;"
"," ")</f>
        <v xml:space="preserve">IIA5: 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S36" s="190" t="str">
        <f>IF(E36='Drop downs'!$B$6,B36&amp;": "&amp;K36&amp;"","")</f>
        <v/>
      </c>
      <c r="T36" s="175" t="str">
        <f>IF(L36&gt;0,B36&amp;":"&amp;L36&amp;"
","")</f>
        <v/>
      </c>
      <c r="U36" s="175" t="str">
        <f>IF(M36&gt;0,B36&amp;":"&amp;M36&amp;"
","")</f>
        <v/>
      </c>
    </row>
    <row r="37" spans="1:21" ht="70" customHeight="1" x14ac:dyDescent="0.6">
      <c r="A37" s="421"/>
      <c r="B37" s="442"/>
      <c r="C37" s="195" t="s">
        <v>357</v>
      </c>
      <c r="D37" s="195" t="s">
        <v>253</v>
      </c>
      <c r="E37" s="433"/>
      <c r="F37" s="433"/>
      <c r="G37" s="433"/>
      <c r="H37" s="433"/>
      <c r="I37" s="433"/>
      <c r="J37" s="433"/>
      <c r="K37" s="436"/>
      <c r="L37" s="436"/>
      <c r="M37" s="574"/>
      <c r="Q37" s="190"/>
      <c r="R37" s="190"/>
      <c r="S37" s="190"/>
    </row>
    <row r="38" spans="1:21" ht="71.25" customHeight="1" x14ac:dyDescent="0.6">
      <c r="A38" s="421"/>
      <c r="B38" s="442"/>
      <c r="C38" s="195" t="s">
        <v>358</v>
      </c>
      <c r="D38" s="195" t="s">
        <v>257</v>
      </c>
      <c r="E38" s="433"/>
      <c r="F38" s="433"/>
      <c r="G38" s="433"/>
      <c r="H38" s="433"/>
      <c r="I38" s="433"/>
      <c r="J38" s="433"/>
      <c r="K38" s="436"/>
      <c r="L38" s="436"/>
      <c r="M38" s="574"/>
      <c r="Q38" s="190"/>
      <c r="R38" s="190"/>
      <c r="S38" s="190"/>
    </row>
    <row r="39" spans="1:21" ht="100" customHeight="1" x14ac:dyDescent="0.6">
      <c r="A39" s="421"/>
      <c r="B39" s="442"/>
      <c r="C39" s="195" t="s">
        <v>359</v>
      </c>
      <c r="D39" s="195" t="s">
        <v>257</v>
      </c>
      <c r="E39" s="433"/>
      <c r="F39" s="433"/>
      <c r="G39" s="433"/>
      <c r="H39" s="433"/>
      <c r="I39" s="433"/>
      <c r="J39" s="433"/>
      <c r="K39" s="436"/>
      <c r="L39" s="436"/>
      <c r="M39" s="574"/>
      <c r="Q39" s="190"/>
      <c r="R39" s="190"/>
      <c r="S39" s="190"/>
    </row>
    <row r="40" spans="1:21" ht="120" customHeight="1" x14ac:dyDescent="0.6">
      <c r="A40" s="421"/>
      <c r="B40" s="442"/>
      <c r="C40" s="195" t="s">
        <v>360</v>
      </c>
      <c r="D40" s="195" t="s">
        <v>253</v>
      </c>
      <c r="E40" s="433"/>
      <c r="F40" s="433"/>
      <c r="G40" s="433"/>
      <c r="H40" s="433"/>
      <c r="I40" s="433"/>
      <c r="J40" s="433"/>
      <c r="K40" s="436"/>
      <c r="L40" s="436"/>
      <c r="M40" s="574"/>
      <c r="Q40" s="190"/>
      <c r="R40" s="190"/>
      <c r="S40" s="190"/>
    </row>
    <row r="41" spans="1:21" ht="127"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435</v>
      </c>
      <c r="F42" s="432" t="s">
        <v>444</v>
      </c>
      <c r="G42" s="432" t="s">
        <v>427</v>
      </c>
      <c r="H42" s="432" t="s">
        <v>424</v>
      </c>
      <c r="I42" s="432" t="s">
        <v>425</v>
      </c>
      <c r="J42" s="432" t="s">
        <v>166</v>
      </c>
      <c r="K42" s="435" t="s">
        <v>802</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50" customHeight="1" x14ac:dyDescent="0.6">
      <c r="A47" s="420" t="s">
        <v>368</v>
      </c>
      <c r="B47" s="441" t="s">
        <v>124</v>
      </c>
      <c r="C47" s="194" t="s">
        <v>369</v>
      </c>
      <c r="D47" s="194" t="s">
        <v>253</v>
      </c>
      <c r="E47" s="432" t="s">
        <v>435</v>
      </c>
      <c r="F47" s="432" t="s">
        <v>444</v>
      </c>
      <c r="G47" s="432" t="s">
        <v>510</v>
      </c>
      <c r="H47" s="432" t="s">
        <v>468</v>
      </c>
      <c r="I47" s="432" t="s">
        <v>439</v>
      </c>
      <c r="J47" s="432" t="s">
        <v>166</v>
      </c>
      <c r="K47" s="435" t="s">
        <v>803</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166.4"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120" customHeight="1" x14ac:dyDescent="0.6">
      <c r="A49" s="420" t="s">
        <v>371</v>
      </c>
      <c r="B49" s="441" t="s">
        <v>125</v>
      </c>
      <c r="C49" s="189" t="s">
        <v>372</v>
      </c>
      <c r="D49" s="189" t="s">
        <v>257</v>
      </c>
      <c r="E49" s="432" t="s">
        <v>103</v>
      </c>
      <c r="F49" s="432" t="s">
        <v>103</v>
      </c>
      <c r="G49" s="432" t="s">
        <v>103</v>
      </c>
      <c r="H49" s="432" t="s">
        <v>103</v>
      </c>
      <c r="I49" s="432" t="s">
        <v>103</v>
      </c>
      <c r="J49" s="432" t="s">
        <v>164</v>
      </c>
      <c r="K49" s="435" t="s">
        <v>804</v>
      </c>
      <c r="L49" s="435" t="s">
        <v>805</v>
      </c>
      <c r="M49" s="573"/>
      <c r="Q49" s="190" t="str">
        <f>IF(OR(J49='Drop downs'!$G$7,J49='Drop downs'!$G$5), B49&amp;": "&amp;K49&amp;CHAR(10),"")</f>
        <v xml:space="preserve">IIA8: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
</v>
      </c>
      <c r="R49" s="190" t="str">
        <f>IF(J49='Drop downs'!$G$2,B49&amp;": "&amp;K49&amp;"
"," ")</f>
        <v xml:space="preserve"> </v>
      </c>
      <c r="S49" s="190" t="str">
        <f>IF(E49='Drop downs'!$B$6,B49&amp;": "&amp;K49&amp;"","")</f>
        <v/>
      </c>
      <c r="T49" s="175" t="str">
        <f>IF(L49&gt;0,B49&amp;":"&amp;L49&amp;"
","")</f>
        <v xml:space="preserve">IIA8:The precise nature of potential effects for IIA8 cannot be determined without knowledge of the location of sites this alternative could apply to. However, it is noted that this is unlikely to be known in advance for the entire plan period. 
</v>
      </c>
      <c r="U49" s="175" t="str">
        <f>IF(M49&gt;0,B49&amp;":"&amp;M49&amp;"
","")</f>
        <v/>
      </c>
    </row>
    <row r="50" spans="1:21" ht="120" customHeight="1" x14ac:dyDescent="0.6">
      <c r="A50" s="421"/>
      <c r="B50" s="442"/>
      <c r="C50" s="191" t="s">
        <v>373</v>
      </c>
      <c r="D50" s="191" t="s">
        <v>253</v>
      </c>
      <c r="E50" s="433"/>
      <c r="F50" s="433"/>
      <c r="G50" s="433"/>
      <c r="H50" s="433"/>
      <c r="I50" s="433"/>
      <c r="J50" s="433"/>
      <c r="K50" s="436"/>
      <c r="L50" s="436"/>
      <c r="M50" s="574"/>
      <c r="Q50" s="190"/>
      <c r="R50" s="190"/>
      <c r="S50" s="190"/>
    </row>
    <row r="51" spans="1:21" ht="120" customHeight="1" x14ac:dyDescent="0.6">
      <c r="A51" s="421"/>
      <c r="B51" s="442"/>
      <c r="C51" s="200" t="s">
        <v>374</v>
      </c>
      <c r="D51" s="191" t="s">
        <v>257</v>
      </c>
      <c r="E51" s="433"/>
      <c r="F51" s="433"/>
      <c r="G51" s="433"/>
      <c r="H51" s="433"/>
      <c r="I51" s="433"/>
      <c r="J51" s="433"/>
      <c r="K51" s="436"/>
      <c r="L51" s="436"/>
      <c r="M51" s="574"/>
      <c r="Q51" s="190"/>
      <c r="R51" s="190"/>
      <c r="S51" s="190"/>
    </row>
    <row r="52" spans="1:21" ht="120" customHeight="1" x14ac:dyDescent="0.6">
      <c r="A52" s="421"/>
      <c r="B52" s="442"/>
      <c r="C52" s="191" t="s">
        <v>375</v>
      </c>
      <c r="D52" s="191" t="s">
        <v>257</v>
      </c>
      <c r="E52" s="433"/>
      <c r="F52" s="433"/>
      <c r="G52" s="433"/>
      <c r="H52" s="433"/>
      <c r="I52" s="433"/>
      <c r="J52" s="433"/>
      <c r="K52" s="436"/>
      <c r="L52" s="436"/>
      <c r="M52" s="574"/>
      <c r="Q52" s="190"/>
      <c r="R52" s="190"/>
      <c r="S52" s="190"/>
    </row>
    <row r="53" spans="1:21" ht="120"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435</v>
      </c>
      <c r="F65" s="432" t="s">
        <v>444</v>
      </c>
      <c r="G65" s="432" t="s">
        <v>427</v>
      </c>
      <c r="H65" s="432" t="s">
        <v>468</v>
      </c>
      <c r="I65" s="432" t="s">
        <v>439</v>
      </c>
      <c r="J65" s="432" t="s">
        <v>159</v>
      </c>
      <c r="K65" s="435" t="s">
        <v>806</v>
      </c>
      <c r="L65" s="435"/>
      <c r="M65" s="573" t="s">
        <v>746</v>
      </c>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xml:space="preserve">IIA11:The addition of explicit text which requires the consideration of the local historic environment could help to further improve the score for IIA13.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0.15" customHeight="1" x14ac:dyDescent="0.6">
      <c r="A72" s="420" t="s">
        <v>398</v>
      </c>
      <c r="B72" s="441" t="s">
        <v>129</v>
      </c>
      <c r="C72" s="197" t="s">
        <v>399</v>
      </c>
      <c r="D72" s="189" t="s">
        <v>253</v>
      </c>
      <c r="E72" s="432" t="s">
        <v>421</v>
      </c>
      <c r="F72" s="432" t="s">
        <v>444</v>
      </c>
      <c r="G72" s="432" t="s">
        <v>427</v>
      </c>
      <c r="H72" s="432" t="s">
        <v>468</v>
      </c>
      <c r="I72" s="432" t="s">
        <v>439</v>
      </c>
      <c r="J72" s="432" t="s">
        <v>159</v>
      </c>
      <c r="K72" s="435" t="s">
        <v>807</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50.15" customHeight="1" x14ac:dyDescent="0.6">
      <c r="A73" s="421"/>
      <c r="B73" s="442"/>
      <c r="C73" s="198" t="s">
        <v>400</v>
      </c>
      <c r="D73" s="191" t="s">
        <v>253</v>
      </c>
      <c r="E73" s="433"/>
      <c r="F73" s="433"/>
      <c r="G73" s="433"/>
      <c r="H73" s="433"/>
      <c r="I73" s="433"/>
      <c r="J73" s="433"/>
      <c r="K73" s="436"/>
      <c r="L73" s="436"/>
      <c r="M73" s="574"/>
      <c r="Q73" s="190"/>
      <c r="R73" s="190"/>
      <c r="S73" s="190"/>
    </row>
    <row r="74" spans="1:21" ht="50.15" customHeight="1" x14ac:dyDescent="0.6">
      <c r="A74" s="421"/>
      <c r="B74" s="442"/>
      <c r="C74" s="198" t="s">
        <v>401</v>
      </c>
      <c r="D74" s="191" t="s">
        <v>257</v>
      </c>
      <c r="E74" s="433"/>
      <c r="F74" s="433"/>
      <c r="G74" s="433"/>
      <c r="H74" s="433"/>
      <c r="I74" s="433"/>
      <c r="J74" s="433"/>
      <c r="K74" s="436"/>
      <c r="L74" s="436"/>
      <c r="M74" s="574"/>
      <c r="Q74" s="190"/>
      <c r="R74" s="190"/>
      <c r="S74" s="190"/>
    </row>
    <row r="75" spans="1:21" ht="50.15" customHeight="1" x14ac:dyDescent="0.6">
      <c r="A75" s="421"/>
      <c r="B75" s="442"/>
      <c r="C75" s="198" t="s">
        <v>402</v>
      </c>
      <c r="D75" s="191" t="s">
        <v>257</v>
      </c>
      <c r="E75" s="433"/>
      <c r="F75" s="433"/>
      <c r="G75" s="433"/>
      <c r="H75" s="433"/>
      <c r="I75" s="433"/>
      <c r="J75" s="433"/>
      <c r="K75" s="436"/>
      <c r="L75" s="436"/>
      <c r="M75" s="574"/>
      <c r="Q75" s="190"/>
      <c r="R75" s="190"/>
      <c r="S75" s="190"/>
    </row>
    <row r="76" spans="1:21" ht="67.5" customHeight="1" thickBot="1" x14ac:dyDescent="0.65">
      <c r="A76" s="446"/>
      <c r="B76" s="443"/>
      <c r="C76" s="207" t="s">
        <v>403</v>
      </c>
      <c r="D76" s="217" t="s">
        <v>257</v>
      </c>
      <c r="E76" s="447"/>
      <c r="F76" s="447"/>
      <c r="G76" s="447"/>
      <c r="H76" s="447"/>
      <c r="I76" s="447"/>
      <c r="J76" s="447"/>
      <c r="K76" s="452"/>
      <c r="L76" s="452"/>
      <c r="M76" s="575"/>
      <c r="Q76" s="190"/>
      <c r="R76" s="190"/>
      <c r="S76" s="190"/>
    </row>
    <row r="77" spans="1:21" ht="52" x14ac:dyDescent="0.6">
      <c r="A77" s="444" t="s">
        <v>404</v>
      </c>
      <c r="B77" s="441" t="s">
        <v>130</v>
      </c>
      <c r="C77" s="197" t="s">
        <v>405</v>
      </c>
      <c r="D77" s="194" t="s">
        <v>257</v>
      </c>
      <c r="E77" s="432" t="s">
        <v>435</v>
      </c>
      <c r="F77" s="432" t="s">
        <v>444</v>
      </c>
      <c r="G77" s="432" t="s">
        <v>510</v>
      </c>
      <c r="H77" s="432" t="s">
        <v>468</v>
      </c>
      <c r="I77" s="432" t="s">
        <v>439</v>
      </c>
      <c r="J77" s="432" t="s">
        <v>159</v>
      </c>
      <c r="K77" s="435" t="s">
        <v>808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c r="E79" s="433"/>
      <c r="F79" s="433"/>
      <c r="G79" s="433"/>
      <c r="H79" s="433"/>
      <c r="I79" s="433"/>
      <c r="J79" s="433"/>
      <c r="K79" s="436"/>
      <c r="L79" s="436"/>
      <c r="M79" s="574"/>
      <c r="Q79" s="190"/>
      <c r="R79" s="190"/>
      <c r="S79" s="190"/>
    </row>
    <row r="80" spans="1:21" x14ac:dyDescent="0.6">
      <c r="A80" s="463"/>
      <c r="B80" s="442"/>
      <c r="C80" s="205" t="s">
        <v>408</v>
      </c>
      <c r="D80" s="195"/>
      <c r="E80" s="433"/>
      <c r="F80" s="433"/>
      <c r="G80" s="433"/>
      <c r="H80" s="433"/>
      <c r="I80" s="433"/>
      <c r="J80" s="433"/>
      <c r="K80" s="436"/>
      <c r="L80" s="436"/>
      <c r="M80" s="574"/>
      <c r="Q80" s="190"/>
      <c r="R80" s="190"/>
      <c r="S80" s="190"/>
    </row>
    <row r="81" spans="1:21" ht="89.5" customHeight="1" x14ac:dyDescent="0.6">
      <c r="A81" s="463"/>
      <c r="B81" s="442"/>
      <c r="C81" s="205" t="s">
        <v>409</v>
      </c>
      <c r="D81" s="195"/>
      <c r="E81" s="433"/>
      <c r="F81" s="433"/>
      <c r="G81" s="433"/>
      <c r="H81" s="433"/>
      <c r="I81" s="433"/>
      <c r="J81" s="433"/>
      <c r="K81" s="436"/>
      <c r="L81" s="436"/>
      <c r="M81" s="574"/>
      <c r="Q81" s="190"/>
      <c r="R81" s="190"/>
      <c r="S81" s="190"/>
    </row>
    <row r="82" spans="1:21" ht="83.5" customHeight="1" x14ac:dyDescent="0.6">
      <c r="A82" s="463"/>
      <c r="B82" s="442"/>
      <c r="C82" s="205" t="s">
        <v>410</v>
      </c>
      <c r="D82" s="195"/>
      <c r="E82" s="433"/>
      <c r="F82" s="433"/>
      <c r="G82" s="433"/>
      <c r="H82" s="433"/>
      <c r="I82" s="433"/>
      <c r="J82" s="433"/>
      <c r="K82" s="436"/>
      <c r="L82" s="436"/>
      <c r="M82" s="574"/>
      <c r="Q82" s="190"/>
      <c r="R82" s="190"/>
      <c r="S82" s="190"/>
    </row>
    <row r="83" spans="1:21" ht="52.5" thickBot="1" x14ac:dyDescent="0.65">
      <c r="A83" s="464"/>
      <c r="B83" s="443"/>
      <c r="C83" s="215" t="s">
        <v>411</v>
      </c>
      <c r="D83" s="212"/>
      <c r="E83" s="447"/>
      <c r="F83" s="447"/>
      <c r="G83" s="447"/>
      <c r="H83" s="447"/>
      <c r="I83" s="447"/>
      <c r="J83" s="447"/>
      <c r="K83" s="452"/>
      <c r="L83" s="452"/>
      <c r="M83" s="575"/>
      <c r="Q83" s="190"/>
      <c r="R83" s="190"/>
      <c r="S83" s="190"/>
    </row>
    <row r="84" spans="1:21" ht="57.65" customHeight="1" x14ac:dyDescent="0.6">
      <c r="A84" s="444" t="s">
        <v>412</v>
      </c>
      <c r="B84" s="441" t="s">
        <v>131</v>
      </c>
      <c r="C84" s="206" t="s">
        <v>413</v>
      </c>
      <c r="D84" s="194" t="s">
        <v>253</v>
      </c>
      <c r="E84" s="432" t="s">
        <v>421</v>
      </c>
      <c r="F84" s="432" t="s">
        <v>444</v>
      </c>
      <c r="G84" s="432" t="s">
        <v>510</v>
      </c>
      <c r="H84" s="432"/>
      <c r="I84" s="432"/>
      <c r="J84" s="432" t="s">
        <v>159</v>
      </c>
      <c r="K84" s="435" t="s">
        <v>809</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7.75" customHeight="1" x14ac:dyDescent="0.6">
      <c r="A85" s="463"/>
      <c r="B85" s="442"/>
      <c r="C85" s="205" t="s">
        <v>414</v>
      </c>
      <c r="D85" s="195" t="s">
        <v>253</v>
      </c>
      <c r="E85" s="433"/>
      <c r="F85" s="433"/>
      <c r="G85" s="433"/>
      <c r="H85" s="433"/>
      <c r="I85" s="433"/>
      <c r="J85" s="433"/>
      <c r="K85" s="436"/>
      <c r="L85" s="436"/>
      <c r="M85" s="574"/>
      <c r="Q85" s="190"/>
      <c r="R85" s="190"/>
      <c r="S85" s="190"/>
    </row>
    <row r="86" spans="1:21" ht="60" customHeight="1" x14ac:dyDescent="0.6">
      <c r="A86" s="463"/>
      <c r="B86" s="442"/>
      <c r="C86" s="205" t="s">
        <v>415</v>
      </c>
      <c r="D86" s="195" t="s">
        <v>257</v>
      </c>
      <c r="E86" s="433"/>
      <c r="F86" s="433"/>
      <c r="G86" s="433"/>
      <c r="H86" s="433"/>
      <c r="I86" s="433"/>
      <c r="J86" s="433"/>
      <c r="K86" s="436"/>
      <c r="L86" s="436"/>
      <c r="M86" s="574"/>
      <c r="Q86" s="190"/>
      <c r="R86" s="190"/>
      <c r="S86" s="190"/>
    </row>
    <row r="87" spans="1:21" ht="36.6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1.650000000000006" customHeight="1" x14ac:dyDescent="0.6">
      <c r="A90" s="584" t="str">
        <f>Q8&amp;Q18&amp;Q20&amp;Q28&amp;Q36&amp;Q42&amp;Q47&amp;Q48&amp;Q49&amp;Q54&amp;Q57&amp;Q65&amp;Q72&amp;Q77&amp;Q84&amp;Q87</f>
        <v xml:space="preserve">IIA8: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86.25" customHeight="1" x14ac:dyDescent="0.6">
      <c r="A92" s="584" t="str">
        <f>R8&amp;R18&amp;R20&amp;R28&amp;R36&amp;R42&amp;R47&amp;R48&amp;R49&amp;R54&amp;R57&amp;R65&amp;R72&amp;R77&amp;R84&amp;R87</f>
        <v xml:space="preserve">    IIA5: 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32.5" customHeight="1" thickBot="1" x14ac:dyDescent="0.65">
      <c r="A96" s="581" t="str">
        <f>T8&amp;T18&amp;T20&amp;T28&amp;T36&amp;T42&amp;T47&amp;T49&amp;T54&amp;T57&amp;T65&amp;T72&amp;T77&amp;T84</f>
        <v xml:space="preserve">IIA8:The precise nature of potential effects for IIA8 cannot be determined without knowledge of the location of sites this alternative could apply to. However, it is noted that this is unlikely to be known in advance for the entire plan period.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61" customHeight="1" thickBot="1" x14ac:dyDescent="0.65">
      <c r="A98" s="581" t="str">
        <f>U8&amp;U18&amp;U20&amp;U28&amp;U36&amp;U42&amp;U47&amp;U49&amp;U54&amp;U57&amp;U65&amp;U72&amp;U77&amp;U84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582"/>
      <c r="C98" s="582"/>
      <c r="D98" s="582"/>
      <c r="E98" s="582"/>
      <c r="F98" s="582"/>
      <c r="G98" s="582"/>
      <c r="H98" s="582"/>
      <c r="I98" s="582"/>
      <c r="J98" s="582"/>
      <c r="K98" s="582"/>
      <c r="L98" s="582"/>
      <c r="M98" s="583"/>
    </row>
  </sheetData>
  <sheetProtection algorithmName="SHA-512" hashValue="sbMomUTAy9SAEMn3TzoBzvMsynOOP86SVNIyyMdKDVuXDDCrCFvqTqbV1UvqLC/MaB3rz/0hZ1aRWssuWfYFYQ==" saltValue="s2XT6p8Ms6jUA82sMgArEw=="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444" priority="9">
      <formula>$D50="No"</formula>
    </cfRule>
  </conditionalFormatting>
  <conditionalFormatting sqref="C8:D87">
    <cfRule type="expression" dxfId="3443" priority="1">
      <formula>$D8="No"</formula>
    </cfRule>
  </conditionalFormatting>
  <conditionalFormatting sqref="J8 J18 J28 J49 J57 J65 J72 J77 J84">
    <cfRule type="cellIs" dxfId="3442" priority="35" operator="equal">
      <formula>"Significant Negative"</formula>
    </cfRule>
    <cfRule type="cellIs" dxfId="3441" priority="36" operator="equal">
      <formula>"Minor Negative"</formula>
    </cfRule>
    <cfRule type="cellIs" dxfId="3440" priority="37" operator="equal">
      <formula>"Uncertain"</formula>
    </cfRule>
    <cfRule type="cellIs" dxfId="3439" priority="38" operator="equal">
      <formula>"Neutral"</formula>
    </cfRule>
    <cfRule type="cellIs" dxfId="3438" priority="39" operator="equal">
      <formula>"Minor Positive"</formula>
    </cfRule>
    <cfRule type="cellIs" dxfId="3437" priority="40" operator="equal">
      <formula>"Significant Positive"</formula>
    </cfRule>
  </conditionalFormatting>
  <conditionalFormatting sqref="J20">
    <cfRule type="cellIs" dxfId="3436" priority="23" operator="equal">
      <formula>"Significant Negative"</formula>
    </cfRule>
    <cfRule type="cellIs" dxfId="3435" priority="24" operator="equal">
      <formula>"Minor Negative"</formula>
    </cfRule>
    <cfRule type="cellIs" dxfId="3434" priority="25" operator="equal">
      <formula>"Uncertain"</formula>
    </cfRule>
    <cfRule type="cellIs" dxfId="3433" priority="26" operator="equal">
      <formula>"Neutral"</formula>
    </cfRule>
    <cfRule type="cellIs" dxfId="3432" priority="27" operator="equal">
      <formula>"Minor Positive"</formula>
    </cfRule>
    <cfRule type="cellIs" dxfId="3431" priority="28" operator="equal">
      <formula>"Significant Positive"</formula>
    </cfRule>
  </conditionalFormatting>
  <conditionalFormatting sqref="J36">
    <cfRule type="cellIs" dxfId="3430" priority="17" operator="equal">
      <formula>"Significant Negative"</formula>
    </cfRule>
    <cfRule type="cellIs" dxfId="3429" priority="18" operator="equal">
      <formula>"Minor Negative"</formula>
    </cfRule>
    <cfRule type="cellIs" dxfId="3428" priority="19" operator="equal">
      <formula>"Uncertain"</formula>
    </cfRule>
    <cfRule type="cellIs" dxfId="3427" priority="20" operator="equal">
      <formula>"Neutral"</formula>
    </cfRule>
    <cfRule type="cellIs" dxfId="3426" priority="21" operator="equal">
      <formula>"Minor Positive"</formula>
    </cfRule>
    <cfRule type="cellIs" dxfId="3425" priority="22" operator="equal">
      <formula>"Significant Positive"</formula>
    </cfRule>
  </conditionalFormatting>
  <conditionalFormatting sqref="J42">
    <cfRule type="cellIs" dxfId="3424" priority="2" operator="equal">
      <formula>"Significant Negative"</formula>
    </cfRule>
    <cfRule type="cellIs" dxfId="3423" priority="3" operator="equal">
      <formula>"Minor Negative"</formula>
    </cfRule>
    <cfRule type="cellIs" dxfId="3422" priority="4" operator="equal">
      <formula>"Uncertain"</formula>
    </cfRule>
    <cfRule type="cellIs" dxfId="3421" priority="5" operator="equal">
      <formula>"Neutral"</formula>
    </cfRule>
    <cfRule type="cellIs" dxfId="3420" priority="6" operator="equal">
      <formula>"Minor Positive"</formula>
    </cfRule>
    <cfRule type="cellIs" dxfId="3419" priority="7" operator="equal">
      <formula>"Significant Positive"</formula>
    </cfRule>
  </conditionalFormatting>
  <conditionalFormatting sqref="J47">
    <cfRule type="cellIs" dxfId="3418" priority="29" operator="equal">
      <formula>"Significant Negative"</formula>
    </cfRule>
    <cfRule type="cellIs" dxfId="3417" priority="30" operator="equal">
      <formula>"Minor Negative"</formula>
    </cfRule>
    <cfRule type="cellIs" dxfId="3416" priority="31" operator="equal">
      <formula>"Uncertain"</formula>
    </cfRule>
    <cfRule type="cellIs" dxfId="3415" priority="32" operator="equal">
      <formula>"Neutral"</formula>
    </cfRule>
    <cfRule type="cellIs" dxfId="3414" priority="33" operator="equal">
      <formula>"Minor Positive"</formula>
    </cfRule>
    <cfRule type="cellIs" dxfId="3413" priority="34" operator="equal">
      <formula>"Significant Positive"</formula>
    </cfRule>
  </conditionalFormatting>
  <conditionalFormatting sqref="J54">
    <cfRule type="cellIs" dxfId="3412" priority="11" operator="equal">
      <formula>"Significant Negative"</formula>
    </cfRule>
    <cfRule type="cellIs" dxfId="3411" priority="12" operator="equal">
      <formula>"Minor Negative"</formula>
    </cfRule>
    <cfRule type="cellIs" dxfId="3410" priority="13" operator="equal">
      <formula>"Uncertain"</formula>
    </cfRule>
    <cfRule type="cellIs" dxfId="3409" priority="14" operator="equal">
      <formula>"Neutral"</formula>
    </cfRule>
    <cfRule type="cellIs" dxfId="3408" priority="15" operator="equal">
      <formula>"Minor Positive"</formula>
    </cfRule>
    <cfRule type="cellIs" dxfId="3407" priority="16" operator="equal">
      <formula>"Significant Positive"</formula>
    </cfRule>
  </conditionalFormatting>
  <pageMargins left="0.7" right="0.7" top="0.75" bottom="0.75" header="0.3" footer="0.3"/>
  <pageSetup orientation="portrait" horizontalDpi="4294967293" vertic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81D8-B874-4F25-BA4F-5A2746247495}">
  <sheetPr codeName="Sheet130">
    <tabColor rgb="FF7030A0"/>
  </sheetPr>
  <dimension ref="A1:V98"/>
  <sheetViews>
    <sheetView zoomScaleNormal="100" workbookViewId="0">
      <selection activeCell="C1" sqref="C1:F1"/>
    </sheetView>
  </sheetViews>
  <sheetFormatPr defaultColWidth="8.54296875" defaultRowHeight="26" x14ac:dyDescent="0.6"/>
  <cols>
    <col min="1" max="1" width="63.8164062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62.81640625" style="175" customWidth="1"/>
    <col min="12" max="12" width="47.453125" style="175" customWidth="1"/>
    <col min="13"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810</v>
      </c>
      <c r="D1" s="412"/>
      <c r="E1" s="412"/>
      <c r="F1" s="413"/>
      <c r="G1" s="176"/>
      <c r="I1" s="177"/>
      <c r="J1" s="177"/>
      <c r="K1" s="177"/>
    </row>
    <row r="2" spans="1:21" x14ac:dyDescent="0.6">
      <c r="A2" s="174" t="s">
        <v>31</v>
      </c>
      <c r="B2" s="178"/>
      <c r="C2" s="412" t="s">
        <v>736</v>
      </c>
      <c r="D2" s="412"/>
      <c r="E2" s="412"/>
      <c r="F2" s="413"/>
      <c r="I2" s="181"/>
      <c r="J2" s="181"/>
      <c r="K2" s="181"/>
    </row>
    <row r="3" spans="1:21" ht="68.5" customHeight="1" x14ac:dyDescent="0.6">
      <c r="A3" s="182" t="s">
        <v>32</v>
      </c>
      <c r="B3" s="183"/>
      <c r="C3" s="412" t="s">
        <v>811</v>
      </c>
      <c r="D3" s="412"/>
      <c r="E3" s="412"/>
      <c r="F3" s="413"/>
      <c r="I3" s="181"/>
      <c r="J3" s="181"/>
      <c r="K3" s="181"/>
    </row>
    <row r="4" spans="1:21" x14ac:dyDescent="0.6">
      <c r="A4" s="182" t="s">
        <v>33</v>
      </c>
      <c r="B4" s="184"/>
      <c r="C4" s="414" t="s">
        <v>812</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31.5" customHeight="1" x14ac:dyDescent="0.6">
      <c r="A9" s="421"/>
      <c r="B9" s="424"/>
      <c r="C9" s="191" t="s">
        <v>325</v>
      </c>
      <c r="D9" s="191" t="s">
        <v>257</v>
      </c>
      <c r="E9" s="427"/>
      <c r="F9" s="427"/>
      <c r="G9" s="427"/>
      <c r="H9" s="427"/>
      <c r="I9" s="427"/>
      <c r="J9" s="433"/>
      <c r="K9" s="436"/>
      <c r="L9" s="433"/>
      <c r="M9" s="473"/>
      <c r="Q9" s="190"/>
      <c r="R9" s="190"/>
      <c r="S9" s="190"/>
      <c r="T9" s="188"/>
    </row>
    <row r="10" spans="1:21" ht="27.65" customHeight="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9.15"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02"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435</v>
      </c>
      <c r="F20" s="432" t="s">
        <v>444</v>
      </c>
      <c r="G20" s="432" t="s">
        <v>510</v>
      </c>
      <c r="H20" s="432" t="s">
        <v>468</v>
      </c>
      <c r="I20" s="432" t="s">
        <v>439</v>
      </c>
      <c r="J20" s="432" t="s">
        <v>159</v>
      </c>
      <c r="K20" s="435" t="s">
        <v>813</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78.5" thickBot="1" x14ac:dyDescent="0.65">
      <c r="A27" s="446"/>
      <c r="B27" s="443"/>
      <c r="C27" s="212" t="s">
        <v>345</v>
      </c>
      <c r="D27" s="217"/>
      <c r="E27" s="447"/>
      <c r="F27" s="447"/>
      <c r="G27" s="447"/>
      <c r="H27" s="447"/>
      <c r="I27" s="447"/>
      <c r="J27" s="447"/>
      <c r="K27" s="452"/>
      <c r="L27" s="447"/>
      <c r="M27" s="565"/>
      <c r="Q27" s="190"/>
      <c r="R27" s="190"/>
      <c r="S27" s="190"/>
    </row>
    <row r="28" spans="1:21" ht="85.5" customHeight="1" x14ac:dyDescent="0.6">
      <c r="A28" s="420" t="s">
        <v>346</v>
      </c>
      <c r="B28" s="441" t="s">
        <v>121</v>
      </c>
      <c r="C28" s="197" t="s">
        <v>347</v>
      </c>
      <c r="D28" s="194" t="s">
        <v>253</v>
      </c>
      <c r="E28" s="432" t="s">
        <v>421</v>
      </c>
      <c r="F28" s="432" t="s">
        <v>444</v>
      </c>
      <c r="G28" s="432" t="s">
        <v>427</v>
      </c>
      <c r="H28" s="432" t="s">
        <v>468</v>
      </c>
      <c r="I28" s="432" t="s">
        <v>439</v>
      </c>
      <c r="J28" s="432" t="s">
        <v>159</v>
      </c>
      <c r="K28" s="435" t="s">
        <v>814</v>
      </c>
      <c r="L28" s="432"/>
      <c r="M28" s="573" t="s">
        <v>740</v>
      </c>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1" ht="85.5" customHeight="1" x14ac:dyDescent="0.6">
      <c r="A29" s="421"/>
      <c r="B29" s="442"/>
      <c r="C29" s="198" t="s">
        <v>348</v>
      </c>
      <c r="D29" s="195" t="s">
        <v>253</v>
      </c>
      <c r="E29" s="433"/>
      <c r="F29" s="433"/>
      <c r="G29" s="433"/>
      <c r="H29" s="433"/>
      <c r="I29" s="433"/>
      <c r="J29" s="433"/>
      <c r="K29" s="436"/>
      <c r="L29" s="433"/>
      <c r="M29" s="574"/>
      <c r="Q29" s="190"/>
      <c r="R29" s="190"/>
      <c r="S29" s="190"/>
    </row>
    <row r="30" spans="1:21" ht="54.65" customHeight="1" x14ac:dyDescent="0.6">
      <c r="A30" s="421"/>
      <c r="B30" s="442"/>
      <c r="C30" s="198" t="s">
        <v>349</v>
      </c>
      <c r="D30" s="195" t="s">
        <v>253</v>
      </c>
      <c r="E30" s="433"/>
      <c r="F30" s="433"/>
      <c r="G30" s="433"/>
      <c r="H30" s="433"/>
      <c r="I30" s="433"/>
      <c r="J30" s="433"/>
      <c r="K30" s="436"/>
      <c r="L30" s="433"/>
      <c r="M30" s="574"/>
      <c r="Q30" s="190"/>
      <c r="R30" s="190"/>
      <c r="S30" s="190"/>
    </row>
    <row r="31" spans="1:21" ht="61" customHeight="1" x14ac:dyDescent="0.6">
      <c r="A31" s="421"/>
      <c r="B31" s="442"/>
      <c r="C31" s="198" t="s">
        <v>350</v>
      </c>
      <c r="D31" s="195" t="s">
        <v>257</v>
      </c>
      <c r="E31" s="433"/>
      <c r="F31" s="433"/>
      <c r="G31" s="433"/>
      <c r="H31" s="433"/>
      <c r="I31" s="433"/>
      <c r="J31" s="433"/>
      <c r="K31" s="436"/>
      <c r="L31" s="433"/>
      <c r="M31" s="574"/>
      <c r="Q31" s="190"/>
      <c r="R31" s="190"/>
      <c r="S31" s="190"/>
    </row>
    <row r="32" spans="1:21" ht="59.5" customHeight="1" x14ac:dyDescent="0.6">
      <c r="A32" s="421"/>
      <c r="B32" s="442"/>
      <c r="C32" s="198" t="s">
        <v>351</v>
      </c>
      <c r="D32" s="195" t="s">
        <v>257</v>
      </c>
      <c r="E32" s="433"/>
      <c r="F32" s="433"/>
      <c r="G32" s="433"/>
      <c r="H32" s="433"/>
      <c r="I32" s="433"/>
      <c r="J32" s="433"/>
      <c r="K32" s="436"/>
      <c r="L32" s="433"/>
      <c r="M32" s="574"/>
      <c r="Q32" s="190"/>
      <c r="R32" s="190"/>
      <c r="S32" s="190"/>
    </row>
    <row r="33" spans="1:21" x14ac:dyDescent="0.6">
      <c r="A33" s="421"/>
      <c r="B33" s="442"/>
      <c r="C33" s="198" t="s">
        <v>352</v>
      </c>
      <c r="D33" s="195" t="s">
        <v>257</v>
      </c>
      <c r="E33" s="433"/>
      <c r="F33" s="433"/>
      <c r="G33" s="433"/>
      <c r="H33" s="433"/>
      <c r="I33" s="433"/>
      <c r="J33" s="433"/>
      <c r="K33" s="436"/>
      <c r="L33" s="433"/>
      <c r="M33" s="574"/>
      <c r="Q33" s="190"/>
      <c r="R33" s="190"/>
      <c r="S33" s="190"/>
    </row>
    <row r="34" spans="1:21" ht="59.5" customHeight="1" x14ac:dyDescent="0.6">
      <c r="A34" s="421"/>
      <c r="B34" s="442"/>
      <c r="C34" s="198" t="s">
        <v>353</v>
      </c>
      <c r="D34" s="195" t="s">
        <v>257</v>
      </c>
      <c r="E34" s="433"/>
      <c r="F34" s="433"/>
      <c r="G34" s="433"/>
      <c r="H34" s="433"/>
      <c r="I34" s="433"/>
      <c r="J34" s="433"/>
      <c r="K34" s="436"/>
      <c r="L34" s="433"/>
      <c r="M34" s="574"/>
      <c r="Q34" s="190"/>
      <c r="R34" s="190"/>
      <c r="S34" s="190"/>
    </row>
    <row r="35" spans="1:21" ht="52.5" thickBot="1" x14ac:dyDescent="0.65">
      <c r="A35" s="446"/>
      <c r="B35" s="443"/>
      <c r="C35" s="211" t="s">
        <v>354</v>
      </c>
      <c r="D35" s="212" t="s">
        <v>257</v>
      </c>
      <c r="E35" s="447"/>
      <c r="F35" s="447"/>
      <c r="G35" s="447"/>
      <c r="H35" s="447"/>
      <c r="I35" s="447"/>
      <c r="J35" s="447"/>
      <c r="K35" s="452"/>
      <c r="L35" s="447"/>
      <c r="M35" s="575"/>
      <c r="Q35" s="190"/>
      <c r="R35" s="190"/>
      <c r="S35" s="190"/>
    </row>
    <row r="36" spans="1:21" ht="100" customHeight="1" x14ac:dyDescent="0.6">
      <c r="A36" s="420" t="s">
        <v>355</v>
      </c>
      <c r="B36" s="441" t="s">
        <v>122</v>
      </c>
      <c r="C36" s="194" t="s">
        <v>356</v>
      </c>
      <c r="D36" s="194" t="s">
        <v>253</v>
      </c>
      <c r="E36" s="432" t="s">
        <v>421</v>
      </c>
      <c r="F36" s="432" t="s">
        <v>444</v>
      </c>
      <c r="G36" s="432" t="s">
        <v>510</v>
      </c>
      <c r="H36" s="432" t="s">
        <v>468</v>
      </c>
      <c r="I36" s="432" t="s">
        <v>439</v>
      </c>
      <c r="J36" s="432" t="s">
        <v>168</v>
      </c>
      <c r="K36" s="524" t="s">
        <v>815</v>
      </c>
      <c r="L36" s="606" t="s">
        <v>816</v>
      </c>
      <c r="M36" s="573"/>
      <c r="Q36" s="190" t="str">
        <f>IF(OR(J36='Drop downs'!$G$7,J36='Drop downs'!$G$5), B36&amp;": "&amp;K36&amp;CHAR(10),"")</f>
        <v xml:space="preserve">IIA5: 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
</v>
      </c>
      <c r="R36" s="190" t="str">
        <f>IF(J36='Drop downs'!$G$2,B36&amp;": "&amp;K36&amp;"
"," ")</f>
        <v xml:space="preserve"> </v>
      </c>
      <c r="S36" s="190" t="str">
        <f>IF(E36='Drop downs'!$B$6,B36&amp;": "&amp;K36&amp;"","")</f>
        <v/>
      </c>
      <c r="T36" s="175" t="str">
        <f>IF(L36&gt;0,B36&amp;":"&amp;L36&amp;"
","")</f>
        <v xml:space="preserve">IIA5:Limits to the application of removing such requirements for demolished dwellings could help to mitigate the potential negative effect identified. 
</v>
      </c>
      <c r="U36" s="175" t="str">
        <f>IF(M36&gt;0,B36&amp;":"&amp;M36&amp;"
","")</f>
        <v/>
      </c>
    </row>
    <row r="37" spans="1:21" ht="100" customHeight="1" x14ac:dyDescent="0.6">
      <c r="A37" s="421"/>
      <c r="B37" s="442"/>
      <c r="C37" s="195" t="s">
        <v>357</v>
      </c>
      <c r="D37" s="195" t="s">
        <v>253</v>
      </c>
      <c r="E37" s="433"/>
      <c r="F37" s="433"/>
      <c r="G37" s="433"/>
      <c r="H37" s="433"/>
      <c r="I37" s="433"/>
      <c r="J37" s="433"/>
      <c r="K37" s="525"/>
      <c r="L37" s="607"/>
      <c r="M37" s="574"/>
      <c r="Q37" s="190"/>
      <c r="R37" s="190"/>
      <c r="S37" s="190"/>
    </row>
    <row r="38" spans="1:21" ht="100" customHeight="1" x14ac:dyDescent="0.6">
      <c r="A38" s="421"/>
      <c r="B38" s="442"/>
      <c r="C38" s="195" t="s">
        <v>358</v>
      </c>
      <c r="D38" s="195" t="s">
        <v>257</v>
      </c>
      <c r="E38" s="433"/>
      <c r="F38" s="433"/>
      <c r="G38" s="433"/>
      <c r="H38" s="433"/>
      <c r="I38" s="433"/>
      <c r="J38" s="433"/>
      <c r="K38" s="525"/>
      <c r="L38" s="607"/>
      <c r="M38" s="574"/>
      <c r="Q38" s="190"/>
      <c r="R38" s="190"/>
      <c r="S38" s="190"/>
    </row>
    <row r="39" spans="1:21" ht="100" customHeight="1" x14ac:dyDescent="0.6">
      <c r="A39" s="421"/>
      <c r="B39" s="442"/>
      <c r="C39" s="195" t="s">
        <v>359</v>
      </c>
      <c r="D39" s="195" t="s">
        <v>257</v>
      </c>
      <c r="E39" s="433"/>
      <c r="F39" s="433"/>
      <c r="G39" s="433"/>
      <c r="H39" s="433"/>
      <c r="I39" s="433"/>
      <c r="J39" s="433"/>
      <c r="K39" s="525"/>
      <c r="L39" s="607"/>
      <c r="M39" s="574"/>
      <c r="Q39" s="190"/>
      <c r="R39" s="190"/>
      <c r="S39" s="190"/>
    </row>
    <row r="40" spans="1:21" ht="128.5" customHeight="1" x14ac:dyDescent="0.6">
      <c r="A40" s="421"/>
      <c r="B40" s="442"/>
      <c r="C40" s="195" t="s">
        <v>360</v>
      </c>
      <c r="D40" s="195" t="s">
        <v>253</v>
      </c>
      <c r="E40" s="433"/>
      <c r="F40" s="433"/>
      <c r="G40" s="433"/>
      <c r="H40" s="433"/>
      <c r="I40" s="433"/>
      <c r="J40" s="433"/>
      <c r="K40" s="525"/>
      <c r="L40" s="607"/>
      <c r="M40" s="574"/>
      <c r="Q40" s="190"/>
      <c r="R40" s="190"/>
      <c r="S40" s="190"/>
    </row>
    <row r="41" spans="1:21" ht="142.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83.5" customHeight="1" x14ac:dyDescent="0.6">
      <c r="A42" s="420" t="s">
        <v>362</v>
      </c>
      <c r="B42" s="441" t="s">
        <v>123</v>
      </c>
      <c r="C42" s="194" t="s">
        <v>363</v>
      </c>
      <c r="D42" s="194" t="s">
        <v>253</v>
      </c>
      <c r="E42" s="432" t="s">
        <v>435</v>
      </c>
      <c r="F42" s="432" t="s">
        <v>422</v>
      </c>
      <c r="G42" s="432" t="s">
        <v>427</v>
      </c>
      <c r="H42" s="432" t="s">
        <v>424</v>
      </c>
      <c r="I42" s="432" t="s">
        <v>439</v>
      </c>
      <c r="J42" s="432" t="s">
        <v>159</v>
      </c>
      <c r="K42" s="435" t="s">
        <v>777</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63.65" customHeight="1" x14ac:dyDescent="0.6">
      <c r="A43" s="421"/>
      <c r="B43" s="442"/>
      <c r="C43" s="195" t="s">
        <v>364</v>
      </c>
      <c r="D43" s="195" t="s">
        <v>253</v>
      </c>
      <c r="E43" s="433"/>
      <c r="F43" s="433"/>
      <c r="G43" s="433"/>
      <c r="H43" s="433"/>
      <c r="I43" s="433"/>
      <c r="J43" s="433"/>
      <c r="K43" s="436"/>
      <c r="L43" s="436"/>
      <c r="M43" s="574"/>
      <c r="Q43" s="190"/>
      <c r="R43" s="190"/>
      <c r="S43" s="190"/>
    </row>
    <row r="44" spans="1:21" ht="62.15" customHeight="1" x14ac:dyDescent="0.6">
      <c r="A44" s="421"/>
      <c r="B44" s="442"/>
      <c r="C44" s="195" t="s">
        <v>365</v>
      </c>
      <c r="D44" s="195" t="s">
        <v>257</v>
      </c>
      <c r="E44" s="433"/>
      <c r="F44" s="433"/>
      <c r="G44" s="433"/>
      <c r="H44" s="433"/>
      <c r="I44" s="433"/>
      <c r="J44" s="433"/>
      <c r="K44" s="436"/>
      <c r="L44" s="436"/>
      <c r="M44" s="574"/>
      <c r="Q44" s="190"/>
      <c r="R44" s="190"/>
      <c r="S44" s="190"/>
    </row>
    <row r="45" spans="1:21" ht="59.5" customHeight="1" x14ac:dyDescent="0.6">
      <c r="A45" s="421"/>
      <c r="B45" s="442"/>
      <c r="C45" s="195" t="s">
        <v>366</v>
      </c>
      <c r="D45" s="195" t="s">
        <v>257</v>
      </c>
      <c r="E45" s="433"/>
      <c r="F45" s="433"/>
      <c r="G45" s="433"/>
      <c r="H45" s="433"/>
      <c r="I45" s="433"/>
      <c r="J45" s="433"/>
      <c r="K45" s="436"/>
      <c r="L45" s="436"/>
      <c r="M45" s="574"/>
      <c r="Q45" s="190"/>
      <c r="R45" s="190"/>
      <c r="S45" s="190"/>
    </row>
    <row r="46" spans="1:21" ht="87.65"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39" customHeight="1" x14ac:dyDescent="0.6">
      <c r="A47" s="420" t="s">
        <v>368</v>
      </c>
      <c r="B47" s="441" t="s">
        <v>124</v>
      </c>
      <c r="C47" s="194" t="s">
        <v>369</v>
      </c>
      <c r="D47" s="194" t="s">
        <v>253</v>
      </c>
      <c r="E47" s="432" t="s">
        <v>435</v>
      </c>
      <c r="F47" s="432" t="s">
        <v>444</v>
      </c>
      <c r="G47" s="432" t="s">
        <v>510</v>
      </c>
      <c r="H47" s="432" t="s">
        <v>468</v>
      </c>
      <c r="I47" s="432" t="s">
        <v>439</v>
      </c>
      <c r="J47" s="432" t="s">
        <v>159</v>
      </c>
      <c r="K47" s="435" t="s">
        <v>817</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6.650000000000006"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84" customHeight="1" x14ac:dyDescent="0.6">
      <c r="A49" s="420" t="s">
        <v>371</v>
      </c>
      <c r="B49" s="441" t="s">
        <v>125</v>
      </c>
      <c r="C49" s="189" t="s">
        <v>372</v>
      </c>
      <c r="D49" s="189" t="s">
        <v>257</v>
      </c>
      <c r="E49" s="432" t="s">
        <v>103</v>
      </c>
      <c r="F49" s="432" t="s">
        <v>103</v>
      </c>
      <c r="G49" s="432" t="s">
        <v>103</v>
      </c>
      <c r="H49" s="432" t="s">
        <v>103</v>
      </c>
      <c r="I49" s="432" t="s">
        <v>103</v>
      </c>
      <c r="J49" s="432" t="s">
        <v>161</v>
      </c>
      <c r="K49" s="435" t="s">
        <v>767</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76" customHeight="1" x14ac:dyDescent="0.6">
      <c r="A50" s="421"/>
      <c r="B50" s="442"/>
      <c r="C50" s="191" t="s">
        <v>373</v>
      </c>
      <c r="D50" s="191" t="s">
        <v>253</v>
      </c>
      <c r="E50" s="433"/>
      <c r="F50" s="433"/>
      <c r="G50" s="433"/>
      <c r="H50" s="433"/>
      <c r="I50" s="433"/>
      <c r="J50" s="433"/>
      <c r="K50" s="436"/>
      <c r="L50" s="436"/>
      <c r="M50" s="574"/>
      <c r="Q50" s="190"/>
      <c r="R50" s="190"/>
      <c r="S50" s="190"/>
    </row>
    <row r="51" spans="1:21" ht="59.5" customHeight="1" x14ac:dyDescent="0.6">
      <c r="A51" s="421"/>
      <c r="B51" s="442"/>
      <c r="C51" s="200" t="s">
        <v>374</v>
      </c>
      <c r="D51" s="191" t="s">
        <v>257</v>
      </c>
      <c r="E51" s="433"/>
      <c r="F51" s="433"/>
      <c r="G51" s="433"/>
      <c r="H51" s="433"/>
      <c r="I51" s="433"/>
      <c r="J51" s="433"/>
      <c r="K51" s="436"/>
      <c r="L51" s="436"/>
      <c r="M51" s="574"/>
      <c r="Q51" s="190"/>
      <c r="R51" s="190"/>
      <c r="S51" s="190"/>
    </row>
    <row r="52" spans="1:21" ht="52" customHeight="1" x14ac:dyDescent="0.6">
      <c r="A52" s="421"/>
      <c r="B52" s="442"/>
      <c r="C52" s="191" t="s">
        <v>375</v>
      </c>
      <c r="D52" s="191" t="s">
        <v>257</v>
      </c>
      <c r="E52" s="433"/>
      <c r="F52" s="433"/>
      <c r="G52" s="433"/>
      <c r="H52" s="433"/>
      <c r="I52" s="433"/>
      <c r="J52" s="433"/>
      <c r="K52" s="436"/>
      <c r="L52" s="436"/>
      <c r="M52" s="574"/>
      <c r="Q52" s="190"/>
      <c r="R52" s="190"/>
      <c r="S52" s="190"/>
    </row>
    <row r="53" spans="1:21" ht="93"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61" customHeight="1"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1" customHeight="1" x14ac:dyDescent="0.6">
      <c r="A55" s="421"/>
      <c r="B55" s="442"/>
      <c r="C55" s="202" t="s">
        <v>379</v>
      </c>
      <c r="D55" s="191" t="s">
        <v>257</v>
      </c>
      <c r="E55" s="433"/>
      <c r="F55" s="433"/>
      <c r="G55" s="433"/>
      <c r="H55" s="433"/>
      <c r="I55" s="433"/>
      <c r="J55" s="433"/>
      <c r="K55" s="436"/>
      <c r="L55" s="436"/>
      <c r="M55" s="574"/>
      <c r="Q55" s="190"/>
      <c r="R55" s="190"/>
      <c r="S55" s="190"/>
    </row>
    <row r="56" spans="1:21" ht="91.5" customHeight="1" thickBot="1" x14ac:dyDescent="0.65">
      <c r="A56" s="446"/>
      <c r="B56" s="443"/>
      <c r="C56" s="215" t="s">
        <v>380</v>
      </c>
      <c r="D56" s="217" t="s">
        <v>257</v>
      </c>
      <c r="E56" s="447"/>
      <c r="F56" s="447"/>
      <c r="G56" s="447"/>
      <c r="H56" s="447"/>
      <c r="I56" s="447"/>
      <c r="J56" s="447"/>
      <c r="K56" s="452"/>
      <c r="L56" s="452"/>
      <c r="M56" s="575"/>
      <c r="Q56" s="190"/>
      <c r="R56" s="190"/>
      <c r="S56" s="190"/>
    </row>
    <row r="57" spans="1:21" ht="32.15" customHeight="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30" customHeight="1" x14ac:dyDescent="0.6">
      <c r="A59" s="421"/>
      <c r="B59" s="442"/>
      <c r="C59" s="191" t="s">
        <v>384</v>
      </c>
      <c r="D59" s="191" t="s">
        <v>257</v>
      </c>
      <c r="E59" s="433"/>
      <c r="F59" s="433"/>
      <c r="G59" s="433"/>
      <c r="H59" s="433"/>
      <c r="I59" s="433"/>
      <c r="J59" s="433"/>
      <c r="K59" s="436"/>
      <c r="L59" s="436"/>
      <c r="M59" s="574"/>
      <c r="Q59" s="190"/>
      <c r="R59" s="190"/>
      <c r="S59" s="190"/>
    </row>
    <row r="60" spans="1:21" ht="58" customHeight="1"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ht="33.65" customHeight="1" x14ac:dyDescent="0.6">
      <c r="A62" s="421"/>
      <c r="B62" s="442"/>
      <c r="C62" s="191" t="s">
        <v>387</v>
      </c>
      <c r="D62" s="191" t="s">
        <v>257</v>
      </c>
      <c r="E62" s="433"/>
      <c r="F62" s="433"/>
      <c r="G62" s="433"/>
      <c r="H62" s="433"/>
      <c r="I62" s="433"/>
      <c r="J62" s="433"/>
      <c r="K62" s="436"/>
      <c r="L62" s="436"/>
      <c r="M62" s="574"/>
      <c r="Q62" s="190"/>
      <c r="R62" s="190"/>
      <c r="S62" s="190"/>
    </row>
    <row r="63" spans="1:21" ht="82" customHeight="1" x14ac:dyDescent="0.6">
      <c r="A63" s="421"/>
      <c r="B63" s="442"/>
      <c r="C63" s="191" t="s">
        <v>388</v>
      </c>
      <c r="D63" s="191" t="s">
        <v>257</v>
      </c>
      <c r="E63" s="433"/>
      <c r="F63" s="433"/>
      <c r="G63" s="433"/>
      <c r="H63" s="433"/>
      <c r="I63" s="433"/>
      <c r="J63" s="433"/>
      <c r="K63" s="436"/>
      <c r="L63" s="436"/>
      <c r="M63" s="574"/>
      <c r="Q63" s="190"/>
      <c r="R63" s="190"/>
      <c r="S63" s="190"/>
    </row>
    <row r="64" spans="1:21" ht="35.5" customHeight="1" thickBot="1" x14ac:dyDescent="0.65">
      <c r="A64" s="446"/>
      <c r="B64" s="443"/>
      <c r="C64" s="217" t="s">
        <v>389</v>
      </c>
      <c r="D64" s="217" t="s">
        <v>257</v>
      </c>
      <c r="E64" s="447"/>
      <c r="F64" s="447"/>
      <c r="G64" s="447"/>
      <c r="H64" s="447"/>
      <c r="I64" s="447"/>
      <c r="J64" s="447"/>
      <c r="K64" s="452"/>
      <c r="L64" s="452"/>
      <c r="M64" s="575"/>
      <c r="Q64" s="190"/>
      <c r="R64" s="190"/>
      <c r="S64" s="190"/>
    </row>
    <row r="65" spans="1:21" ht="67.5" customHeight="1" x14ac:dyDescent="0.6">
      <c r="A65" s="420" t="s">
        <v>390</v>
      </c>
      <c r="B65" s="441" t="s">
        <v>128</v>
      </c>
      <c r="C65" s="197" t="s">
        <v>455</v>
      </c>
      <c r="D65" s="189" t="s">
        <v>257</v>
      </c>
      <c r="E65" s="432" t="s">
        <v>435</v>
      </c>
      <c r="F65" s="432" t="s">
        <v>444</v>
      </c>
      <c r="G65" s="432" t="s">
        <v>427</v>
      </c>
      <c r="H65" s="432" t="s">
        <v>468</v>
      </c>
      <c r="I65" s="432" t="s">
        <v>439</v>
      </c>
      <c r="J65" s="432" t="s">
        <v>168</v>
      </c>
      <c r="K65" s="435" t="s">
        <v>818</v>
      </c>
      <c r="L65" s="435" t="s">
        <v>819</v>
      </c>
      <c r="M65" s="573"/>
      <c r="Q65" s="190" t="str">
        <f>IF(OR(J65='Drop downs'!$G$7,J65='Drop downs'!$G$5), B65&amp;": "&amp;K65&amp;CHAR(10),"")</f>
        <v xml:space="preserve">IIA11: 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
</v>
      </c>
      <c r="R65" s="190" t="str">
        <f>IF(J65='Drop downs'!$G$2,B65&amp;": "&amp;K65&amp;"
"," ")</f>
        <v xml:space="preserve"> </v>
      </c>
      <c r="S65" s="190" t="str">
        <f>IF(E65='Drop downs'!$B$6,B65&amp;": "&amp;K65&amp;"","")</f>
        <v/>
      </c>
      <c r="T65" s="175" t="str">
        <f>IF(L65&gt;0,B65&amp;":"&amp;L65&amp;"
","")</f>
        <v xml:space="preserve">IIA11:Policies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U65" s="175" t="str">
        <f>IF(M65&gt;0,B65&amp;":"&amp;M65&amp;"
","")</f>
        <v/>
      </c>
    </row>
    <row r="66" spans="1:21" ht="42" customHeight="1" x14ac:dyDescent="0.6">
      <c r="A66" s="421"/>
      <c r="B66" s="442"/>
      <c r="C66" s="198" t="s">
        <v>392</v>
      </c>
      <c r="D66" s="191" t="s">
        <v>257</v>
      </c>
      <c r="E66" s="433"/>
      <c r="F66" s="433"/>
      <c r="G66" s="433"/>
      <c r="H66" s="433"/>
      <c r="I66" s="433"/>
      <c r="J66" s="433"/>
      <c r="K66" s="436"/>
      <c r="L66" s="436"/>
      <c r="M66" s="574"/>
      <c r="Q66" s="190"/>
      <c r="R66" s="190"/>
      <c r="S66" s="190"/>
    </row>
    <row r="67" spans="1:21" ht="83.5" customHeight="1" x14ac:dyDescent="0.6">
      <c r="A67" s="421"/>
      <c r="B67" s="442"/>
      <c r="C67" s="198" t="s">
        <v>393</v>
      </c>
      <c r="D67" s="191"/>
      <c r="E67" s="433"/>
      <c r="F67" s="433"/>
      <c r="G67" s="433"/>
      <c r="H67" s="433"/>
      <c r="I67" s="433"/>
      <c r="J67" s="433"/>
      <c r="K67" s="436"/>
      <c r="L67" s="436"/>
      <c r="M67" s="574"/>
      <c r="Q67" s="190"/>
      <c r="R67" s="190"/>
      <c r="S67" s="190"/>
    </row>
    <row r="68" spans="1:21" ht="70" customHeight="1" x14ac:dyDescent="0.6">
      <c r="A68" s="421"/>
      <c r="B68" s="442"/>
      <c r="C68" s="198" t="s">
        <v>394</v>
      </c>
      <c r="D68" s="191" t="s">
        <v>257</v>
      </c>
      <c r="E68" s="433"/>
      <c r="F68" s="433"/>
      <c r="G68" s="433"/>
      <c r="H68" s="433"/>
      <c r="I68" s="433"/>
      <c r="J68" s="433"/>
      <c r="K68" s="436"/>
      <c r="L68" s="436"/>
      <c r="M68" s="574"/>
      <c r="Q68" s="190"/>
      <c r="R68" s="190"/>
      <c r="S68" s="190"/>
    </row>
    <row r="69" spans="1:21" ht="43" customHeight="1" x14ac:dyDescent="0.6">
      <c r="A69" s="421"/>
      <c r="B69" s="442"/>
      <c r="C69" s="198" t="s">
        <v>457</v>
      </c>
      <c r="D69" s="191" t="s">
        <v>257</v>
      </c>
      <c r="E69" s="433"/>
      <c r="F69" s="433"/>
      <c r="G69" s="433"/>
      <c r="H69" s="433"/>
      <c r="I69" s="433"/>
      <c r="J69" s="433"/>
      <c r="K69" s="436"/>
      <c r="L69" s="436"/>
      <c r="M69" s="574"/>
      <c r="Q69" s="190"/>
      <c r="R69" s="190"/>
      <c r="S69" s="190"/>
    </row>
    <row r="70" spans="1:21" ht="45" customHeight="1" x14ac:dyDescent="0.6">
      <c r="A70" s="421"/>
      <c r="B70" s="442"/>
      <c r="C70" s="198" t="s">
        <v>396</v>
      </c>
      <c r="D70" s="191" t="s">
        <v>257</v>
      </c>
      <c r="E70" s="433"/>
      <c r="F70" s="433"/>
      <c r="G70" s="433"/>
      <c r="H70" s="433"/>
      <c r="I70" s="433"/>
      <c r="J70" s="433"/>
      <c r="K70" s="436"/>
      <c r="L70" s="436"/>
      <c r="M70" s="574"/>
      <c r="Q70" s="190"/>
      <c r="R70" s="190"/>
      <c r="S70" s="190"/>
    </row>
    <row r="71" spans="1:21" ht="90"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80.150000000000006" customHeight="1" x14ac:dyDescent="0.6">
      <c r="A72" s="420" t="s">
        <v>398</v>
      </c>
      <c r="B72" s="441" t="s">
        <v>129</v>
      </c>
      <c r="C72" s="197" t="s">
        <v>399</v>
      </c>
      <c r="D72" s="189" t="s">
        <v>253</v>
      </c>
      <c r="E72" s="432" t="s">
        <v>421</v>
      </c>
      <c r="F72" s="432" t="s">
        <v>444</v>
      </c>
      <c r="G72" s="432" t="s">
        <v>427</v>
      </c>
      <c r="H72" s="432" t="s">
        <v>468</v>
      </c>
      <c r="I72" s="432" t="s">
        <v>439</v>
      </c>
      <c r="J72" s="432" t="s">
        <v>168</v>
      </c>
      <c r="K72" s="465" t="s">
        <v>820</v>
      </c>
      <c r="L72" s="435" t="s">
        <v>819</v>
      </c>
      <c r="M72" s="573"/>
      <c r="N72" s="223"/>
      <c r="Q72" s="190" t="str">
        <f>IF(OR(J72='Drop downs'!$G$7,J72='Drop downs'!$G$5), B72&amp;": "&amp;K72&amp;CHAR(10),"")</f>
        <v xml:space="preserve">IIA12: 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v>
      </c>
      <c r="R72" s="190" t="str">
        <f>IF(J72='Drop downs'!$G$2,B72&amp;": "&amp;K72&amp;"
"," ")</f>
        <v xml:space="preserve"> </v>
      </c>
      <c r="S72" s="190" t="str">
        <f>IF(E72='Drop downs'!$B$6,B72&amp;": "&amp;K72&amp;"","")</f>
        <v/>
      </c>
      <c r="T72" s="175" t="str">
        <f>IF(L72&gt;0,B72&amp;":"&amp;L72&amp;"
","")</f>
        <v xml:space="preserve">IIA12:Policies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U72" s="175" t="str">
        <f>IF(M72&gt;0,B72&amp;":"&amp;M72&amp;"
","")</f>
        <v/>
      </c>
    </row>
    <row r="73" spans="1:21" ht="80.150000000000006" customHeight="1" x14ac:dyDescent="0.6">
      <c r="A73" s="421"/>
      <c r="B73" s="442"/>
      <c r="C73" s="198" t="s">
        <v>400</v>
      </c>
      <c r="D73" s="191" t="s">
        <v>253</v>
      </c>
      <c r="E73" s="433"/>
      <c r="F73" s="433"/>
      <c r="G73" s="433"/>
      <c r="H73" s="433"/>
      <c r="I73" s="433"/>
      <c r="J73" s="433"/>
      <c r="K73" s="466"/>
      <c r="L73" s="436"/>
      <c r="M73" s="574"/>
      <c r="N73" s="223"/>
      <c r="Q73" s="190"/>
      <c r="R73" s="190"/>
      <c r="S73" s="190"/>
    </row>
    <row r="74" spans="1:21" ht="90" customHeight="1" x14ac:dyDescent="0.6">
      <c r="A74" s="421"/>
      <c r="B74" s="442"/>
      <c r="C74" s="198" t="s">
        <v>401</v>
      </c>
      <c r="D74" s="191" t="s">
        <v>257</v>
      </c>
      <c r="E74" s="433"/>
      <c r="F74" s="433"/>
      <c r="G74" s="433"/>
      <c r="H74" s="433"/>
      <c r="I74" s="433"/>
      <c r="J74" s="433"/>
      <c r="K74" s="466"/>
      <c r="L74" s="436"/>
      <c r="M74" s="574"/>
      <c r="Q74" s="190"/>
      <c r="R74" s="190"/>
      <c r="S74" s="190"/>
    </row>
    <row r="75" spans="1:21" ht="87.65" customHeight="1" x14ac:dyDescent="0.6">
      <c r="A75" s="421"/>
      <c r="B75" s="442"/>
      <c r="C75" s="198" t="s">
        <v>402</v>
      </c>
      <c r="D75" s="191" t="s">
        <v>257</v>
      </c>
      <c r="E75" s="433"/>
      <c r="F75" s="433"/>
      <c r="G75" s="433"/>
      <c r="H75" s="433"/>
      <c r="I75" s="433"/>
      <c r="J75" s="433"/>
      <c r="K75" s="466"/>
      <c r="L75" s="436"/>
      <c r="M75" s="574"/>
      <c r="Q75" s="190"/>
      <c r="R75" s="190"/>
      <c r="S75" s="190"/>
    </row>
    <row r="76" spans="1:21" ht="105.75"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435</v>
      </c>
      <c r="F77" s="432" t="s">
        <v>444</v>
      </c>
      <c r="G77" s="432" t="s">
        <v>510</v>
      </c>
      <c r="H77" s="432" t="s">
        <v>468</v>
      </c>
      <c r="I77" s="432" t="s">
        <v>439</v>
      </c>
      <c r="J77" s="432" t="s">
        <v>159</v>
      </c>
      <c r="K77" s="435" t="s">
        <v>748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ht="33.65" customHeight="1" x14ac:dyDescent="0.6">
      <c r="A79" s="463"/>
      <c r="B79" s="442"/>
      <c r="C79" s="198" t="s">
        <v>407</v>
      </c>
      <c r="D79" s="195"/>
      <c r="E79" s="433"/>
      <c r="F79" s="433"/>
      <c r="G79" s="433"/>
      <c r="H79" s="433"/>
      <c r="I79" s="433"/>
      <c r="J79" s="433"/>
      <c r="K79" s="436"/>
      <c r="L79" s="436"/>
      <c r="M79" s="574"/>
      <c r="Q79" s="190"/>
      <c r="R79" s="190"/>
      <c r="S79" s="190"/>
    </row>
    <row r="80" spans="1:21" x14ac:dyDescent="0.6">
      <c r="A80" s="463"/>
      <c r="B80" s="442"/>
      <c r="C80" s="205" t="s">
        <v>408</v>
      </c>
      <c r="D80" s="195"/>
      <c r="E80" s="433"/>
      <c r="F80" s="433"/>
      <c r="G80" s="433"/>
      <c r="H80" s="433"/>
      <c r="I80" s="433"/>
      <c r="J80" s="433"/>
      <c r="K80" s="436"/>
      <c r="L80" s="436"/>
      <c r="M80" s="574"/>
      <c r="Q80" s="190"/>
      <c r="R80" s="190"/>
      <c r="S80" s="190"/>
    </row>
    <row r="81" spans="1:21" ht="78" x14ac:dyDescent="0.6">
      <c r="A81" s="463"/>
      <c r="B81" s="442"/>
      <c r="C81" s="205" t="s">
        <v>409</v>
      </c>
      <c r="D81" s="195"/>
      <c r="E81" s="433"/>
      <c r="F81" s="433"/>
      <c r="G81" s="433"/>
      <c r="H81" s="433"/>
      <c r="I81" s="433"/>
      <c r="J81" s="433"/>
      <c r="K81" s="436"/>
      <c r="L81" s="436"/>
      <c r="M81" s="574"/>
      <c r="Q81" s="190"/>
      <c r="R81" s="190"/>
      <c r="S81" s="190"/>
    </row>
    <row r="82" spans="1:21" ht="78" x14ac:dyDescent="0.6">
      <c r="A82" s="463"/>
      <c r="B82" s="442"/>
      <c r="C82" s="205" t="s">
        <v>410</v>
      </c>
      <c r="D82" s="195"/>
      <c r="E82" s="433"/>
      <c r="F82" s="433"/>
      <c r="G82" s="433"/>
      <c r="H82" s="433"/>
      <c r="I82" s="433"/>
      <c r="J82" s="433"/>
      <c r="K82" s="436"/>
      <c r="L82" s="436"/>
      <c r="M82" s="574"/>
      <c r="Q82" s="190"/>
      <c r="R82" s="190"/>
      <c r="S82" s="190"/>
    </row>
    <row r="83" spans="1:21" ht="52.5" thickBot="1" x14ac:dyDescent="0.65">
      <c r="A83" s="464"/>
      <c r="B83" s="443"/>
      <c r="C83" s="215" t="s">
        <v>411</v>
      </c>
      <c r="D83" s="212"/>
      <c r="E83" s="447"/>
      <c r="F83" s="447"/>
      <c r="G83" s="447"/>
      <c r="H83" s="447"/>
      <c r="I83" s="447"/>
      <c r="J83" s="447"/>
      <c r="K83" s="452"/>
      <c r="L83" s="452"/>
      <c r="M83" s="575"/>
      <c r="Q83" s="190"/>
      <c r="R83" s="190"/>
      <c r="S83" s="190"/>
    </row>
    <row r="84" spans="1:21" ht="57.65" customHeight="1" x14ac:dyDescent="0.6">
      <c r="A84" s="444" t="s">
        <v>412</v>
      </c>
      <c r="B84" s="441" t="s">
        <v>131</v>
      </c>
      <c r="C84" s="206" t="s">
        <v>413</v>
      </c>
      <c r="D84" s="194" t="s">
        <v>253</v>
      </c>
      <c r="E84" s="432" t="s">
        <v>435</v>
      </c>
      <c r="F84" s="432" t="s">
        <v>444</v>
      </c>
      <c r="G84" s="432" t="s">
        <v>510</v>
      </c>
      <c r="H84" s="432" t="s">
        <v>468</v>
      </c>
      <c r="I84" s="432" t="s">
        <v>425</v>
      </c>
      <c r="J84" s="432" t="s">
        <v>166</v>
      </c>
      <c r="K84" s="435" t="s">
        <v>821</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9.5" customHeight="1" x14ac:dyDescent="0.6">
      <c r="A85" s="463"/>
      <c r="B85" s="442"/>
      <c r="C85" s="205" t="s">
        <v>414</v>
      </c>
      <c r="D85" s="195" t="s">
        <v>253</v>
      </c>
      <c r="E85" s="433"/>
      <c r="F85" s="433"/>
      <c r="G85" s="433"/>
      <c r="H85" s="433"/>
      <c r="I85" s="433"/>
      <c r="J85" s="433"/>
      <c r="K85" s="436"/>
      <c r="L85" s="436"/>
      <c r="M85" s="574"/>
      <c r="Q85" s="190"/>
      <c r="R85" s="190"/>
      <c r="S85" s="190"/>
    </row>
    <row r="86" spans="1:21" ht="45.75" customHeight="1" x14ac:dyDescent="0.6">
      <c r="A86" s="463"/>
      <c r="B86" s="442"/>
      <c r="C86" s="205" t="s">
        <v>415</v>
      </c>
      <c r="D86" s="195" t="s">
        <v>257</v>
      </c>
      <c r="E86" s="433"/>
      <c r="F86" s="433"/>
      <c r="G86" s="433"/>
      <c r="H86" s="433"/>
      <c r="I86" s="433"/>
      <c r="J86" s="433"/>
      <c r="K86" s="436"/>
      <c r="L86" s="436"/>
      <c r="M86" s="574"/>
      <c r="Q86" s="190"/>
      <c r="R86" s="190"/>
      <c r="S86" s="190"/>
    </row>
    <row r="87" spans="1:21" ht="40"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86" customHeight="1" x14ac:dyDescent="0.6">
      <c r="A90" s="584" t="str">
        <f>Q8&amp;Q18&amp;Q20&amp;Q28&amp;Q36&amp;Q42&amp;Q47&amp;Q48&amp;Q49&amp;Q54&amp;Q57&amp;Q65&amp;Q72&amp;Q77&amp;Q84&amp;Q87</f>
        <v xml:space="preserve">IIA5: 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
IIA11: 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
IIA12: 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138.65" customHeight="1" thickBot="1" x14ac:dyDescent="0.65">
      <c r="A96" s="581" t="str">
        <f>T8&amp;T18&amp;T20&amp;T28&amp;T36&amp;T42&amp;T47&amp;T49&amp;T54&amp;T57&amp;T65&amp;T72&amp;T77&amp;T84</f>
        <v xml:space="preserve">IIA5:Limits to the application of removing such requirements for demolished dwellings could help to mitigate the potential negative effect identified. 
IIA11:Policies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IIA12:Policies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1" customHeight="1" thickBot="1" x14ac:dyDescent="0.65">
      <c r="A98" s="581" t="str">
        <f>U8&amp;U18&amp;U20&amp;U28&amp;U36&amp;U42&amp;U47&amp;U49&amp;U54&amp;U57&amp;U65&amp;U72&amp;U77&amp;U84</f>
        <v xml:space="preserve">IIA4:It is suggested the criterion 3e is reworded from "a satisfactory environment in terms of…" to "achieve an excellent environmental in relation to…", as this could help to ensure proposal aspire to achieving the best living conditions for future residents. 
</v>
      </c>
      <c r="B98" s="582"/>
      <c r="C98" s="582"/>
      <c r="D98" s="582"/>
      <c r="E98" s="582"/>
      <c r="F98" s="582"/>
      <c r="G98" s="582"/>
      <c r="H98" s="582"/>
      <c r="I98" s="582"/>
      <c r="J98" s="582"/>
      <c r="K98" s="582"/>
      <c r="L98" s="582"/>
      <c r="M98" s="583"/>
    </row>
  </sheetData>
  <sheetProtection algorithmName="SHA-512" hashValue="dmV4pkVBN63kw5XlkgTW6/GXT0B94cNlrFMmg2pVZ/Cac5cHH829xoFQOsaPNWR4YS09VIYD80iTOj3nmLuyLQ==" saltValue="ncSCamPRObnEircL3/iPaw=="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406" priority="15">
      <formula>$D50="No"</formula>
    </cfRule>
  </conditionalFormatting>
  <conditionalFormatting sqref="C8:D87">
    <cfRule type="expression" dxfId="3405" priority="1">
      <formula>$D8="No"</formula>
    </cfRule>
  </conditionalFormatting>
  <conditionalFormatting sqref="J8 J18 J49 J57 J65 J72 J77 J84">
    <cfRule type="cellIs" dxfId="3404" priority="41" operator="equal">
      <formula>"Significant Negative"</formula>
    </cfRule>
    <cfRule type="cellIs" dxfId="3403" priority="42" operator="equal">
      <formula>"Minor Negative"</formula>
    </cfRule>
    <cfRule type="cellIs" dxfId="3402" priority="43" operator="equal">
      <formula>"Uncertain"</formula>
    </cfRule>
    <cfRule type="cellIs" dxfId="3401" priority="44" operator="equal">
      <formula>"Neutral"</formula>
    </cfRule>
    <cfRule type="cellIs" dxfId="3400" priority="45" operator="equal">
      <formula>"Minor Positive"</formula>
    </cfRule>
    <cfRule type="cellIs" dxfId="3399" priority="46" operator="equal">
      <formula>"Significant Positive"</formula>
    </cfRule>
  </conditionalFormatting>
  <conditionalFormatting sqref="J20">
    <cfRule type="cellIs" dxfId="3398" priority="29" operator="equal">
      <formula>"Significant Negative"</formula>
    </cfRule>
    <cfRule type="cellIs" dxfId="3397" priority="30" operator="equal">
      <formula>"Minor Negative"</formula>
    </cfRule>
    <cfRule type="cellIs" dxfId="3396" priority="31" operator="equal">
      <formula>"Uncertain"</formula>
    </cfRule>
    <cfRule type="cellIs" dxfId="3395" priority="32" operator="equal">
      <formula>"Neutral"</formula>
    </cfRule>
    <cfRule type="cellIs" dxfId="3394" priority="33" operator="equal">
      <formula>"Minor Positive"</formula>
    </cfRule>
    <cfRule type="cellIs" dxfId="3393" priority="34" operator="equal">
      <formula>"Significant Positive"</formula>
    </cfRule>
  </conditionalFormatting>
  <conditionalFormatting sqref="J28">
    <cfRule type="cellIs" dxfId="3392" priority="2" operator="equal">
      <formula>"Significant Negative"</formula>
    </cfRule>
    <cfRule type="cellIs" dxfId="3391" priority="3" operator="equal">
      <formula>"Minor Negative"</formula>
    </cfRule>
    <cfRule type="cellIs" dxfId="3390" priority="4" operator="equal">
      <formula>"Uncertain"</formula>
    </cfRule>
    <cfRule type="cellIs" dxfId="3389" priority="5" operator="equal">
      <formula>"Neutral"</formula>
    </cfRule>
    <cfRule type="cellIs" dxfId="3388" priority="6" operator="equal">
      <formula>"Minor Positive"</formula>
    </cfRule>
    <cfRule type="cellIs" dxfId="3387" priority="7" operator="equal">
      <formula>"Significant Positive"</formula>
    </cfRule>
  </conditionalFormatting>
  <conditionalFormatting sqref="J36">
    <cfRule type="cellIs" dxfId="3386" priority="23" operator="equal">
      <formula>"Significant Negative"</formula>
    </cfRule>
    <cfRule type="cellIs" dxfId="3385" priority="24" operator="equal">
      <formula>"Minor Negative"</formula>
    </cfRule>
    <cfRule type="cellIs" dxfId="3384" priority="25" operator="equal">
      <formula>"Uncertain"</formula>
    </cfRule>
    <cfRule type="cellIs" dxfId="3383" priority="26" operator="equal">
      <formula>"Neutral"</formula>
    </cfRule>
    <cfRule type="cellIs" dxfId="3382" priority="27" operator="equal">
      <formula>"Minor Positive"</formula>
    </cfRule>
    <cfRule type="cellIs" dxfId="3381" priority="28" operator="equal">
      <formula>"Significant Positive"</formula>
    </cfRule>
  </conditionalFormatting>
  <conditionalFormatting sqref="J42">
    <cfRule type="cellIs" dxfId="3380" priority="8" operator="equal">
      <formula>"Significant Negative"</formula>
    </cfRule>
    <cfRule type="cellIs" dxfId="3379" priority="9" operator="equal">
      <formula>"Minor Negative"</formula>
    </cfRule>
    <cfRule type="cellIs" dxfId="3378" priority="10" operator="equal">
      <formula>"Uncertain"</formula>
    </cfRule>
    <cfRule type="cellIs" dxfId="3377" priority="11" operator="equal">
      <formula>"Neutral"</formula>
    </cfRule>
    <cfRule type="cellIs" dxfId="3376" priority="12" operator="equal">
      <formula>"Minor Positive"</formula>
    </cfRule>
    <cfRule type="cellIs" dxfId="3375" priority="13" operator="equal">
      <formula>"Significant Positive"</formula>
    </cfRule>
  </conditionalFormatting>
  <conditionalFormatting sqref="J47">
    <cfRule type="cellIs" dxfId="3374" priority="35" operator="equal">
      <formula>"Significant Negative"</formula>
    </cfRule>
    <cfRule type="cellIs" dxfId="3373" priority="36" operator="equal">
      <formula>"Minor Negative"</formula>
    </cfRule>
    <cfRule type="cellIs" dxfId="3372" priority="37" operator="equal">
      <formula>"Uncertain"</formula>
    </cfRule>
    <cfRule type="cellIs" dxfId="3371" priority="38" operator="equal">
      <formula>"Neutral"</formula>
    </cfRule>
    <cfRule type="cellIs" dxfId="3370" priority="39" operator="equal">
      <formula>"Minor Positive"</formula>
    </cfRule>
    <cfRule type="cellIs" dxfId="3369" priority="40" operator="equal">
      <formula>"Significant Positive"</formula>
    </cfRule>
  </conditionalFormatting>
  <conditionalFormatting sqref="J54">
    <cfRule type="cellIs" dxfId="3368" priority="17" operator="equal">
      <formula>"Significant Negative"</formula>
    </cfRule>
    <cfRule type="cellIs" dxfId="3367" priority="18" operator="equal">
      <formula>"Minor Negative"</formula>
    </cfRule>
    <cfRule type="cellIs" dxfId="3366" priority="19" operator="equal">
      <formula>"Uncertain"</formula>
    </cfRule>
    <cfRule type="cellIs" dxfId="3365" priority="20" operator="equal">
      <formula>"Neutral"</formula>
    </cfRule>
    <cfRule type="cellIs" dxfId="3364" priority="21" operator="equal">
      <formula>"Minor Positive"</formula>
    </cfRule>
    <cfRule type="cellIs" dxfId="3363" priority="22" operator="equal">
      <formula>"Significant Positive"</formula>
    </cfRule>
  </conditionalFormatting>
  <pageMargins left="0.7" right="0.7" top="0.75" bottom="0.75" header="0.3" footer="0.3"/>
  <pageSetup orientation="portrait" horizontalDpi="4294967293" vertic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73833-B1A5-49FA-82A5-59A6BA55B912}">
  <sheetPr codeName="Sheet131">
    <tabColor rgb="FF7030A0"/>
  </sheetPr>
  <dimension ref="A1:V98"/>
  <sheetViews>
    <sheetView zoomScaleNormal="100" workbookViewId="0">
      <selection activeCell="C3" sqref="C3:F3"/>
    </sheetView>
  </sheetViews>
  <sheetFormatPr defaultColWidth="8.54296875" defaultRowHeight="26" x14ac:dyDescent="0.6"/>
  <cols>
    <col min="1" max="1" width="49.45312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7.453125" style="175" customWidth="1"/>
    <col min="10" max="10" width="20.54296875" style="175" customWidth="1"/>
    <col min="11" max="11" width="67.72656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760</v>
      </c>
      <c r="D1" s="412"/>
      <c r="E1" s="412"/>
      <c r="F1" s="413"/>
      <c r="G1" s="176"/>
      <c r="I1" s="177"/>
      <c r="J1" s="177"/>
      <c r="K1" s="177"/>
    </row>
    <row r="2" spans="1:21" x14ac:dyDescent="0.6">
      <c r="A2" s="174" t="s">
        <v>31</v>
      </c>
      <c r="B2" s="178"/>
      <c r="C2" s="412" t="s">
        <v>736</v>
      </c>
      <c r="D2" s="412"/>
      <c r="E2" s="412"/>
      <c r="F2" s="413"/>
      <c r="I2" s="181"/>
      <c r="J2" s="181"/>
      <c r="K2" s="181"/>
    </row>
    <row r="3" spans="1:21" ht="61.5" customHeight="1" x14ac:dyDescent="0.6">
      <c r="A3" s="182" t="s">
        <v>32</v>
      </c>
      <c r="B3" s="183"/>
      <c r="C3" s="412" t="s">
        <v>822</v>
      </c>
      <c r="D3" s="412"/>
      <c r="E3" s="412"/>
      <c r="F3" s="413"/>
      <c r="I3" s="181"/>
      <c r="J3" s="181"/>
      <c r="K3" s="181"/>
    </row>
    <row r="4" spans="1:21" ht="115" customHeight="1" x14ac:dyDescent="0.6">
      <c r="A4" s="182" t="s">
        <v>33</v>
      </c>
      <c r="B4" s="184"/>
      <c r="C4" s="414" t="s">
        <v>823</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323</v>
      </c>
      <c r="Q7" s="188" t="str">
        <f>A89</f>
        <v>Significant Negative and Uncertain Effects</v>
      </c>
      <c r="R7" s="188" t="str">
        <f>A91</f>
        <v>Significant Positive Effects</v>
      </c>
      <c r="S7" s="188" t="str">
        <f>A93</f>
        <v>Potential Cumulative Effects Identified</v>
      </c>
      <c r="T7" s="175" t="s">
        <v>48</v>
      </c>
      <c r="U7" s="175" t="s">
        <v>323</v>
      </c>
    </row>
    <row r="8" spans="1:21" ht="82" customHeight="1"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3"/>
      <c r="M9" s="473"/>
      <c r="Q9" s="190"/>
      <c r="R9" s="190"/>
      <c r="S9" s="190"/>
      <c r="T9" s="188"/>
    </row>
    <row r="10" spans="1:21" ht="32.15" customHeight="1" x14ac:dyDescent="0.6">
      <c r="A10" s="421"/>
      <c r="B10" s="424"/>
      <c r="C10" s="191" t="s">
        <v>326</v>
      </c>
      <c r="D10" s="191" t="s">
        <v>257</v>
      </c>
      <c r="E10" s="427"/>
      <c r="F10" s="427"/>
      <c r="G10" s="427"/>
      <c r="H10" s="427"/>
      <c r="I10" s="427"/>
      <c r="J10" s="433"/>
      <c r="K10" s="436"/>
      <c r="L10" s="433"/>
      <c r="M10" s="473"/>
      <c r="Q10" s="190"/>
      <c r="R10" s="190"/>
      <c r="S10" s="190"/>
    </row>
    <row r="11" spans="1:21" ht="54.65" customHeight="1" x14ac:dyDescent="0.6">
      <c r="A11" s="421"/>
      <c r="B11" s="424"/>
      <c r="C11" s="191" t="s">
        <v>327</v>
      </c>
      <c r="D11" s="191" t="s">
        <v>257</v>
      </c>
      <c r="E11" s="427"/>
      <c r="F11" s="427"/>
      <c r="G11" s="427"/>
      <c r="H11" s="427"/>
      <c r="I11" s="427"/>
      <c r="J11" s="433"/>
      <c r="K11" s="436"/>
      <c r="L11" s="433"/>
      <c r="M11" s="473"/>
      <c r="Q11" s="190"/>
      <c r="R11" s="190"/>
      <c r="S11" s="190"/>
    </row>
    <row r="12" spans="1:21" ht="56.15" customHeight="1" x14ac:dyDescent="0.6">
      <c r="A12" s="421"/>
      <c r="B12" s="424"/>
      <c r="C12" s="191" t="s">
        <v>328</v>
      </c>
      <c r="D12" s="191" t="s">
        <v>257</v>
      </c>
      <c r="E12" s="427"/>
      <c r="F12" s="427"/>
      <c r="G12" s="427"/>
      <c r="H12" s="427"/>
      <c r="I12" s="427"/>
      <c r="J12" s="433"/>
      <c r="K12" s="436"/>
      <c r="L12" s="433"/>
      <c r="M12" s="473"/>
      <c r="Q12" s="190"/>
      <c r="R12" s="190"/>
      <c r="S12" s="190"/>
    </row>
    <row r="13" spans="1:21" ht="28.5" customHeight="1" x14ac:dyDescent="0.6">
      <c r="A13" s="421"/>
      <c r="B13" s="424"/>
      <c r="C13" s="191" t="s">
        <v>329</v>
      </c>
      <c r="D13" s="191" t="s">
        <v>257</v>
      </c>
      <c r="E13" s="427"/>
      <c r="F13" s="427"/>
      <c r="G13" s="427"/>
      <c r="H13" s="427"/>
      <c r="I13" s="427"/>
      <c r="J13" s="433"/>
      <c r="K13" s="436"/>
      <c r="L13" s="433"/>
      <c r="M13" s="473"/>
      <c r="Q13" s="190"/>
      <c r="R13" s="190"/>
      <c r="S13" s="190"/>
    </row>
    <row r="14" spans="1:21" ht="58" customHeight="1" x14ac:dyDescent="0.6">
      <c r="A14" s="421"/>
      <c r="B14" s="424"/>
      <c r="C14" s="191" t="s">
        <v>330</v>
      </c>
      <c r="D14" s="191" t="s">
        <v>257</v>
      </c>
      <c r="E14" s="427"/>
      <c r="F14" s="427"/>
      <c r="G14" s="427"/>
      <c r="H14" s="427"/>
      <c r="I14" s="427"/>
      <c r="J14" s="433"/>
      <c r="K14" s="436"/>
      <c r="L14" s="433"/>
      <c r="M14" s="473"/>
      <c r="Q14" s="190"/>
      <c r="R14" s="190"/>
      <c r="S14" s="190"/>
    </row>
    <row r="15" spans="1:21" ht="58" customHeight="1" x14ac:dyDescent="0.6">
      <c r="A15" s="421"/>
      <c r="B15" s="424"/>
      <c r="C15" s="191" t="s">
        <v>331</v>
      </c>
      <c r="D15" s="191" t="s">
        <v>257</v>
      </c>
      <c r="E15" s="427"/>
      <c r="F15" s="427"/>
      <c r="G15" s="427"/>
      <c r="H15" s="427"/>
      <c r="I15" s="427"/>
      <c r="J15" s="433"/>
      <c r="K15" s="436"/>
      <c r="L15" s="433"/>
      <c r="M15" s="473"/>
      <c r="Q15" s="190"/>
      <c r="R15" s="190"/>
      <c r="S15" s="190"/>
    </row>
    <row r="16" spans="1:21" ht="78" x14ac:dyDescent="0.6">
      <c r="A16" s="421"/>
      <c r="B16" s="424"/>
      <c r="C16" s="191" t="s">
        <v>332</v>
      </c>
      <c r="D16" s="191" t="s">
        <v>257</v>
      </c>
      <c r="E16" s="427"/>
      <c r="F16" s="427"/>
      <c r="G16" s="427"/>
      <c r="H16" s="427"/>
      <c r="I16" s="427"/>
      <c r="J16" s="433"/>
      <c r="K16" s="436"/>
      <c r="L16" s="433"/>
      <c r="M16" s="473"/>
      <c r="Q16" s="190"/>
      <c r="R16" s="190"/>
      <c r="S16" s="190"/>
    </row>
    <row r="17" spans="1:21" ht="58"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c r="E20" s="432" t="s">
        <v>103</v>
      </c>
      <c r="F20" s="432" t="s">
        <v>103</v>
      </c>
      <c r="G20" s="432" t="s">
        <v>103</v>
      </c>
      <c r="H20" s="432" t="s">
        <v>103</v>
      </c>
      <c r="I20" s="432" t="s">
        <v>103</v>
      </c>
      <c r="J20" s="432" t="s">
        <v>164</v>
      </c>
      <c r="K20" s="435" t="s">
        <v>824</v>
      </c>
      <c r="L20" s="432" t="s">
        <v>825</v>
      </c>
      <c r="M20" s="564"/>
      <c r="Q20" s="190" t="str">
        <f>IF(OR(J20='Drop downs'!$G$7,J20='Drop downs'!$G$5), B20&amp;": "&amp;K20&amp;CHAR(10),"")</f>
        <v xml:space="preserve">IIA3: 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v>
      </c>
      <c r="R20" s="190" t="str">
        <f>IF(J20='Drop downs'!$G$2,B20&amp;": "&amp;K20&amp;"
"," ")</f>
        <v xml:space="preserve"> </v>
      </c>
      <c r="S20" s="190" t="str">
        <f>IF(E20='Drop downs'!$B$6,B20&amp;": "&amp;K20&amp;"","")</f>
        <v/>
      </c>
      <c r="T20" s="175" t="str">
        <f>IF(L20&gt;0,B20&amp;":"&amp;L20&amp;"
","")</f>
        <v xml:space="preserve">IIA3:The inclusion of accessibility as a consideration for the application of proposed Policy HO2/Alternative 6 could help to ensure a potential positive outcome for IIA3. Further details from the Harrow planning officers could help to mitigate the uncertain effect identified. 
</v>
      </c>
      <c r="U20" s="175" t="str">
        <f>IF(M20&gt;0,B20&amp;":"&amp;M20&amp;"
","")</f>
        <v/>
      </c>
    </row>
    <row r="21" spans="1:21" ht="59.5" customHeight="1" x14ac:dyDescent="0.6">
      <c r="A21" s="421"/>
      <c r="B21" s="442"/>
      <c r="C21" s="195" t="s">
        <v>339</v>
      </c>
      <c r="D21" s="191" t="s">
        <v>257</v>
      </c>
      <c r="E21" s="433"/>
      <c r="F21" s="433"/>
      <c r="G21" s="433"/>
      <c r="H21" s="433"/>
      <c r="I21" s="433"/>
      <c r="J21" s="433"/>
      <c r="K21" s="436"/>
      <c r="L21" s="433"/>
      <c r="M21" s="566"/>
      <c r="Q21" s="190"/>
      <c r="R21" s="190"/>
      <c r="S21" s="190"/>
    </row>
    <row r="22" spans="1:21" ht="61" customHeight="1" x14ac:dyDescent="0.6">
      <c r="A22" s="421"/>
      <c r="B22" s="442"/>
      <c r="C22" s="195" t="s">
        <v>340</v>
      </c>
      <c r="D22" s="191" t="s">
        <v>257</v>
      </c>
      <c r="E22" s="433"/>
      <c r="F22" s="433"/>
      <c r="G22" s="433"/>
      <c r="H22" s="433"/>
      <c r="I22" s="433"/>
      <c r="J22" s="433"/>
      <c r="K22" s="436"/>
      <c r="L22" s="433"/>
      <c r="M22" s="566"/>
      <c r="Q22" s="190"/>
      <c r="R22" s="190"/>
      <c r="S22" s="190"/>
    </row>
    <row r="23" spans="1:21" ht="61" customHeight="1" x14ac:dyDescent="0.6">
      <c r="A23" s="421"/>
      <c r="B23" s="442"/>
      <c r="C23" s="195" t="s">
        <v>341</v>
      </c>
      <c r="D23" s="191" t="s">
        <v>257</v>
      </c>
      <c r="E23" s="433"/>
      <c r="F23" s="433"/>
      <c r="G23" s="433"/>
      <c r="H23" s="433"/>
      <c r="I23" s="433"/>
      <c r="J23" s="433"/>
      <c r="K23" s="436"/>
      <c r="L23" s="433"/>
      <c r="M23" s="566"/>
      <c r="Q23" s="190"/>
      <c r="R23" s="190"/>
      <c r="S23" s="190"/>
    </row>
    <row r="24" spans="1:21" ht="61" customHeight="1" x14ac:dyDescent="0.6">
      <c r="A24" s="421"/>
      <c r="B24" s="442"/>
      <c r="C24" s="195" t="s">
        <v>342</v>
      </c>
      <c r="D24" s="191" t="s">
        <v>257</v>
      </c>
      <c r="E24" s="433"/>
      <c r="F24" s="433"/>
      <c r="G24" s="433"/>
      <c r="H24" s="433"/>
      <c r="I24" s="433"/>
      <c r="J24" s="433"/>
      <c r="K24" s="436"/>
      <c r="L24" s="433"/>
      <c r="M24" s="566"/>
      <c r="Q24" s="190"/>
      <c r="R24" s="190"/>
      <c r="S24" s="190"/>
    </row>
    <row r="25" spans="1:21" ht="110.15" customHeight="1" x14ac:dyDescent="0.6">
      <c r="A25" s="421"/>
      <c r="B25" s="442"/>
      <c r="C25" s="195" t="s">
        <v>343</v>
      </c>
      <c r="D25" s="191"/>
      <c r="E25" s="433"/>
      <c r="F25" s="433"/>
      <c r="G25" s="433"/>
      <c r="H25" s="433"/>
      <c r="I25" s="433"/>
      <c r="J25" s="433"/>
      <c r="K25" s="436"/>
      <c r="L25" s="433"/>
      <c r="M25" s="566"/>
      <c r="Q25" s="190"/>
      <c r="R25" s="190"/>
      <c r="S25" s="190"/>
    </row>
    <row r="26" spans="1:21" ht="57.65" customHeight="1" x14ac:dyDescent="0.6">
      <c r="A26" s="421"/>
      <c r="B26" s="442"/>
      <c r="C26" s="195" t="s">
        <v>344</v>
      </c>
      <c r="D26" s="191" t="s">
        <v>257</v>
      </c>
      <c r="E26" s="433"/>
      <c r="F26" s="433"/>
      <c r="G26" s="433"/>
      <c r="H26" s="433"/>
      <c r="I26" s="433"/>
      <c r="J26" s="433"/>
      <c r="K26" s="436"/>
      <c r="L26" s="433"/>
      <c r="M26" s="566"/>
      <c r="Q26" s="190"/>
      <c r="R26" s="190"/>
      <c r="S26" s="190"/>
    </row>
    <row r="27" spans="1:21" ht="86.15" customHeight="1" thickBot="1" x14ac:dyDescent="0.65">
      <c r="A27" s="446"/>
      <c r="B27" s="443"/>
      <c r="C27" s="212" t="s">
        <v>345</v>
      </c>
      <c r="D27" s="217"/>
      <c r="E27" s="447"/>
      <c r="F27" s="447"/>
      <c r="G27" s="447"/>
      <c r="H27" s="447"/>
      <c r="I27" s="447"/>
      <c r="J27" s="447"/>
      <c r="K27" s="452"/>
      <c r="L27" s="447"/>
      <c r="M27" s="565"/>
      <c r="Q27" s="190"/>
      <c r="R27" s="190"/>
      <c r="S27" s="190"/>
    </row>
    <row r="28" spans="1:21" ht="80.5" customHeight="1" x14ac:dyDescent="0.6">
      <c r="A28" s="420" t="s">
        <v>346</v>
      </c>
      <c r="B28" s="441" t="s">
        <v>121</v>
      </c>
      <c r="C28" s="197" t="s">
        <v>347</v>
      </c>
      <c r="D28" s="194" t="s">
        <v>253</v>
      </c>
      <c r="E28" s="432" t="s">
        <v>103</v>
      </c>
      <c r="F28" s="432" t="s">
        <v>103</v>
      </c>
      <c r="G28" s="432" t="s">
        <v>103</v>
      </c>
      <c r="H28" s="432" t="s">
        <v>103</v>
      </c>
      <c r="I28" s="432" t="s">
        <v>103</v>
      </c>
      <c r="J28" s="432" t="s">
        <v>164</v>
      </c>
      <c r="K28" s="435" t="s">
        <v>826</v>
      </c>
      <c r="L28" s="432" t="s">
        <v>825</v>
      </c>
      <c r="M28" s="573"/>
      <c r="Q28" s="190" t="str">
        <f>IF(OR(J28='Drop downs'!$G$7,J28='Drop downs'!$G$5), B28&amp;": "&amp;K28&amp;CHAR(10),"")</f>
        <v xml:space="preserve">IIA4: 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v>
      </c>
      <c r="R28" s="190" t="str">
        <f>IF(J28='Drop downs'!$G$2,B28&amp;": "&amp;K28&amp;"
"," ")</f>
        <v xml:space="preserve"> </v>
      </c>
      <c r="S28" s="190" t="str">
        <f>IF(E28='Drop downs'!$B$6,B28&amp;": "&amp;K28&amp;"","")</f>
        <v/>
      </c>
      <c r="T28" s="175" t="str">
        <f>IF(L28&gt;0,B28&amp;":"&amp;L28&amp;"
","")</f>
        <v xml:space="preserve">IIA4:The inclusion of accessibility as a consideration for the application of proposed Policy HO2/Alternative 6 could help to ensure a potential positive outcome for IIA3. Further details from the Harrow planning officers could help to mitigate the uncertain effect identified. 
</v>
      </c>
      <c r="U28" s="175" t="str">
        <f>IF(M28&gt;0,B28&amp;":"&amp;M28&amp;"
","")</f>
        <v/>
      </c>
    </row>
    <row r="29" spans="1:21" ht="85.5" customHeight="1" x14ac:dyDescent="0.6">
      <c r="A29" s="421"/>
      <c r="B29" s="442"/>
      <c r="C29" s="198" t="s">
        <v>348</v>
      </c>
      <c r="D29" s="195" t="s">
        <v>253</v>
      </c>
      <c r="E29" s="433"/>
      <c r="F29" s="433"/>
      <c r="G29" s="433"/>
      <c r="H29" s="433"/>
      <c r="I29" s="433"/>
      <c r="J29" s="433"/>
      <c r="K29" s="436"/>
      <c r="L29" s="433"/>
      <c r="M29" s="574"/>
      <c r="Q29" s="190"/>
      <c r="R29" s="190"/>
      <c r="S29" s="190"/>
    </row>
    <row r="30" spans="1:21" ht="61" customHeight="1" x14ac:dyDescent="0.6">
      <c r="A30" s="421"/>
      <c r="B30" s="442"/>
      <c r="C30" s="198" t="s">
        <v>349</v>
      </c>
      <c r="D30" s="195" t="s">
        <v>253</v>
      </c>
      <c r="E30" s="433"/>
      <c r="F30" s="433"/>
      <c r="G30" s="433"/>
      <c r="H30" s="433"/>
      <c r="I30" s="433"/>
      <c r="J30" s="433"/>
      <c r="K30" s="436"/>
      <c r="L30" s="433"/>
      <c r="M30" s="574"/>
      <c r="Q30" s="190"/>
      <c r="R30" s="190"/>
      <c r="S30" s="190"/>
    </row>
    <row r="31" spans="1:21" ht="59.5" customHeight="1" x14ac:dyDescent="0.6">
      <c r="A31" s="421"/>
      <c r="B31" s="442"/>
      <c r="C31" s="198" t="s">
        <v>350</v>
      </c>
      <c r="D31" s="195" t="s">
        <v>257</v>
      </c>
      <c r="E31" s="433"/>
      <c r="F31" s="433"/>
      <c r="G31" s="433"/>
      <c r="H31" s="433"/>
      <c r="I31" s="433"/>
      <c r="J31" s="433"/>
      <c r="K31" s="436"/>
      <c r="L31" s="433"/>
      <c r="M31" s="574"/>
      <c r="Q31" s="190"/>
      <c r="R31" s="190"/>
      <c r="S31" s="190"/>
    </row>
    <row r="32" spans="1:21" ht="61" customHeight="1" x14ac:dyDescent="0.6">
      <c r="A32" s="421"/>
      <c r="B32" s="442"/>
      <c r="C32" s="198" t="s">
        <v>351</v>
      </c>
      <c r="D32" s="195" t="s">
        <v>257</v>
      </c>
      <c r="E32" s="433"/>
      <c r="F32" s="433"/>
      <c r="G32" s="433"/>
      <c r="H32" s="433"/>
      <c r="I32" s="433"/>
      <c r="J32" s="433"/>
      <c r="K32" s="436"/>
      <c r="L32" s="433"/>
      <c r="M32" s="574"/>
      <c r="Q32" s="190"/>
      <c r="R32" s="190"/>
      <c r="S32" s="190"/>
    </row>
    <row r="33" spans="1:21" ht="31.5" customHeight="1" x14ac:dyDescent="0.6">
      <c r="A33" s="421"/>
      <c r="B33" s="442"/>
      <c r="C33" s="198" t="s">
        <v>352</v>
      </c>
      <c r="D33" s="195" t="s">
        <v>257</v>
      </c>
      <c r="E33" s="433"/>
      <c r="F33" s="433"/>
      <c r="G33" s="433"/>
      <c r="H33" s="433"/>
      <c r="I33" s="433"/>
      <c r="J33" s="433"/>
      <c r="K33" s="436"/>
      <c r="L33" s="433"/>
      <c r="M33" s="574"/>
      <c r="Q33" s="190"/>
      <c r="R33" s="190"/>
      <c r="S33" s="190"/>
    </row>
    <row r="34" spans="1:21" ht="58" customHeight="1" x14ac:dyDescent="0.6">
      <c r="A34" s="421"/>
      <c r="B34" s="442"/>
      <c r="C34" s="198" t="s">
        <v>353</v>
      </c>
      <c r="D34" s="195" t="s">
        <v>257</v>
      </c>
      <c r="E34" s="433"/>
      <c r="F34" s="433"/>
      <c r="G34" s="433"/>
      <c r="H34" s="433"/>
      <c r="I34" s="433"/>
      <c r="J34" s="433"/>
      <c r="K34" s="436"/>
      <c r="L34" s="433"/>
      <c r="M34" s="574"/>
      <c r="Q34" s="190"/>
      <c r="R34" s="190"/>
      <c r="S34" s="190"/>
    </row>
    <row r="35" spans="1:21" ht="62.5" customHeight="1" thickBot="1" x14ac:dyDescent="0.65">
      <c r="A35" s="446"/>
      <c r="B35" s="443"/>
      <c r="C35" s="211" t="s">
        <v>354</v>
      </c>
      <c r="D35" s="212" t="s">
        <v>257</v>
      </c>
      <c r="E35" s="447"/>
      <c r="F35" s="447"/>
      <c r="G35" s="447"/>
      <c r="H35" s="447"/>
      <c r="I35" s="447"/>
      <c r="J35" s="447"/>
      <c r="K35" s="452"/>
      <c r="L35" s="447"/>
      <c r="M35" s="575"/>
      <c r="Q35" s="190"/>
      <c r="R35" s="190"/>
      <c r="S35" s="190"/>
    </row>
    <row r="36" spans="1:21" ht="73.5" customHeight="1" x14ac:dyDescent="0.6">
      <c r="A36" s="420" t="s">
        <v>355</v>
      </c>
      <c r="B36" s="441" t="s">
        <v>122</v>
      </c>
      <c r="C36" s="194" t="s">
        <v>356</v>
      </c>
      <c r="D36" s="194" t="s">
        <v>253</v>
      </c>
      <c r="E36" s="432" t="s">
        <v>421</v>
      </c>
      <c r="F36" s="432" t="s">
        <v>444</v>
      </c>
      <c r="G36" s="432" t="s">
        <v>510</v>
      </c>
      <c r="H36" s="432" t="s">
        <v>468</v>
      </c>
      <c r="I36" s="432" t="s">
        <v>439</v>
      </c>
      <c r="J36" s="432" t="s">
        <v>156</v>
      </c>
      <c r="K36" s="435" t="s">
        <v>827</v>
      </c>
      <c r="L36" s="435"/>
      <c r="M36" s="573"/>
      <c r="Q36" s="190" t="str">
        <f>IF(OR(J36='Drop downs'!$G$7,J36='Drop downs'!$G$5), B36&amp;": "&amp;K36&amp;CHAR(10),"")</f>
        <v/>
      </c>
      <c r="R36" s="190" t="str">
        <f>IF(J36='Drop downs'!$G$2,B36&amp;": "&amp;K36&amp;"
"," ")</f>
        <v xml:space="preserve">IIA5: 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
</v>
      </c>
      <c r="S36" s="190" t="str">
        <f>IF(E36='Drop downs'!$B$6,B36&amp;": "&amp;K36&amp;"","")</f>
        <v/>
      </c>
      <c r="T36" s="175" t="str">
        <f>IF(L36&gt;0,B36&amp;":"&amp;L36&amp;"
","")</f>
        <v/>
      </c>
      <c r="U36" s="175" t="str">
        <f>IF(M36&gt;0,B36&amp;":"&amp;M36&amp;"
","")</f>
        <v/>
      </c>
    </row>
    <row r="37" spans="1:21" ht="91.5" customHeight="1" x14ac:dyDescent="0.6">
      <c r="A37" s="421"/>
      <c r="B37" s="442"/>
      <c r="C37" s="195" t="s">
        <v>357</v>
      </c>
      <c r="D37" s="195" t="s">
        <v>253</v>
      </c>
      <c r="E37" s="433"/>
      <c r="F37" s="433"/>
      <c r="G37" s="433"/>
      <c r="H37" s="433"/>
      <c r="I37" s="433"/>
      <c r="J37" s="433"/>
      <c r="K37" s="436"/>
      <c r="L37" s="436"/>
      <c r="M37" s="574"/>
      <c r="Q37" s="190"/>
      <c r="R37" s="190"/>
      <c r="S37" s="190"/>
    </row>
    <row r="38" spans="1:21" ht="100" customHeight="1" x14ac:dyDescent="0.6">
      <c r="A38" s="421"/>
      <c r="B38" s="442"/>
      <c r="C38" s="195" t="s">
        <v>358</v>
      </c>
      <c r="D38" s="195" t="s">
        <v>257</v>
      </c>
      <c r="E38" s="433"/>
      <c r="F38" s="433"/>
      <c r="G38" s="433"/>
      <c r="H38" s="433"/>
      <c r="I38" s="433"/>
      <c r="J38" s="433"/>
      <c r="K38" s="436"/>
      <c r="L38" s="436"/>
      <c r="M38" s="574"/>
      <c r="Q38" s="190"/>
      <c r="R38" s="190"/>
      <c r="S38" s="190"/>
    </row>
    <row r="39" spans="1:21" ht="109" customHeight="1" x14ac:dyDescent="0.6">
      <c r="A39" s="421"/>
      <c r="B39" s="442"/>
      <c r="C39" s="195" t="s">
        <v>359</v>
      </c>
      <c r="D39" s="195" t="s">
        <v>257</v>
      </c>
      <c r="E39" s="433"/>
      <c r="F39" s="433"/>
      <c r="G39" s="433"/>
      <c r="H39" s="433"/>
      <c r="I39" s="433"/>
      <c r="J39" s="433"/>
      <c r="K39" s="436"/>
      <c r="L39" s="436"/>
      <c r="M39" s="574"/>
      <c r="Q39" s="190"/>
      <c r="R39" s="190"/>
      <c r="S39" s="190"/>
    </row>
    <row r="40" spans="1:21" ht="141.75" customHeight="1" x14ac:dyDescent="0.6">
      <c r="A40" s="421"/>
      <c r="B40" s="442"/>
      <c r="C40" s="195" t="s">
        <v>360</v>
      </c>
      <c r="D40" s="195" t="s">
        <v>253</v>
      </c>
      <c r="E40" s="433"/>
      <c r="F40" s="433"/>
      <c r="G40" s="433"/>
      <c r="H40" s="433"/>
      <c r="I40" s="433"/>
      <c r="J40" s="433"/>
      <c r="K40" s="436"/>
      <c r="L40" s="436"/>
      <c r="M40" s="574"/>
      <c r="Q40" s="190"/>
      <c r="R40" s="190"/>
      <c r="S40" s="190"/>
    </row>
    <row r="41" spans="1:21" ht="100"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87.75" customHeight="1" x14ac:dyDescent="0.6">
      <c r="A42" s="420" t="s">
        <v>362</v>
      </c>
      <c r="B42" s="441" t="s">
        <v>123</v>
      </c>
      <c r="C42" s="194" t="s">
        <v>363</v>
      </c>
      <c r="D42" s="194" t="s">
        <v>253</v>
      </c>
      <c r="E42" s="432" t="s">
        <v>435</v>
      </c>
      <c r="F42" s="432" t="s">
        <v>422</v>
      </c>
      <c r="G42" s="432" t="s">
        <v>427</v>
      </c>
      <c r="H42" s="432" t="s">
        <v>424</v>
      </c>
      <c r="I42" s="432" t="s">
        <v>439</v>
      </c>
      <c r="J42" s="432" t="s">
        <v>164</v>
      </c>
      <c r="K42" s="435" t="s">
        <v>828</v>
      </c>
      <c r="L42" s="435" t="s">
        <v>829</v>
      </c>
      <c r="M42" s="573"/>
      <c r="Q42" s="190" t="str">
        <f>IF(OR(J42='Drop downs'!$G$7,J42='Drop downs'!$G$5), B42&amp;": "&amp;K42&amp;CHAR(10),"")</f>
        <v xml:space="preserve">IIA6: 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v>
      </c>
      <c r="R42" s="190" t="str">
        <f>IF(J42='Drop downs'!$G$2,B42&amp;": "&amp;K42&amp;"
"," ")</f>
        <v xml:space="preserve"> </v>
      </c>
      <c r="S42" s="190" t="str">
        <f>IF(E42='Drop downs'!$B$6,B42&amp;": "&amp;K42&amp;"","")</f>
        <v/>
      </c>
      <c r="T42" s="175" t="str">
        <f>IF(L42&gt;0,B42&amp;":"&amp;L42&amp;"
","")</f>
        <v xml:space="preserve">IIA6:Further details of the locations for focussing the redevelopment of larger homes could help to mitigate the uncertain effect identified. 
</v>
      </c>
      <c r="U42" s="175" t="str">
        <f>IF(M42&gt;0,B42&amp;":"&amp;M42&amp;"
","")</f>
        <v/>
      </c>
    </row>
    <row r="43" spans="1:21" ht="61" customHeight="1" x14ac:dyDescent="0.6">
      <c r="A43" s="421"/>
      <c r="B43" s="442"/>
      <c r="C43" s="195" t="s">
        <v>364</v>
      </c>
      <c r="D43" s="195" t="s">
        <v>253</v>
      </c>
      <c r="E43" s="433"/>
      <c r="F43" s="433"/>
      <c r="G43" s="433"/>
      <c r="H43" s="433"/>
      <c r="I43" s="433"/>
      <c r="J43" s="433"/>
      <c r="K43" s="436"/>
      <c r="L43" s="436"/>
      <c r="M43" s="574"/>
      <c r="Q43" s="190"/>
      <c r="R43" s="190"/>
      <c r="S43" s="190"/>
    </row>
    <row r="44" spans="1:21" ht="62.5" customHeight="1" x14ac:dyDescent="0.6">
      <c r="A44" s="421"/>
      <c r="B44" s="442"/>
      <c r="C44" s="195" t="s">
        <v>365</v>
      </c>
      <c r="D44" s="195" t="s">
        <v>257</v>
      </c>
      <c r="E44" s="433"/>
      <c r="F44" s="433"/>
      <c r="G44" s="433"/>
      <c r="H44" s="433"/>
      <c r="I44" s="433"/>
      <c r="J44" s="433"/>
      <c r="K44" s="436"/>
      <c r="L44" s="436"/>
      <c r="M44" s="574"/>
      <c r="Q44" s="190"/>
      <c r="R44" s="190"/>
      <c r="S44" s="190"/>
    </row>
    <row r="45" spans="1:21" ht="68.5" customHeight="1" x14ac:dyDescent="0.6">
      <c r="A45" s="421"/>
      <c r="B45" s="442"/>
      <c r="C45" s="195" t="s">
        <v>366</v>
      </c>
      <c r="D45" s="195" t="s">
        <v>257</v>
      </c>
      <c r="E45" s="433"/>
      <c r="F45" s="433"/>
      <c r="G45" s="433"/>
      <c r="H45" s="433"/>
      <c r="I45" s="433"/>
      <c r="J45" s="433"/>
      <c r="K45" s="436"/>
      <c r="L45" s="436"/>
      <c r="M45" s="574"/>
      <c r="Q45" s="190"/>
      <c r="R45" s="190"/>
      <c r="S45" s="190"/>
    </row>
    <row r="46" spans="1:21" ht="93"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36" customHeight="1" x14ac:dyDescent="0.6">
      <c r="A47" s="420" t="s">
        <v>368</v>
      </c>
      <c r="B47" s="441" t="s">
        <v>124</v>
      </c>
      <c r="C47" s="194" t="s">
        <v>369</v>
      </c>
      <c r="D47" s="194" t="s">
        <v>253</v>
      </c>
      <c r="E47" s="432" t="s">
        <v>435</v>
      </c>
      <c r="F47" s="432" t="s">
        <v>444</v>
      </c>
      <c r="G47" s="432" t="s">
        <v>510</v>
      </c>
      <c r="H47" s="432" t="s">
        <v>468</v>
      </c>
      <c r="I47" s="432" t="s">
        <v>439</v>
      </c>
      <c r="J47" s="432" t="s">
        <v>159</v>
      </c>
      <c r="K47" s="435" t="s">
        <v>830</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3.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102.75" customHeight="1" x14ac:dyDescent="0.6">
      <c r="A49" s="420" t="s">
        <v>371</v>
      </c>
      <c r="B49" s="441" t="s">
        <v>125</v>
      </c>
      <c r="C49" s="189" t="s">
        <v>372</v>
      </c>
      <c r="D49" s="189" t="s">
        <v>257</v>
      </c>
      <c r="E49" s="432" t="s">
        <v>103</v>
      </c>
      <c r="F49" s="432" t="s">
        <v>103</v>
      </c>
      <c r="G49" s="432" t="s">
        <v>103</v>
      </c>
      <c r="H49" s="432" t="s">
        <v>103</v>
      </c>
      <c r="I49" s="432" t="s">
        <v>103</v>
      </c>
      <c r="J49" s="432" t="s">
        <v>161</v>
      </c>
      <c r="K49" s="435" t="s">
        <v>767</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67" customHeight="1" x14ac:dyDescent="0.6">
      <c r="A50" s="421"/>
      <c r="B50" s="442"/>
      <c r="C50" s="191" t="s">
        <v>373</v>
      </c>
      <c r="D50" s="191" t="s">
        <v>253</v>
      </c>
      <c r="E50" s="433"/>
      <c r="F50" s="433"/>
      <c r="G50" s="433"/>
      <c r="H50" s="433"/>
      <c r="I50" s="433"/>
      <c r="J50" s="433"/>
      <c r="K50" s="436"/>
      <c r="L50" s="436"/>
      <c r="M50" s="574"/>
      <c r="Q50" s="190"/>
      <c r="R50" s="190"/>
      <c r="S50" s="190"/>
    </row>
    <row r="51" spans="1:21" ht="52.5" customHeight="1" x14ac:dyDescent="0.6">
      <c r="A51" s="421"/>
      <c r="B51" s="442"/>
      <c r="C51" s="200" t="s">
        <v>374</v>
      </c>
      <c r="D51" s="191" t="s">
        <v>257</v>
      </c>
      <c r="E51" s="433"/>
      <c r="F51" s="433"/>
      <c r="G51" s="433"/>
      <c r="H51" s="433"/>
      <c r="I51" s="433"/>
      <c r="J51" s="433"/>
      <c r="K51" s="436"/>
      <c r="L51" s="436"/>
      <c r="M51" s="574"/>
      <c r="Q51" s="190"/>
      <c r="R51" s="190"/>
      <c r="S51" s="190"/>
    </row>
    <row r="52" spans="1:21" ht="56.15" customHeight="1" x14ac:dyDescent="0.6">
      <c r="A52" s="421"/>
      <c r="B52" s="442"/>
      <c r="C52" s="191" t="s">
        <v>375</v>
      </c>
      <c r="D52" s="191" t="s">
        <v>257</v>
      </c>
      <c r="E52" s="433"/>
      <c r="F52" s="433"/>
      <c r="G52" s="433"/>
      <c r="H52" s="433"/>
      <c r="I52" s="433"/>
      <c r="J52" s="433"/>
      <c r="K52" s="436"/>
      <c r="L52" s="436"/>
      <c r="M52" s="574"/>
      <c r="Q52" s="190"/>
      <c r="R52" s="190"/>
      <c r="S52" s="190"/>
    </row>
    <row r="53" spans="1:21" ht="48"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7.65" customHeight="1"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ht="30" customHeight="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7.65" customHeight="1" x14ac:dyDescent="0.6">
      <c r="A60" s="421"/>
      <c r="B60" s="442"/>
      <c r="C60" s="191" t="s">
        <v>385</v>
      </c>
      <c r="D60" s="191" t="s">
        <v>257</v>
      </c>
      <c r="E60" s="433"/>
      <c r="F60" s="433"/>
      <c r="G60" s="433"/>
      <c r="H60" s="433"/>
      <c r="I60" s="433"/>
      <c r="J60" s="433"/>
      <c r="K60" s="436"/>
      <c r="L60" s="436"/>
      <c r="M60" s="574"/>
      <c r="Q60" s="190"/>
      <c r="R60" s="190"/>
      <c r="S60" s="190"/>
    </row>
    <row r="61" spans="1:21" ht="31.5" customHeight="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35.5" customHeight="1"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435</v>
      </c>
      <c r="F65" s="432" t="s">
        <v>444</v>
      </c>
      <c r="G65" s="432" t="s">
        <v>427</v>
      </c>
      <c r="H65" s="432" t="s">
        <v>468</v>
      </c>
      <c r="I65" s="432" t="s">
        <v>439</v>
      </c>
      <c r="J65" s="432" t="s">
        <v>159</v>
      </c>
      <c r="K65" s="435" t="s">
        <v>831</v>
      </c>
      <c r="L65" s="435"/>
      <c r="M65" s="573" t="s">
        <v>746</v>
      </c>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xml:space="preserve">IIA11:The addition of explicit text which requires the consideration of the local historic environment could help to further improve the score for IIA13. 
</v>
      </c>
    </row>
    <row r="66" spans="1:21" ht="31.5" customHeight="1" x14ac:dyDescent="0.6">
      <c r="A66" s="421"/>
      <c r="B66" s="442"/>
      <c r="C66" s="198" t="s">
        <v>392</v>
      </c>
      <c r="D66" s="191" t="s">
        <v>257</v>
      </c>
      <c r="E66" s="433"/>
      <c r="F66" s="433"/>
      <c r="G66" s="433"/>
      <c r="H66" s="433"/>
      <c r="I66" s="433"/>
      <c r="J66" s="433"/>
      <c r="K66" s="436"/>
      <c r="L66" s="436"/>
      <c r="M66" s="574"/>
      <c r="Q66" s="190"/>
      <c r="R66" s="190"/>
      <c r="S66" s="190"/>
    </row>
    <row r="67" spans="1:21" ht="84" customHeight="1" x14ac:dyDescent="0.6">
      <c r="A67" s="421"/>
      <c r="B67" s="442"/>
      <c r="C67" s="198" t="s">
        <v>393</v>
      </c>
      <c r="D67" s="191"/>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5"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60" customHeight="1" x14ac:dyDescent="0.6">
      <c r="A72" s="420" t="s">
        <v>398</v>
      </c>
      <c r="B72" s="441" t="s">
        <v>129</v>
      </c>
      <c r="C72" s="197" t="s">
        <v>399</v>
      </c>
      <c r="D72" s="189" t="s">
        <v>253</v>
      </c>
      <c r="E72" s="432" t="s">
        <v>421</v>
      </c>
      <c r="F72" s="432" t="s">
        <v>444</v>
      </c>
      <c r="G72" s="432" t="s">
        <v>427</v>
      </c>
      <c r="H72" s="432" t="s">
        <v>468</v>
      </c>
      <c r="I72" s="432" t="s">
        <v>439</v>
      </c>
      <c r="J72" s="432" t="s">
        <v>159</v>
      </c>
      <c r="K72" s="465" t="s">
        <v>832</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35.15" customHeight="1" x14ac:dyDescent="0.6">
      <c r="A73" s="421"/>
      <c r="B73" s="442"/>
      <c r="C73" s="198" t="s">
        <v>400</v>
      </c>
      <c r="D73" s="191" t="s">
        <v>253</v>
      </c>
      <c r="E73" s="433"/>
      <c r="F73" s="433"/>
      <c r="G73" s="433"/>
      <c r="H73" s="433"/>
      <c r="I73" s="433"/>
      <c r="J73" s="433"/>
      <c r="K73" s="466"/>
      <c r="L73" s="436"/>
      <c r="M73" s="574"/>
      <c r="Q73" s="190"/>
      <c r="R73" s="190"/>
      <c r="S73" s="190"/>
    </row>
    <row r="74" spans="1:21" ht="60" customHeight="1" x14ac:dyDescent="0.6">
      <c r="A74" s="421"/>
      <c r="B74" s="442"/>
      <c r="C74" s="198" t="s">
        <v>401</v>
      </c>
      <c r="D74" s="191" t="s">
        <v>257</v>
      </c>
      <c r="E74" s="433"/>
      <c r="F74" s="433"/>
      <c r="G74" s="433"/>
      <c r="H74" s="433"/>
      <c r="I74" s="433"/>
      <c r="J74" s="433"/>
      <c r="K74" s="466"/>
      <c r="L74" s="436"/>
      <c r="M74" s="574"/>
      <c r="Q74" s="190"/>
      <c r="R74" s="190"/>
      <c r="S74" s="190"/>
    </row>
    <row r="75" spans="1:21" ht="42.65" customHeight="1" x14ac:dyDescent="0.6">
      <c r="A75" s="421"/>
      <c r="B75" s="442"/>
      <c r="C75" s="198" t="s">
        <v>402</v>
      </c>
      <c r="D75" s="191" t="s">
        <v>257</v>
      </c>
      <c r="E75" s="433"/>
      <c r="F75" s="433"/>
      <c r="G75" s="433"/>
      <c r="H75" s="433"/>
      <c r="I75" s="433"/>
      <c r="J75" s="433"/>
      <c r="K75" s="466"/>
      <c r="L75" s="436"/>
      <c r="M75" s="574"/>
      <c r="Q75" s="190"/>
      <c r="R75" s="190"/>
      <c r="S75" s="190"/>
    </row>
    <row r="76" spans="1:21" ht="56.25"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8" customHeight="1" x14ac:dyDescent="0.6">
      <c r="A77" s="444" t="s">
        <v>404</v>
      </c>
      <c r="B77" s="441" t="s">
        <v>130</v>
      </c>
      <c r="C77" s="197" t="s">
        <v>405</v>
      </c>
      <c r="D77" s="194" t="s">
        <v>257</v>
      </c>
      <c r="E77" s="432" t="s">
        <v>435</v>
      </c>
      <c r="F77" s="432" t="s">
        <v>444</v>
      </c>
      <c r="G77" s="432" t="s">
        <v>510</v>
      </c>
      <c r="H77" s="432" t="s">
        <v>468</v>
      </c>
      <c r="I77" s="432" t="s">
        <v>439</v>
      </c>
      <c r="J77" s="432" t="s">
        <v>159</v>
      </c>
      <c r="K77" s="435" t="s">
        <v>833</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c r="E79" s="433"/>
      <c r="F79" s="433"/>
      <c r="G79" s="433"/>
      <c r="H79" s="433"/>
      <c r="I79" s="433"/>
      <c r="J79" s="433"/>
      <c r="K79" s="436"/>
      <c r="L79" s="436"/>
      <c r="M79" s="574"/>
      <c r="Q79" s="190"/>
      <c r="R79" s="190"/>
      <c r="S79" s="190"/>
    </row>
    <row r="80" spans="1:21" x14ac:dyDescent="0.6">
      <c r="A80" s="463"/>
      <c r="B80" s="442"/>
      <c r="C80" s="205" t="s">
        <v>408</v>
      </c>
      <c r="D80" s="195"/>
      <c r="E80" s="433"/>
      <c r="F80" s="433"/>
      <c r="G80" s="433"/>
      <c r="H80" s="433"/>
      <c r="I80" s="433"/>
      <c r="J80" s="433"/>
      <c r="K80" s="436"/>
      <c r="L80" s="436"/>
      <c r="M80" s="574"/>
      <c r="Q80" s="190"/>
      <c r="R80" s="190"/>
      <c r="S80" s="190"/>
    </row>
    <row r="81" spans="1:21" ht="78" x14ac:dyDescent="0.6">
      <c r="A81" s="463"/>
      <c r="B81" s="442"/>
      <c r="C81" s="205" t="s">
        <v>409</v>
      </c>
      <c r="D81" s="195"/>
      <c r="E81" s="433"/>
      <c r="F81" s="433"/>
      <c r="G81" s="433"/>
      <c r="H81" s="433"/>
      <c r="I81" s="433"/>
      <c r="J81" s="433"/>
      <c r="K81" s="436"/>
      <c r="L81" s="436"/>
      <c r="M81" s="574"/>
      <c r="Q81" s="190"/>
      <c r="R81" s="190"/>
      <c r="S81" s="190"/>
    </row>
    <row r="82" spans="1:21" ht="83.5" customHeight="1" x14ac:dyDescent="0.6">
      <c r="A82" s="463"/>
      <c r="B82" s="442"/>
      <c r="C82" s="205" t="s">
        <v>410</v>
      </c>
      <c r="D82" s="195"/>
      <c r="E82" s="433"/>
      <c r="F82" s="433"/>
      <c r="G82" s="433"/>
      <c r="H82" s="433"/>
      <c r="I82" s="433"/>
      <c r="J82" s="433"/>
      <c r="K82" s="436"/>
      <c r="L82" s="436"/>
      <c r="M82" s="574"/>
      <c r="Q82" s="190"/>
      <c r="R82" s="190"/>
      <c r="S82" s="190"/>
    </row>
    <row r="83" spans="1:21" ht="56.5" customHeight="1" thickBot="1" x14ac:dyDescent="0.65">
      <c r="A83" s="464"/>
      <c r="B83" s="443"/>
      <c r="C83" s="215" t="s">
        <v>411</v>
      </c>
      <c r="D83" s="212"/>
      <c r="E83" s="447"/>
      <c r="F83" s="447"/>
      <c r="G83" s="447"/>
      <c r="H83" s="447"/>
      <c r="I83" s="447"/>
      <c r="J83" s="447"/>
      <c r="K83" s="452"/>
      <c r="L83" s="452"/>
      <c r="M83" s="575"/>
      <c r="Q83" s="190"/>
      <c r="R83" s="190"/>
      <c r="S83" s="190"/>
    </row>
    <row r="84" spans="1:21" ht="52" x14ac:dyDescent="0.6">
      <c r="A84" s="444" t="s">
        <v>412</v>
      </c>
      <c r="B84" s="441" t="s">
        <v>131</v>
      </c>
      <c r="C84" s="206" t="s">
        <v>413</v>
      </c>
      <c r="D84" s="194" t="s">
        <v>253</v>
      </c>
      <c r="E84" s="432" t="s">
        <v>421</v>
      </c>
      <c r="F84" s="432" t="s">
        <v>444</v>
      </c>
      <c r="G84" s="432" t="s">
        <v>510</v>
      </c>
      <c r="H84" s="432" t="s">
        <v>468</v>
      </c>
      <c r="I84" s="432" t="s">
        <v>439</v>
      </c>
      <c r="J84" s="432" t="s">
        <v>159</v>
      </c>
      <c r="K84" s="435" t="s">
        <v>834</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253</v>
      </c>
      <c r="E85" s="433"/>
      <c r="F85" s="433"/>
      <c r="G85" s="433"/>
      <c r="H85" s="433"/>
      <c r="I85" s="433"/>
      <c r="J85" s="433"/>
      <c r="K85" s="436"/>
      <c r="L85" s="436"/>
      <c r="M85" s="574"/>
      <c r="Q85" s="190"/>
      <c r="R85" s="190"/>
      <c r="S85" s="190"/>
    </row>
    <row r="86" spans="1:21" ht="56.25" customHeight="1" x14ac:dyDescent="0.6">
      <c r="A86" s="463"/>
      <c r="B86" s="442"/>
      <c r="C86" s="205" t="s">
        <v>415</v>
      </c>
      <c r="D86" s="195" t="s">
        <v>257</v>
      </c>
      <c r="E86" s="433"/>
      <c r="F86" s="433"/>
      <c r="G86" s="433"/>
      <c r="H86" s="433"/>
      <c r="I86" s="433"/>
      <c r="J86" s="433"/>
      <c r="K86" s="436"/>
      <c r="L86" s="436"/>
      <c r="M86" s="574"/>
      <c r="Q86" s="190"/>
      <c r="R86" s="190"/>
      <c r="S86" s="190"/>
    </row>
    <row r="87" spans="1:21" ht="26.5"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70.15" customHeight="1" x14ac:dyDescent="0.6">
      <c r="A90" s="584" t="str">
        <f>Q8&amp;Q18&amp;Q20&amp;Q28&amp;Q36&amp;Q42&amp;Q47&amp;Q48&amp;Q49&amp;Q54&amp;Q57&amp;Q65&amp;Q72&amp;Q77&amp;Q84&amp;Q87</f>
        <v xml:space="preserve">IIA3: 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IIA4: 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IIA6: 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87.65" customHeight="1" x14ac:dyDescent="0.6">
      <c r="A92" s="584" t="str">
        <f>R8&amp;R18&amp;R20&amp;R28&amp;R36&amp;R42&amp;R47&amp;R48&amp;R49&amp;R54&amp;R57&amp;R65&amp;R72&amp;R77&amp;R84&amp;R87</f>
        <v xml:space="preserve">    IIA5: 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90.65" customHeight="1" thickBot="1" x14ac:dyDescent="0.65">
      <c r="A96" s="581" t="str">
        <f>T8&amp;T18&amp;T20&amp;T28&amp;T36&amp;T42&amp;T47&amp;T49&amp;T54&amp;T57&amp;T65&amp;T72&amp;T77&amp;T84</f>
        <v xml:space="preserve">IIA3:The inclusion of accessibility as a consideration for the application of proposed Policy HO2/Alternative 6 could help to ensure a potential positive outcome for IIA3. Further details from the Harrow planning officers could help to mitigate the uncertain effect identified. 
IIA4:The inclusion of accessibility as a consideration for the application of proposed Policy HO2/Alternative 6 could help to ensure a potential positive outcome for IIA3. Further details from the Harrow planning officers could help to mitigate the uncertain effect identified. 
IIA6:Further details of the locations for focussing the redevelopment of larger homes could help to mitigate the uncertain effect identified.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9" customHeight="1" thickBot="1" x14ac:dyDescent="0.65">
      <c r="A98" s="581" t="str">
        <f>U8&amp;U18&amp;U20&amp;U28&amp;U36&amp;U42&amp;U47&amp;U49&amp;U54&amp;U57&amp;U65&amp;U72&amp;U77&amp;U84</f>
        <v xml:space="preserve">IIA11:The addition of explicit text which requires the consideration of the local historic environment could help to further improve the score for IIA13. 
</v>
      </c>
      <c r="B98" s="582"/>
      <c r="C98" s="582"/>
      <c r="D98" s="582"/>
      <c r="E98" s="582"/>
      <c r="F98" s="582"/>
      <c r="G98" s="582"/>
      <c r="H98" s="582"/>
      <c r="I98" s="582"/>
      <c r="J98" s="582"/>
      <c r="K98" s="582"/>
      <c r="L98" s="582"/>
      <c r="M98" s="583"/>
    </row>
  </sheetData>
  <sheetProtection algorithmName="SHA-512" hashValue="ianNVP24ALCpFILPZ7+wLGYTrc7SWGFPR0oWFQAz2dr/vGzfs/9uSapJleHS1Gllb62y/uRtOxmXuGMSO9qo1g==" saltValue="x5j4Gqj/1oiQFSyBF9UdG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362" priority="9">
      <formula>$D50="No"</formula>
    </cfRule>
  </conditionalFormatting>
  <conditionalFormatting sqref="C8:D87">
    <cfRule type="expression" dxfId="3361" priority="1">
      <formula>$D8="No"</formula>
    </cfRule>
  </conditionalFormatting>
  <conditionalFormatting sqref="J8 J18 J28 J49 J57 J65 J72 J77 J84">
    <cfRule type="cellIs" dxfId="3360" priority="35" operator="equal">
      <formula>"Significant Negative"</formula>
    </cfRule>
    <cfRule type="cellIs" dxfId="3359" priority="36" operator="equal">
      <formula>"Minor Negative"</formula>
    </cfRule>
    <cfRule type="cellIs" dxfId="3358" priority="37" operator="equal">
      <formula>"Uncertain"</formula>
    </cfRule>
    <cfRule type="cellIs" dxfId="3357" priority="38" operator="equal">
      <formula>"Neutral"</formula>
    </cfRule>
    <cfRule type="cellIs" dxfId="3356" priority="39" operator="equal">
      <formula>"Minor Positive"</formula>
    </cfRule>
    <cfRule type="cellIs" dxfId="3355" priority="40" operator="equal">
      <formula>"Significant Positive"</formula>
    </cfRule>
  </conditionalFormatting>
  <conditionalFormatting sqref="J20">
    <cfRule type="cellIs" dxfId="3354" priority="23" operator="equal">
      <formula>"Significant Negative"</formula>
    </cfRule>
    <cfRule type="cellIs" dxfId="3353" priority="24" operator="equal">
      <formula>"Minor Negative"</formula>
    </cfRule>
    <cfRule type="cellIs" dxfId="3352" priority="25" operator="equal">
      <formula>"Uncertain"</formula>
    </cfRule>
    <cfRule type="cellIs" dxfId="3351" priority="26" operator="equal">
      <formula>"Neutral"</formula>
    </cfRule>
    <cfRule type="cellIs" dxfId="3350" priority="27" operator="equal">
      <formula>"Minor Positive"</formula>
    </cfRule>
    <cfRule type="cellIs" dxfId="3349" priority="28" operator="equal">
      <formula>"Significant Positive"</formula>
    </cfRule>
  </conditionalFormatting>
  <conditionalFormatting sqref="J36">
    <cfRule type="cellIs" dxfId="3348" priority="17" operator="equal">
      <formula>"Significant Negative"</formula>
    </cfRule>
    <cfRule type="cellIs" dxfId="3347" priority="18" operator="equal">
      <formula>"Minor Negative"</formula>
    </cfRule>
    <cfRule type="cellIs" dxfId="3346" priority="19" operator="equal">
      <formula>"Uncertain"</formula>
    </cfRule>
    <cfRule type="cellIs" dxfId="3345" priority="20" operator="equal">
      <formula>"Neutral"</formula>
    </cfRule>
    <cfRule type="cellIs" dxfId="3344" priority="21" operator="equal">
      <formula>"Minor Positive"</formula>
    </cfRule>
    <cfRule type="cellIs" dxfId="3343" priority="22" operator="equal">
      <formula>"Significant Positive"</formula>
    </cfRule>
  </conditionalFormatting>
  <conditionalFormatting sqref="J42">
    <cfRule type="cellIs" dxfId="3342" priority="2" operator="equal">
      <formula>"Significant Negative"</formula>
    </cfRule>
    <cfRule type="cellIs" dxfId="3341" priority="3" operator="equal">
      <formula>"Minor Negative"</formula>
    </cfRule>
    <cfRule type="cellIs" dxfId="3340" priority="4" operator="equal">
      <formula>"Uncertain"</formula>
    </cfRule>
    <cfRule type="cellIs" dxfId="3339" priority="5" operator="equal">
      <formula>"Neutral"</formula>
    </cfRule>
    <cfRule type="cellIs" dxfId="3338" priority="6" operator="equal">
      <formula>"Minor Positive"</formula>
    </cfRule>
    <cfRule type="cellIs" dxfId="3337" priority="7" operator="equal">
      <formula>"Significant Positive"</formula>
    </cfRule>
  </conditionalFormatting>
  <conditionalFormatting sqref="J47">
    <cfRule type="cellIs" dxfId="3336" priority="29" operator="equal">
      <formula>"Significant Negative"</formula>
    </cfRule>
    <cfRule type="cellIs" dxfId="3335" priority="30" operator="equal">
      <formula>"Minor Negative"</formula>
    </cfRule>
    <cfRule type="cellIs" dxfId="3334" priority="31" operator="equal">
      <formula>"Uncertain"</formula>
    </cfRule>
    <cfRule type="cellIs" dxfId="3333" priority="32" operator="equal">
      <formula>"Neutral"</formula>
    </cfRule>
    <cfRule type="cellIs" dxfId="3332" priority="33" operator="equal">
      <formula>"Minor Positive"</formula>
    </cfRule>
    <cfRule type="cellIs" dxfId="3331" priority="34" operator="equal">
      <formula>"Significant Positive"</formula>
    </cfRule>
  </conditionalFormatting>
  <conditionalFormatting sqref="J54">
    <cfRule type="cellIs" dxfId="3330" priority="11" operator="equal">
      <formula>"Significant Negative"</formula>
    </cfRule>
    <cfRule type="cellIs" dxfId="3329" priority="12" operator="equal">
      <formula>"Minor Negative"</formula>
    </cfRule>
    <cfRule type="cellIs" dxfId="3328" priority="13" operator="equal">
      <formula>"Uncertain"</formula>
    </cfRule>
    <cfRule type="cellIs" dxfId="3327" priority="14" operator="equal">
      <formula>"Neutral"</formula>
    </cfRule>
    <cfRule type="cellIs" dxfId="3326" priority="15" operator="equal">
      <formula>"Minor Positive"</formula>
    </cfRule>
    <cfRule type="cellIs" dxfId="3325" priority="16" operator="equal">
      <formula>"Significant Positive"</formula>
    </cfRule>
  </conditionalFormatting>
  <pageMargins left="0.7" right="0.7" top="0.75" bottom="0.75" header="0.3" footer="0.3"/>
  <pageSetup orientation="portrait"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1824-4F53-493A-A076-1B1D903C0CE5}">
  <sheetPr codeName="Sheet132">
    <tabColor theme="4" tint="0.79998168889431442"/>
  </sheetPr>
  <dimension ref="A1:V98"/>
  <sheetViews>
    <sheetView zoomScale="90" zoomScaleNormal="90" workbookViewId="0">
      <pane xSplit="4" ySplit="7" topLeftCell="K33"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835</v>
      </c>
      <c r="D1" s="323"/>
      <c r="E1" s="323"/>
      <c r="F1" s="324"/>
      <c r="G1" s="16"/>
      <c r="I1" s="7"/>
      <c r="J1" s="7"/>
      <c r="K1" s="7"/>
    </row>
    <row r="2" spans="1:22" x14ac:dyDescent="0.35">
      <c r="A2" s="74" t="s">
        <v>31</v>
      </c>
      <c r="B2" s="9"/>
      <c r="C2" s="323" t="s">
        <v>661</v>
      </c>
      <c r="D2" s="323"/>
      <c r="E2" s="323"/>
      <c r="F2" s="324"/>
      <c r="I2" s="8"/>
      <c r="J2" s="8"/>
      <c r="K2" s="8"/>
    </row>
    <row r="3" spans="1:22" x14ac:dyDescent="0.35">
      <c r="A3" s="75" t="s">
        <v>32</v>
      </c>
      <c r="B3" s="4"/>
      <c r="C3" s="323" t="s">
        <v>836</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253</v>
      </c>
      <c r="E20" s="370" t="s">
        <v>435</v>
      </c>
      <c r="F20" s="370" t="s">
        <v>444</v>
      </c>
      <c r="G20" s="370" t="s">
        <v>510</v>
      </c>
      <c r="H20" s="370" t="s">
        <v>468</v>
      </c>
      <c r="I20" s="370" t="s">
        <v>425</v>
      </c>
      <c r="J20" s="370" t="s">
        <v>159</v>
      </c>
      <c r="K20" s="379" t="s">
        <v>837</v>
      </c>
      <c r="L20" s="370" t="s">
        <v>257</v>
      </c>
      <c r="M20" s="370"/>
      <c r="N20" s="503"/>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253</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253</v>
      </c>
      <c r="E25" s="358"/>
      <c r="F25" s="358"/>
      <c r="G25" s="358"/>
      <c r="H25" s="358"/>
      <c r="I25" s="358"/>
      <c r="J25" s="358"/>
      <c r="K25" s="296"/>
      <c r="L25" s="358"/>
      <c r="M25" s="358"/>
      <c r="N25" s="505"/>
      <c r="R25" s="12"/>
      <c r="S25" s="12"/>
      <c r="T25" s="12"/>
    </row>
    <row r="26" spans="1:22" ht="14.5" customHeight="1" x14ac:dyDescent="0.35">
      <c r="A26" s="377"/>
      <c r="B26" s="368"/>
      <c r="C26" s="3" t="s">
        <v>344</v>
      </c>
      <c r="D26" s="24" t="s">
        <v>257</v>
      </c>
      <c r="E26" s="358"/>
      <c r="F26" s="358"/>
      <c r="G26" s="358"/>
      <c r="H26" s="358"/>
      <c r="I26" s="358"/>
      <c r="J26" s="358"/>
      <c r="K26" s="296"/>
      <c r="L26" s="358"/>
      <c r="M26" s="358"/>
      <c r="N26" s="505"/>
      <c r="R26" s="12"/>
      <c r="S26" s="12"/>
      <c r="T26" s="12"/>
    </row>
    <row r="27" spans="1:22" ht="29.5" thickBot="1" x14ac:dyDescent="0.4">
      <c r="A27" s="382"/>
      <c r="B27" s="369"/>
      <c r="C27" s="80" t="s">
        <v>345</v>
      </c>
      <c r="D27" s="88" t="s">
        <v>257</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257</v>
      </c>
      <c r="E28" s="370" t="s">
        <v>435</v>
      </c>
      <c r="F28" s="370" t="s">
        <v>444</v>
      </c>
      <c r="G28" s="370" t="s">
        <v>510</v>
      </c>
      <c r="H28" s="370" t="s">
        <v>468</v>
      </c>
      <c r="I28" s="370" t="s">
        <v>425</v>
      </c>
      <c r="J28" s="370" t="s">
        <v>159</v>
      </c>
      <c r="K28" s="379" t="s">
        <v>838</v>
      </c>
      <c r="L28" s="370" t="s">
        <v>257</v>
      </c>
      <c r="M28" s="370"/>
      <c r="N28" s="503"/>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77"/>
      <c r="B29" s="368"/>
      <c r="C29" s="83" t="s">
        <v>348</v>
      </c>
      <c r="D29" s="3" t="s">
        <v>253</v>
      </c>
      <c r="E29" s="358"/>
      <c r="F29" s="358"/>
      <c r="G29" s="358"/>
      <c r="H29" s="358"/>
      <c r="I29" s="358"/>
      <c r="J29" s="358"/>
      <c r="K29" s="296"/>
      <c r="L29" s="358"/>
      <c r="M29" s="358"/>
      <c r="N29" s="505"/>
      <c r="R29" s="12"/>
      <c r="S29" s="12"/>
      <c r="T29" s="12"/>
    </row>
    <row r="30" spans="1:22" x14ac:dyDescent="0.35">
      <c r="A30" s="377"/>
      <c r="B30" s="368"/>
      <c r="C30" s="83" t="s">
        <v>349</v>
      </c>
      <c r="D30" s="3" t="s">
        <v>253</v>
      </c>
      <c r="E30" s="358"/>
      <c r="F30" s="358"/>
      <c r="G30" s="358"/>
      <c r="H30" s="358"/>
      <c r="I30" s="358"/>
      <c r="J30" s="358"/>
      <c r="K30" s="296"/>
      <c r="L30" s="358"/>
      <c r="M30" s="358"/>
      <c r="N30" s="505"/>
      <c r="R30" s="12"/>
      <c r="S30" s="12"/>
      <c r="T30" s="12"/>
    </row>
    <row r="31" spans="1:22" ht="30" customHeight="1" x14ac:dyDescent="0.35">
      <c r="A31" s="377"/>
      <c r="B31" s="368"/>
      <c r="C31" s="83" t="s">
        <v>350</v>
      </c>
      <c r="D31" s="3" t="s">
        <v>257</v>
      </c>
      <c r="E31" s="358"/>
      <c r="F31" s="358"/>
      <c r="G31" s="358"/>
      <c r="H31" s="358"/>
      <c r="I31" s="358"/>
      <c r="J31" s="358"/>
      <c r="K31" s="296"/>
      <c r="L31" s="358"/>
      <c r="M31" s="358"/>
      <c r="N31" s="505"/>
      <c r="R31" s="12"/>
      <c r="S31" s="12"/>
      <c r="T31" s="12"/>
    </row>
    <row r="32" spans="1:22" x14ac:dyDescent="0.35">
      <c r="A32" s="377"/>
      <c r="B32" s="368"/>
      <c r="C32" s="83" t="s">
        <v>351</v>
      </c>
      <c r="D32" s="3" t="s">
        <v>257</v>
      </c>
      <c r="E32" s="358"/>
      <c r="F32" s="358"/>
      <c r="G32" s="358"/>
      <c r="H32" s="358"/>
      <c r="I32" s="358"/>
      <c r="J32" s="358"/>
      <c r="K32" s="296"/>
      <c r="L32" s="358"/>
      <c r="M32" s="358"/>
      <c r="N32" s="505"/>
      <c r="R32" s="12"/>
      <c r="S32" s="12"/>
      <c r="T32" s="12"/>
    </row>
    <row r="33" spans="1:22" x14ac:dyDescent="0.35">
      <c r="A33" s="377"/>
      <c r="B33" s="368"/>
      <c r="C33" s="83" t="s">
        <v>352</v>
      </c>
      <c r="D33" s="3" t="s">
        <v>257</v>
      </c>
      <c r="E33" s="358"/>
      <c r="F33" s="358"/>
      <c r="G33" s="358"/>
      <c r="H33" s="358"/>
      <c r="I33" s="358"/>
      <c r="J33" s="358"/>
      <c r="K33" s="296"/>
      <c r="L33" s="358"/>
      <c r="M33" s="358"/>
      <c r="N33" s="505"/>
      <c r="R33" s="12"/>
      <c r="S33" s="12"/>
      <c r="T33" s="12"/>
    </row>
    <row r="34" spans="1:22" x14ac:dyDescent="0.35">
      <c r="A34" s="377"/>
      <c r="B34" s="368"/>
      <c r="C34" s="83" t="s">
        <v>353</v>
      </c>
      <c r="D34" s="3" t="s">
        <v>257</v>
      </c>
      <c r="E34" s="358"/>
      <c r="F34" s="358"/>
      <c r="G34" s="358"/>
      <c r="H34" s="358"/>
      <c r="I34" s="358"/>
      <c r="J34" s="358"/>
      <c r="K34" s="296"/>
      <c r="L34" s="358"/>
      <c r="M34" s="358"/>
      <c r="N34" s="505"/>
      <c r="R34" s="12"/>
      <c r="S34" s="12"/>
      <c r="T34" s="12"/>
    </row>
    <row r="35" spans="1:22" ht="15" thickBot="1" x14ac:dyDescent="0.4">
      <c r="A35" s="382"/>
      <c r="B35" s="369"/>
      <c r="C35" s="93" t="s">
        <v>354</v>
      </c>
      <c r="D35" s="80" t="s">
        <v>257</v>
      </c>
      <c r="E35" s="359"/>
      <c r="F35" s="359"/>
      <c r="G35" s="359"/>
      <c r="H35" s="359"/>
      <c r="I35" s="359"/>
      <c r="J35" s="359"/>
      <c r="K35" s="361"/>
      <c r="L35" s="359"/>
      <c r="M35" s="359"/>
      <c r="N35" s="504"/>
      <c r="R35" s="12"/>
      <c r="S35" s="12"/>
      <c r="T35" s="12"/>
    </row>
    <row r="36" spans="1:22" x14ac:dyDescent="0.35">
      <c r="A36" s="376" t="s">
        <v>355</v>
      </c>
      <c r="B36" s="367" t="s">
        <v>122</v>
      </c>
      <c r="C36" s="79" t="s">
        <v>356</v>
      </c>
      <c r="D36" s="79" t="s">
        <v>253</v>
      </c>
      <c r="E36" s="370" t="s">
        <v>421</v>
      </c>
      <c r="F36" s="370" t="s">
        <v>444</v>
      </c>
      <c r="G36" s="370" t="s">
        <v>427</v>
      </c>
      <c r="H36" s="370" t="s">
        <v>424</v>
      </c>
      <c r="I36" s="370" t="s">
        <v>425</v>
      </c>
      <c r="J36" s="370" t="s">
        <v>159</v>
      </c>
      <c r="K36" s="379" t="s">
        <v>839</v>
      </c>
      <c r="L36" s="370" t="s">
        <v>257</v>
      </c>
      <c r="M36" s="379"/>
      <c r="N36" s="498"/>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77"/>
      <c r="B37" s="368"/>
      <c r="C37" s="3" t="s">
        <v>357</v>
      </c>
      <c r="D37" s="3" t="s">
        <v>253</v>
      </c>
      <c r="E37" s="358"/>
      <c r="F37" s="358"/>
      <c r="G37" s="358"/>
      <c r="H37" s="358"/>
      <c r="I37" s="358"/>
      <c r="J37" s="358"/>
      <c r="K37" s="296"/>
      <c r="L37" s="358"/>
      <c r="M37" s="296"/>
      <c r="N37" s="499"/>
      <c r="R37" s="12"/>
      <c r="S37" s="12"/>
      <c r="T37" s="12"/>
    </row>
    <row r="38" spans="1:22" x14ac:dyDescent="0.35">
      <c r="A38" s="377"/>
      <c r="B38" s="368"/>
      <c r="C38" s="3" t="s">
        <v>358</v>
      </c>
      <c r="D38" s="3" t="s">
        <v>253</v>
      </c>
      <c r="E38" s="358"/>
      <c r="F38" s="358"/>
      <c r="G38" s="358"/>
      <c r="H38" s="358"/>
      <c r="I38" s="358"/>
      <c r="J38" s="358"/>
      <c r="K38" s="296"/>
      <c r="L38" s="358"/>
      <c r="M38" s="296"/>
      <c r="N38" s="499"/>
      <c r="R38" s="12"/>
      <c r="S38" s="12"/>
      <c r="T38" s="12"/>
    </row>
    <row r="39" spans="1:22" ht="29" x14ac:dyDescent="0.35">
      <c r="A39" s="377"/>
      <c r="B39" s="368"/>
      <c r="C39" s="3" t="s">
        <v>359</v>
      </c>
      <c r="D39" s="3" t="s">
        <v>253</v>
      </c>
      <c r="E39" s="358"/>
      <c r="F39" s="358"/>
      <c r="G39" s="358"/>
      <c r="H39" s="358"/>
      <c r="I39" s="358"/>
      <c r="J39" s="358"/>
      <c r="K39" s="296"/>
      <c r="L39" s="358"/>
      <c r="M39" s="296"/>
      <c r="N39" s="499"/>
      <c r="R39" s="12"/>
      <c r="S39" s="12"/>
      <c r="T39" s="12"/>
    </row>
    <row r="40" spans="1:22" ht="43.5" x14ac:dyDescent="0.35">
      <c r="A40" s="377"/>
      <c r="B40" s="368"/>
      <c r="C40" s="3" t="s">
        <v>360</v>
      </c>
      <c r="D40" s="3" t="s">
        <v>253</v>
      </c>
      <c r="E40" s="358"/>
      <c r="F40" s="358"/>
      <c r="G40" s="358"/>
      <c r="H40" s="358"/>
      <c r="I40" s="358"/>
      <c r="J40" s="358"/>
      <c r="K40" s="296"/>
      <c r="L40" s="358"/>
      <c r="M40" s="296"/>
      <c r="N40" s="499"/>
      <c r="R40" s="12"/>
      <c r="S40" s="12"/>
      <c r="T40" s="12"/>
    </row>
    <row r="41" spans="1:22" ht="29.5" thickBot="1" x14ac:dyDescent="0.4">
      <c r="A41" s="382"/>
      <c r="B41" s="369"/>
      <c r="C41" s="80" t="s">
        <v>361</v>
      </c>
      <c r="D41" s="80" t="s">
        <v>253</v>
      </c>
      <c r="E41" s="359"/>
      <c r="F41" s="359"/>
      <c r="G41" s="359"/>
      <c r="H41" s="359"/>
      <c r="I41" s="359"/>
      <c r="J41" s="359"/>
      <c r="K41" s="361"/>
      <c r="L41" s="359"/>
      <c r="M41" s="361"/>
      <c r="N41" s="500"/>
      <c r="R41" s="12"/>
      <c r="S41" s="12"/>
      <c r="T41" s="12"/>
    </row>
    <row r="42" spans="1:22" ht="29" x14ac:dyDescent="0.35">
      <c r="A42" s="376" t="s">
        <v>362</v>
      </c>
      <c r="B42" s="367" t="s">
        <v>123</v>
      </c>
      <c r="C42" s="79" t="s">
        <v>363</v>
      </c>
      <c r="D42" s="79" t="s">
        <v>253</v>
      </c>
      <c r="E42" s="370" t="s">
        <v>435</v>
      </c>
      <c r="F42" s="370" t="s">
        <v>422</v>
      </c>
      <c r="G42" s="370" t="s">
        <v>427</v>
      </c>
      <c r="H42" s="370" t="s">
        <v>424</v>
      </c>
      <c r="I42" s="370" t="s">
        <v>439</v>
      </c>
      <c r="J42" s="370" t="s">
        <v>159</v>
      </c>
      <c r="K42" s="379" t="s">
        <v>742</v>
      </c>
      <c r="L42" s="370" t="s">
        <v>257</v>
      </c>
      <c r="M42" s="379"/>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358"/>
      <c r="M43" s="296"/>
      <c r="N43" s="499"/>
      <c r="R43" s="12"/>
      <c r="S43" s="12"/>
      <c r="T43" s="12"/>
    </row>
    <row r="44" spans="1:22" x14ac:dyDescent="0.35">
      <c r="A44" s="377"/>
      <c r="B44" s="368"/>
      <c r="C44" s="3" t="s">
        <v>365</v>
      </c>
      <c r="D44" s="3" t="s">
        <v>257</v>
      </c>
      <c r="E44" s="358"/>
      <c r="F44" s="358"/>
      <c r="G44" s="358"/>
      <c r="H44" s="358"/>
      <c r="I44" s="358"/>
      <c r="J44" s="358"/>
      <c r="K44" s="296"/>
      <c r="L44" s="358"/>
      <c r="M44" s="296"/>
      <c r="N44" s="499"/>
      <c r="R44" s="12"/>
      <c r="S44" s="12"/>
      <c r="T44" s="12"/>
    </row>
    <row r="45" spans="1:22" x14ac:dyDescent="0.35">
      <c r="A45" s="377"/>
      <c r="B45" s="368"/>
      <c r="C45" s="3" t="s">
        <v>366</v>
      </c>
      <c r="D45" s="3" t="s">
        <v>257</v>
      </c>
      <c r="E45" s="358"/>
      <c r="F45" s="358"/>
      <c r="G45" s="358"/>
      <c r="H45" s="358"/>
      <c r="I45" s="358"/>
      <c r="J45" s="358"/>
      <c r="K45" s="296"/>
      <c r="L45" s="358"/>
      <c r="M45" s="296"/>
      <c r="N45" s="499"/>
      <c r="R45" s="12"/>
      <c r="S45" s="12"/>
      <c r="T45" s="12"/>
    </row>
    <row r="46" spans="1:22" ht="29.5" thickBot="1" x14ac:dyDescent="0.4">
      <c r="A46" s="382"/>
      <c r="B46" s="369"/>
      <c r="C46" s="80" t="s">
        <v>367</v>
      </c>
      <c r="D46" s="80" t="s">
        <v>257</v>
      </c>
      <c r="E46" s="359"/>
      <c r="F46" s="359"/>
      <c r="G46" s="359"/>
      <c r="H46" s="359"/>
      <c r="I46" s="359"/>
      <c r="J46" s="359"/>
      <c r="K46" s="361"/>
      <c r="L46" s="359"/>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59"/>
      <c r="M48" s="361"/>
      <c r="N48" s="500"/>
      <c r="R48" s="12"/>
      <c r="S48" s="12"/>
      <c r="T48" s="12"/>
    </row>
    <row r="49" spans="1:22" ht="29" x14ac:dyDescent="0.35">
      <c r="A49" s="376" t="s">
        <v>371</v>
      </c>
      <c r="B49" s="367" t="s">
        <v>125</v>
      </c>
      <c r="C49" s="86" t="s">
        <v>372</v>
      </c>
      <c r="D49" s="86" t="s">
        <v>257</v>
      </c>
      <c r="E49" s="370" t="s">
        <v>421</v>
      </c>
      <c r="F49" s="370" t="s">
        <v>422</v>
      </c>
      <c r="G49" s="370" t="s">
        <v>427</v>
      </c>
      <c r="H49" s="370" t="s">
        <v>424</v>
      </c>
      <c r="I49" s="370" t="s">
        <v>439</v>
      </c>
      <c r="J49" s="370" t="s">
        <v>159</v>
      </c>
      <c r="K49" s="379" t="s">
        <v>840</v>
      </c>
      <c r="L49" s="370"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253</v>
      </c>
      <c r="E50" s="358"/>
      <c r="F50" s="358"/>
      <c r="G50" s="358"/>
      <c r="H50" s="358"/>
      <c r="I50" s="358"/>
      <c r="J50" s="358"/>
      <c r="K50" s="296"/>
      <c r="L50" s="358"/>
      <c r="M50" s="296"/>
      <c r="N50" s="499"/>
      <c r="R50" s="12"/>
      <c r="S50" s="12"/>
      <c r="T50" s="12"/>
    </row>
    <row r="51" spans="1:22" x14ac:dyDescent="0.35">
      <c r="A51" s="377"/>
      <c r="B51" s="368"/>
      <c r="C51" s="97" t="s">
        <v>374</v>
      </c>
      <c r="D51" s="24" t="s">
        <v>253</v>
      </c>
      <c r="E51" s="358"/>
      <c r="F51" s="358"/>
      <c r="G51" s="358"/>
      <c r="H51" s="358"/>
      <c r="I51" s="358"/>
      <c r="J51" s="358"/>
      <c r="K51" s="296"/>
      <c r="L51" s="358"/>
      <c r="M51" s="296"/>
      <c r="N51" s="499"/>
      <c r="R51" s="12"/>
      <c r="S51" s="12"/>
      <c r="T51" s="12"/>
    </row>
    <row r="52" spans="1:22" x14ac:dyDescent="0.35">
      <c r="A52" s="377"/>
      <c r="B52" s="368"/>
      <c r="C52" s="24" t="s">
        <v>375</v>
      </c>
      <c r="D52" s="24" t="s">
        <v>257</v>
      </c>
      <c r="E52" s="358"/>
      <c r="F52" s="358"/>
      <c r="G52" s="358"/>
      <c r="H52" s="358"/>
      <c r="I52" s="358"/>
      <c r="J52" s="358"/>
      <c r="K52" s="296"/>
      <c r="L52" s="358"/>
      <c r="M52" s="296"/>
      <c r="N52" s="499"/>
      <c r="R52" s="12"/>
      <c r="S52" s="12"/>
      <c r="T52" s="12"/>
    </row>
    <row r="53" spans="1:22" ht="107.5" customHeight="1" thickBot="1" x14ac:dyDescent="0.4">
      <c r="A53" s="382"/>
      <c r="B53" s="369"/>
      <c r="C53" s="88" t="s">
        <v>376</v>
      </c>
      <c r="D53" s="88" t="s">
        <v>253</v>
      </c>
      <c r="E53" s="359"/>
      <c r="F53" s="359"/>
      <c r="G53" s="359"/>
      <c r="H53" s="359"/>
      <c r="I53" s="359"/>
      <c r="J53" s="359"/>
      <c r="K53" s="361"/>
      <c r="L53" s="359"/>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6"/>
      <c r="N55" s="499"/>
      <c r="R55" s="12"/>
      <c r="S55" s="12"/>
      <c r="T55" s="12"/>
    </row>
    <row r="56" spans="1:22" ht="84.65" customHeight="1" thickBot="1" x14ac:dyDescent="0.4">
      <c r="A56" s="382"/>
      <c r="B56" s="369"/>
      <c r="C56" s="90" t="s">
        <v>380</v>
      </c>
      <c r="D56" s="88" t="s">
        <v>257</v>
      </c>
      <c r="E56" s="359"/>
      <c r="F56" s="359"/>
      <c r="G56" s="359"/>
      <c r="H56" s="359"/>
      <c r="I56" s="359"/>
      <c r="J56" s="359"/>
      <c r="K56" s="361"/>
      <c r="L56" s="359"/>
      <c r="M56" s="361"/>
      <c r="N56" s="500"/>
      <c r="R56" s="12"/>
      <c r="S56" s="12"/>
      <c r="T56" s="12"/>
    </row>
    <row r="57" spans="1:22" x14ac:dyDescent="0.35">
      <c r="A57" s="376" t="s">
        <v>381</v>
      </c>
      <c r="B57" s="367" t="s">
        <v>127</v>
      </c>
      <c r="C57" s="86" t="s">
        <v>382</v>
      </c>
      <c r="D57" s="86" t="s">
        <v>257</v>
      </c>
      <c r="E57" s="370" t="s">
        <v>421</v>
      </c>
      <c r="F57" s="370" t="s">
        <v>444</v>
      </c>
      <c r="G57" s="370" t="s">
        <v>510</v>
      </c>
      <c r="H57" s="370" t="s">
        <v>468</v>
      </c>
      <c r="I57" s="370" t="s">
        <v>548</v>
      </c>
      <c r="J57" s="370" t="s">
        <v>159</v>
      </c>
      <c r="K57" s="379" t="s">
        <v>841</v>
      </c>
      <c r="L57" s="370" t="s">
        <v>253</v>
      </c>
      <c r="M57" s="379"/>
      <c r="N57" s="498" t="s">
        <v>842</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IIA10:To further enhance the potential positive effect identified, the expansion of criterion 3e to consider connections with adjoining sites or expansion of existing GI on those could help to increase the network of habitats within the Borough. 
</v>
      </c>
    </row>
    <row r="58" spans="1:22" x14ac:dyDescent="0.35">
      <c r="A58" s="377"/>
      <c r="B58" s="368"/>
      <c r="C58" s="24" t="s">
        <v>383</v>
      </c>
      <c r="D58" s="24" t="s">
        <v>257</v>
      </c>
      <c r="E58" s="358"/>
      <c r="F58" s="358"/>
      <c r="G58" s="358"/>
      <c r="H58" s="358"/>
      <c r="I58" s="358"/>
      <c r="J58" s="358"/>
      <c r="K58" s="296"/>
      <c r="L58" s="358"/>
      <c r="M58" s="296"/>
      <c r="N58" s="499"/>
      <c r="R58" s="12"/>
      <c r="S58" s="12"/>
      <c r="T58" s="12"/>
    </row>
    <row r="59" spans="1:22" x14ac:dyDescent="0.35">
      <c r="A59" s="377"/>
      <c r="B59" s="368"/>
      <c r="C59" s="24" t="s">
        <v>384</v>
      </c>
      <c r="D59" s="24" t="s">
        <v>253</v>
      </c>
      <c r="E59" s="358"/>
      <c r="F59" s="358"/>
      <c r="G59" s="358"/>
      <c r="H59" s="358"/>
      <c r="I59" s="358"/>
      <c r="J59" s="358"/>
      <c r="K59" s="296"/>
      <c r="L59" s="358"/>
      <c r="M59" s="296"/>
      <c r="N59" s="499"/>
      <c r="R59" s="12"/>
      <c r="S59" s="12"/>
      <c r="T59" s="12"/>
    </row>
    <row r="60" spans="1:22" x14ac:dyDescent="0.35">
      <c r="A60" s="377"/>
      <c r="B60" s="368"/>
      <c r="C60" s="24" t="s">
        <v>385</v>
      </c>
      <c r="D60" s="24" t="s">
        <v>257</v>
      </c>
      <c r="E60" s="358"/>
      <c r="F60" s="358"/>
      <c r="G60" s="358"/>
      <c r="H60" s="358"/>
      <c r="I60" s="358"/>
      <c r="J60" s="358"/>
      <c r="K60" s="296"/>
      <c r="L60" s="358"/>
      <c r="M60" s="296"/>
      <c r="N60" s="499"/>
      <c r="R60" s="12"/>
      <c r="S60" s="12"/>
      <c r="T60" s="12"/>
    </row>
    <row r="61" spans="1:22" x14ac:dyDescent="0.35">
      <c r="A61" s="377"/>
      <c r="B61" s="368"/>
      <c r="C61" s="24" t="s">
        <v>386</v>
      </c>
      <c r="D61" s="24" t="s">
        <v>253</v>
      </c>
      <c r="E61" s="358"/>
      <c r="F61" s="358"/>
      <c r="G61" s="358"/>
      <c r="H61" s="358"/>
      <c r="I61" s="358"/>
      <c r="J61" s="358"/>
      <c r="K61" s="296"/>
      <c r="L61" s="358"/>
      <c r="M61" s="296"/>
      <c r="N61" s="499"/>
      <c r="R61" s="12"/>
      <c r="S61" s="12"/>
      <c r="T61" s="12"/>
    </row>
    <row r="62" spans="1:22" x14ac:dyDescent="0.35">
      <c r="A62" s="377"/>
      <c r="B62" s="368"/>
      <c r="C62" s="24" t="s">
        <v>387</v>
      </c>
      <c r="D62" s="24" t="s">
        <v>257</v>
      </c>
      <c r="E62" s="358"/>
      <c r="F62" s="358"/>
      <c r="G62" s="358"/>
      <c r="H62" s="358"/>
      <c r="I62" s="358"/>
      <c r="J62" s="358"/>
      <c r="K62" s="296"/>
      <c r="L62" s="358"/>
      <c r="M62" s="296"/>
      <c r="N62" s="499"/>
      <c r="R62" s="12"/>
      <c r="S62" s="12"/>
      <c r="T62" s="12"/>
    </row>
    <row r="63" spans="1:22" ht="29" x14ac:dyDescent="0.35">
      <c r="A63" s="377"/>
      <c r="B63" s="368"/>
      <c r="C63" s="24" t="s">
        <v>388</v>
      </c>
      <c r="D63" s="24" t="s">
        <v>253</v>
      </c>
      <c r="E63" s="358"/>
      <c r="F63" s="358"/>
      <c r="G63" s="358"/>
      <c r="H63" s="358"/>
      <c r="I63" s="358"/>
      <c r="J63" s="358"/>
      <c r="K63" s="296"/>
      <c r="L63" s="358"/>
      <c r="M63" s="296"/>
      <c r="N63" s="499"/>
      <c r="R63" s="12"/>
      <c r="S63" s="12"/>
      <c r="T63" s="12"/>
    </row>
    <row r="64" spans="1:22" ht="15" thickBot="1" x14ac:dyDescent="0.4">
      <c r="A64" s="382"/>
      <c r="B64" s="369"/>
      <c r="C64" s="88" t="s">
        <v>389</v>
      </c>
      <c r="D64" s="88" t="s">
        <v>257</v>
      </c>
      <c r="E64" s="359"/>
      <c r="F64" s="359"/>
      <c r="G64" s="359"/>
      <c r="H64" s="359"/>
      <c r="I64" s="359"/>
      <c r="J64" s="359"/>
      <c r="K64" s="361"/>
      <c r="L64" s="359"/>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358"/>
      <c r="M66" s="296"/>
      <c r="N66" s="499"/>
      <c r="R66" s="12"/>
      <c r="S66" s="12"/>
      <c r="T66" s="12"/>
    </row>
    <row r="67" spans="1:22" ht="29" x14ac:dyDescent="0.35">
      <c r="A67" s="377"/>
      <c r="B67" s="368"/>
      <c r="C67" s="83" t="s">
        <v>393</v>
      </c>
      <c r="D67" s="24" t="s">
        <v>257</v>
      </c>
      <c r="E67" s="358"/>
      <c r="F67" s="358"/>
      <c r="G67" s="358"/>
      <c r="H67" s="358"/>
      <c r="I67" s="358"/>
      <c r="J67" s="358"/>
      <c r="K67" s="296"/>
      <c r="L67" s="358"/>
      <c r="M67" s="296"/>
      <c r="N67" s="499"/>
      <c r="R67" s="12"/>
      <c r="S67" s="12"/>
      <c r="T67" s="12"/>
    </row>
    <row r="68" spans="1:22" x14ac:dyDescent="0.35">
      <c r="A68" s="377"/>
      <c r="B68" s="368"/>
      <c r="C68" s="83" t="s">
        <v>394</v>
      </c>
      <c r="D68" s="24" t="s">
        <v>257</v>
      </c>
      <c r="E68" s="358"/>
      <c r="F68" s="358"/>
      <c r="G68" s="358"/>
      <c r="H68" s="358"/>
      <c r="I68" s="358"/>
      <c r="J68" s="358"/>
      <c r="K68" s="296"/>
      <c r="L68" s="358"/>
      <c r="M68" s="296"/>
      <c r="N68" s="499"/>
      <c r="R68" s="12"/>
      <c r="S68" s="12"/>
      <c r="T68" s="12"/>
    </row>
    <row r="69" spans="1:22" x14ac:dyDescent="0.35">
      <c r="A69" s="377"/>
      <c r="B69" s="368"/>
      <c r="C69" s="83" t="s">
        <v>395</v>
      </c>
      <c r="D69" s="24" t="s">
        <v>257</v>
      </c>
      <c r="E69" s="358"/>
      <c r="F69" s="358"/>
      <c r="G69" s="358"/>
      <c r="H69" s="358"/>
      <c r="I69" s="358"/>
      <c r="J69" s="358"/>
      <c r="K69" s="296"/>
      <c r="L69" s="358"/>
      <c r="M69" s="296"/>
      <c r="N69" s="499"/>
      <c r="R69" s="12"/>
      <c r="S69" s="12"/>
      <c r="T69" s="12"/>
    </row>
    <row r="70" spans="1:22" x14ac:dyDescent="0.35">
      <c r="A70" s="377"/>
      <c r="B70" s="368"/>
      <c r="C70" s="83" t="s">
        <v>396</v>
      </c>
      <c r="D70" s="24" t="s">
        <v>257</v>
      </c>
      <c r="E70" s="358"/>
      <c r="F70" s="358"/>
      <c r="G70" s="358"/>
      <c r="H70" s="358"/>
      <c r="I70" s="358"/>
      <c r="J70" s="358"/>
      <c r="K70" s="296"/>
      <c r="L70" s="358"/>
      <c r="M70" s="296"/>
      <c r="N70" s="499"/>
      <c r="R70" s="12"/>
      <c r="S70" s="12"/>
      <c r="T70" s="12"/>
    </row>
    <row r="71" spans="1:22" ht="15" thickBot="1" x14ac:dyDescent="0.4">
      <c r="A71" s="382"/>
      <c r="B71" s="369"/>
      <c r="C71" s="93" t="s">
        <v>397</v>
      </c>
      <c r="D71" s="88" t="s">
        <v>257</v>
      </c>
      <c r="E71" s="359"/>
      <c r="F71" s="359"/>
      <c r="G71" s="359"/>
      <c r="H71" s="359"/>
      <c r="I71" s="359"/>
      <c r="J71" s="359"/>
      <c r="K71" s="361"/>
      <c r="L71" s="359"/>
      <c r="M71" s="361"/>
      <c r="N71" s="500"/>
      <c r="R71" s="12"/>
      <c r="S71" s="12"/>
      <c r="T71" s="12"/>
    </row>
    <row r="72" spans="1:22" x14ac:dyDescent="0.35">
      <c r="A72" s="376" t="s">
        <v>398</v>
      </c>
      <c r="B72" s="367" t="s">
        <v>129</v>
      </c>
      <c r="C72" s="85" t="s">
        <v>399</v>
      </c>
      <c r="D72" s="86" t="s">
        <v>253</v>
      </c>
      <c r="E72" s="370" t="s">
        <v>421</v>
      </c>
      <c r="F72" s="370" t="s">
        <v>444</v>
      </c>
      <c r="G72" s="370" t="s">
        <v>510</v>
      </c>
      <c r="H72" s="370" t="s">
        <v>424</v>
      </c>
      <c r="I72" s="370" t="s">
        <v>425</v>
      </c>
      <c r="J72" s="370" t="s">
        <v>159</v>
      </c>
      <c r="K72" s="371" t="s">
        <v>843</v>
      </c>
      <c r="L72" s="370"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253</v>
      </c>
      <c r="E73" s="358"/>
      <c r="F73" s="358"/>
      <c r="G73" s="358"/>
      <c r="H73" s="358"/>
      <c r="I73" s="358"/>
      <c r="J73" s="358"/>
      <c r="K73" s="372"/>
      <c r="L73" s="358"/>
      <c r="M73" s="296"/>
      <c r="N73" s="499"/>
      <c r="R73" s="12"/>
      <c r="S73" s="12"/>
      <c r="T73" s="12"/>
    </row>
    <row r="74" spans="1:22" ht="32.25" customHeight="1" x14ac:dyDescent="0.35">
      <c r="A74" s="377"/>
      <c r="B74" s="368"/>
      <c r="C74" s="83" t="s">
        <v>401</v>
      </c>
      <c r="D74" s="24" t="s">
        <v>257</v>
      </c>
      <c r="E74" s="358"/>
      <c r="F74" s="358"/>
      <c r="G74" s="358"/>
      <c r="H74" s="358"/>
      <c r="I74" s="358"/>
      <c r="J74" s="358"/>
      <c r="K74" s="372"/>
      <c r="L74" s="358"/>
      <c r="M74" s="296"/>
      <c r="N74" s="499"/>
      <c r="R74" s="12"/>
      <c r="S74" s="12"/>
      <c r="T74" s="12"/>
    </row>
    <row r="75" spans="1:22" x14ac:dyDescent="0.35">
      <c r="A75" s="377"/>
      <c r="B75" s="368"/>
      <c r="C75" s="83" t="s">
        <v>402</v>
      </c>
      <c r="D75" s="24" t="s">
        <v>257</v>
      </c>
      <c r="E75" s="358"/>
      <c r="F75" s="358"/>
      <c r="G75" s="358"/>
      <c r="H75" s="358"/>
      <c r="I75" s="358"/>
      <c r="J75" s="358"/>
      <c r="K75" s="372"/>
      <c r="L75" s="358"/>
      <c r="M75" s="296"/>
      <c r="N75" s="499"/>
      <c r="R75" s="12"/>
      <c r="S75" s="12"/>
      <c r="T75" s="12"/>
    </row>
    <row r="76" spans="1:22" ht="32.25" customHeight="1" thickBot="1" x14ac:dyDescent="0.4">
      <c r="A76" s="382"/>
      <c r="B76" s="369"/>
      <c r="C76" s="87" t="s">
        <v>403</v>
      </c>
      <c r="D76" s="88" t="s">
        <v>253</v>
      </c>
      <c r="E76" s="359"/>
      <c r="F76" s="359"/>
      <c r="G76" s="359"/>
      <c r="H76" s="359"/>
      <c r="I76" s="359"/>
      <c r="J76" s="359"/>
      <c r="K76" s="373"/>
      <c r="L76" s="359"/>
      <c r="M76" s="361"/>
      <c r="N76" s="500"/>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664</v>
      </c>
      <c r="L77" s="370"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6"/>
      <c r="N78" s="499"/>
      <c r="R78" s="12"/>
      <c r="S78" s="12"/>
      <c r="T78" s="12"/>
    </row>
    <row r="79" spans="1:22" x14ac:dyDescent="0.35">
      <c r="A79" s="365"/>
      <c r="B79" s="368"/>
      <c r="C79" s="83" t="s">
        <v>407</v>
      </c>
      <c r="D79" s="3" t="s">
        <v>257</v>
      </c>
      <c r="E79" s="358"/>
      <c r="F79" s="358"/>
      <c r="G79" s="358"/>
      <c r="H79" s="358"/>
      <c r="I79" s="358"/>
      <c r="J79" s="358"/>
      <c r="K79" s="296"/>
      <c r="L79" s="358"/>
      <c r="M79" s="296"/>
      <c r="N79" s="499"/>
      <c r="R79" s="12"/>
      <c r="S79" s="12"/>
      <c r="T79" s="12"/>
    </row>
    <row r="80" spans="1:22" x14ac:dyDescent="0.35">
      <c r="A80" s="365"/>
      <c r="B80" s="368"/>
      <c r="C80" s="84" t="s">
        <v>408</v>
      </c>
      <c r="D80" s="3" t="s">
        <v>257</v>
      </c>
      <c r="E80" s="358"/>
      <c r="F80" s="358"/>
      <c r="G80" s="358"/>
      <c r="H80" s="358"/>
      <c r="I80" s="358"/>
      <c r="J80" s="358"/>
      <c r="K80" s="296"/>
      <c r="L80" s="358"/>
      <c r="M80" s="296"/>
      <c r="N80" s="499"/>
      <c r="R80" s="12"/>
      <c r="S80" s="12"/>
      <c r="T80" s="12"/>
    </row>
    <row r="81" spans="1:22" ht="29" x14ac:dyDescent="0.35">
      <c r="A81" s="365"/>
      <c r="B81" s="368"/>
      <c r="C81" s="84" t="s">
        <v>409</v>
      </c>
      <c r="D81" s="3" t="s">
        <v>257</v>
      </c>
      <c r="E81" s="358"/>
      <c r="F81" s="358"/>
      <c r="G81" s="358"/>
      <c r="H81" s="358"/>
      <c r="I81" s="358"/>
      <c r="J81" s="358"/>
      <c r="K81" s="296"/>
      <c r="L81" s="358"/>
      <c r="M81" s="296"/>
      <c r="N81" s="499"/>
      <c r="R81" s="12"/>
      <c r="S81" s="12"/>
      <c r="T81" s="12"/>
    </row>
    <row r="82" spans="1:22" ht="29" x14ac:dyDescent="0.35">
      <c r="A82" s="365"/>
      <c r="B82" s="368"/>
      <c r="C82" s="84" t="s">
        <v>410</v>
      </c>
      <c r="D82" s="3" t="s">
        <v>257</v>
      </c>
      <c r="E82" s="358"/>
      <c r="F82" s="358"/>
      <c r="G82" s="358"/>
      <c r="H82" s="358"/>
      <c r="I82" s="358"/>
      <c r="J82" s="358"/>
      <c r="K82" s="296"/>
      <c r="L82" s="358"/>
      <c r="M82" s="296"/>
      <c r="N82" s="499"/>
      <c r="R82" s="12"/>
      <c r="S82" s="12"/>
      <c r="T82" s="12"/>
    </row>
    <row r="83" spans="1:22" ht="15" thickBot="1" x14ac:dyDescent="0.4">
      <c r="A83" s="366"/>
      <c r="B83" s="369"/>
      <c r="C83" s="90" t="s">
        <v>411</v>
      </c>
      <c r="D83" s="80" t="s">
        <v>257</v>
      </c>
      <c r="E83" s="359"/>
      <c r="F83" s="359"/>
      <c r="G83" s="359"/>
      <c r="H83" s="359"/>
      <c r="I83" s="359"/>
      <c r="J83" s="359"/>
      <c r="K83" s="361"/>
      <c r="L83" s="359"/>
      <c r="M83" s="361"/>
      <c r="N83" s="500"/>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0"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257</v>
      </c>
      <c r="E85" s="358"/>
      <c r="F85" s="358"/>
      <c r="G85" s="358"/>
      <c r="H85" s="358"/>
      <c r="I85" s="358"/>
      <c r="J85" s="358"/>
      <c r="K85" s="296"/>
      <c r="L85" s="358"/>
      <c r="M85" s="296"/>
      <c r="N85" s="499"/>
      <c r="R85" s="12"/>
      <c r="S85" s="12"/>
      <c r="T85" s="12"/>
    </row>
    <row r="86" spans="1:22" x14ac:dyDescent="0.35">
      <c r="A86" s="365"/>
      <c r="B86" s="368"/>
      <c r="C86" s="84" t="s">
        <v>415</v>
      </c>
      <c r="D86" s="3" t="s">
        <v>257</v>
      </c>
      <c r="E86" s="358"/>
      <c r="F86" s="358"/>
      <c r="G86" s="358"/>
      <c r="H86" s="358"/>
      <c r="I86" s="358"/>
      <c r="J86" s="358"/>
      <c r="K86" s="296"/>
      <c r="L86" s="358"/>
      <c r="M86" s="296"/>
      <c r="N86" s="499"/>
      <c r="R86" s="12"/>
      <c r="S86" s="12"/>
      <c r="T86" s="12"/>
    </row>
    <row r="87" spans="1:22" ht="15" thickBot="1" x14ac:dyDescent="0.4">
      <c r="A87" s="366"/>
      <c r="B87" s="369"/>
      <c r="C87" s="87" t="s">
        <v>416</v>
      </c>
      <c r="D87" s="80" t="s">
        <v>257</v>
      </c>
      <c r="E87" s="359"/>
      <c r="F87" s="359"/>
      <c r="G87" s="359"/>
      <c r="H87" s="359"/>
      <c r="I87" s="359"/>
      <c r="J87" s="359"/>
      <c r="K87" s="361"/>
      <c r="L87" s="359"/>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t="s">
        <v>844</v>
      </c>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IIA10:To further enhance the potential positive effect identified, the expansion of criterion 3e to consider connections with adjoining sites or expansion of existing GI on those could help to increase the network of habitats within the Borough. 
</v>
      </c>
      <c r="B98" s="510"/>
      <c r="C98" s="510"/>
      <c r="D98" s="510"/>
      <c r="E98" s="510"/>
      <c r="F98" s="510"/>
      <c r="G98" s="510"/>
      <c r="H98" s="510"/>
      <c r="I98" s="510"/>
      <c r="J98" s="510"/>
      <c r="K98" s="510"/>
      <c r="L98" s="510"/>
      <c r="M98" s="510"/>
      <c r="N98" s="511"/>
    </row>
  </sheetData>
  <sheetProtection algorithmName="SHA-512" hashValue="zlUswKZK2aX/NqWbAJIuIWCSTllj5Rp8HHggvaVPWHAklvk6oTAg4+Jq4iUyAMkKaJogdm4eXNLGz7o98iYPtA==" saltValue="Nwo5881tod4L8GD+gMSuw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324" priority="20">
      <formula>$D50="No"</formula>
    </cfRule>
  </conditionalFormatting>
  <conditionalFormatting sqref="C8:D87">
    <cfRule type="expression" dxfId="3323" priority="19">
      <formula>$D8="No"</formula>
    </cfRule>
  </conditionalFormatting>
  <conditionalFormatting sqref="J8 J18">
    <cfRule type="cellIs" dxfId="3322" priority="13" operator="equal">
      <formula>"Significant Negative"</formula>
    </cfRule>
    <cfRule type="cellIs" dxfId="3321" priority="14" operator="equal">
      <formula>"Minor Negative"</formula>
    </cfRule>
    <cfRule type="cellIs" dxfId="3320" priority="15" operator="equal">
      <formula>"Uncertain"</formula>
    </cfRule>
    <cfRule type="cellIs" dxfId="3319" priority="16" operator="equal">
      <formula>"Neutral"</formula>
    </cfRule>
    <cfRule type="cellIs" dxfId="3318" priority="17" operator="equal">
      <formula>"Minor Positive"</formula>
    </cfRule>
    <cfRule type="cellIs" dxfId="3317" priority="18" operator="equal">
      <formula>"Significant Positive"</formula>
    </cfRule>
  </conditionalFormatting>
  <conditionalFormatting sqref="J20">
    <cfRule type="cellIs" dxfId="3316" priority="34" operator="equal">
      <formula>"Significant Negative"</formula>
    </cfRule>
    <cfRule type="cellIs" dxfId="3315" priority="35" operator="equal">
      <formula>"Minor Negative"</formula>
    </cfRule>
    <cfRule type="cellIs" dxfId="3314" priority="36" operator="equal">
      <formula>"Uncertain"</formula>
    </cfRule>
    <cfRule type="cellIs" dxfId="3313" priority="37" operator="equal">
      <formula>"Neutral"</formula>
    </cfRule>
    <cfRule type="cellIs" dxfId="3312" priority="38" operator="equal">
      <formula>"Minor Positive"</formula>
    </cfRule>
    <cfRule type="cellIs" dxfId="3311" priority="39" operator="equal">
      <formula>"Significant Positive"</formula>
    </cfRule>
  </conditionalFormatting>
  <conditionalFormatting sqref="J28 J57 J65 J72 J77 J84">
    <cfRule type="cellIs" dxfId="3310" priority="46" operator="equal">
      <formula>"Significant Negative"</formula>
    </cfRule>
    <cfRule type="cellIs" dxfId="3309" priority="47" operator="equal">
      <formula>"Minor Negative"</formula>
    </cfRule>
    <cfRule type="cellIs" dxfId="3308" priority="48" operator="equal">
      <formula>"Uncertain"</formula>
    </cfRule>
    <cfRule type="cellIs" dxfId="3307" priority="49" operator="equal">
      <formula>"Neutral"</formula>
    </cfRule>
    <cfRule type="cellIs" dxfId="3306" priority="50" operator="equal">
      <formula>"Minor Positive"</formula>
    </cfRule>
    <cfRule type="cellIs" dxfId="3305" priority="51" operator="equal">
      <formula>"Significant Positive"</formula>
    </cfRule>
  </conditionalFormatting>
  <conditionalFormatting sqref="J36">
    <cfRule type="cellIs" dxfId="3304" priority="28" operator="equal">
      <formula>"Significant Negative"</formula>
    </cfRule>
    <cfRule type="cellIs" dxfId="3303" priority="29" operator="equal">
      <formula>"Minor Negative"</formula>
    </cfRule>
    <cfRule type="cellIs" dxfId="3302" priority="30" operator="equal">
      <formula>"Uncertain"</formula>
    </cfRule>
    <cfRule type="cellIs" dxfId="3301" priority="31" operator="equal">
      <formula>"Neutral"</formula>
    </cfRule>
    <cfRule type="cellIs" dxfId="3300" priority="32" operator="equal">
      <formula>"Minor Positive"</formula>
    </cfRule>
    <cfRule type="cellIs" dxfId="3299" priority="33" operator="equal">
      <formula>"Significant Positive"</formula>
    </cfRule>
  </conditionalFormatting>
  <conditionalFormatting sqref="J42">
    <cfRule type="cellIs" dxfId="3298" priority="7" operator="equal">
      <formula>"Significant Negative"</formula>
    </cfRule>
    <cfRule type="cellIs" dxfId="3297" priority="8" operator="equal">
      <formula>"Minor Negative"</formula>
    </cfRule>
    <cfRule type="cellIs" dxfId="3296" priority="9" operator="equal">
      <formula>"Uncertain"</formula>
    </cfRule>
    <cfRule type="cellIs" dxfId="3295" priority="10" operator="equal">
      <formula>"Neutral"</formula>
    </cfRule>
    <cfRule type="cellIs" dxfId="3294" priority="11" operator="equal">
      <formula>"Minor Positive"</formula>
    </cfRule>
    <cfRule type="cellIs" dxfId="3293" priority="12" operator="equal">
      <formula>"Significant Positive"</formula>
    </cfRule>
  </conditionalFormatting>
  <conditionalFormatting sqref="J47">
    <cfRule type="cellIs" dxfId="3292" priority="40" operator="equal">
      <formula>"Significant Negative"</formula>
    </cfRule>
    <cfRule type="cellIs" dxfId="3291" priority="41" operator="equal">
      <formula>"Minor Negative"</formula>
    </cfRule>
    <cfRule type="cellIs" dxfId="3290" priority="42" operator="equal">
      <formula>"Uncertain"</formula>
    </cfRule>
    <cfRule type="cellIs" dxfId="3289" priority="43" operator="equal">
      <formula>"Neutral"</formula>
    </cfRule>
    <cfRule type="cellIs" dxfId="3288" priority="44" operator="equal">
      <formula>"Minor Positive"</formula>
    </cfRule>
    <cfRule type="cellIs" dxfId="3287" priority="45" operator="equal">
      <formula>"Significant Positive"</formula>
    </cfRule>
  </conditionalFormatting>
  <conditionalFormatting sqref="J49">
    <cfRule type="cellIs" dxfId="3286" priority="1" operator="equal">
      <formula>"Significant Negative"</formula>
    </cfRule>
    <cfRule type="cellIs" dxfId="3285" priority="2" operator="equal">
      <formula>"Minor Negative"</formula>
    </cfRule>
    <cfRule type="cellIs" dxfId="3284" priority="3" operator="equal">
      <formula>"Uncertain"</formula>
    </cfRule>
    <cfRule type="cellIs" dxfId="3283" priority="4" operator="equal">
      <formula>"Neutral"</formula>
    </cfRule>
    <cfRule type="cellIs" dxfId="3282" priority="5" operator="equal">
      <formula>"Minor Positive"</formula>
    </cfRule>
    <cfRule type="cellIs" dxfId="3281" priority="6" operator="equal">
      <formula>"Significant Positive"</formula>
    </cfRule>
  </conditionalFormatting>
  <conditionalFormatting sqref="J54">
    <cfRule type="cellIs" dxfId="3280" priority="22" operator="equal">
      <formula>"Significant Negative"</formula>
    </cfRule>
    <cfRule type="cellIs" dxfId="3279" priority="23" operator="equal">
      <formula>"Minor Negative"</formula>
    </cfRule>
    <cfRule type="cellIs" dxfId="3278" priority="24" operator="equal">
      <formula>"Uncertain"</formula>
    </cfRule>
    <cfRule type="cellIs" dxfId="3277" priority="25" operator="equal">
      <formula>"Neutral"</formula>
    </cfRule>
    <cfRule type="cellIs" dxfId="3276" priority="26" operator="equal">
      <formula>"Minor Positive"</formula>
    </cfRule>
    <cfRule type="cellIs" dxfId="3275" priority="27" operator="equal">
      <formula>"Significant Positive"</formula>
    </cfRule>
  </conditionalFormatting>
  <pageMargins left="0.7" right="0.7" top="0.75" bottom="0.75" header="0.3" footer="0.3"/>
  <pageSetup orientation="portrait" horizontalDpi="4294967293" verticalDpi="4294967293"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D6FC-A491-4311-BB39-D47052054668}">
  <sheetPr codeName="Sheet133">
    <tabColor theme="4" tint="0.79998168889431442"/>
  </sheetPr>
  <dimension ref="A1:V98"/>
  <sheetViews>
    <sheetView zoomScaleNormal="100" workbookViewId="0">
      <pane xSplit="4" ySplit="7" topLeftCell="J64"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845</v>
      </c>
      <c r="D1" s="323"/>
      <c r="E1" s="323"/>
      <c r="F1" s="324"/>
      <c r="G1" s="16"/>
      <c r="I1" s="7"/>
      <c r="J1" s="7"/>
      <c r="K1" s="7"/>
    </row>
    <row r="2" spans="1:22" x14ac:dyDescent="0.35">
      <c r="A2" s="74" t="s">
        <v>31</v>
      </c>
      <c r="B2" s="9"/>
      <c r="C2" s="323" t="s">
        <v>661</v>
      </c>
      <c r="D2" s="323"/>
      <c r="E2" s="323"/>
      <c r="F2" s="324"/>
      <c r="I2" s="8"/>
      <c r="J2" s="8"/>
      <c r="K2" s="8"/>
    </row>
    <row r="3" spans="1:22" ht="24" customHeight="1" x14ac:dyDescent="0.35">
      <c r="A3" s="75" t="s">
        <v>32</v>
      </c>
      <c r="B3" s="4"/>
      <c r="C3" s="323" t="s">
        <v>846</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t="s">
        <v>103</v>
      </c>
      <c r="F10" s="386" t="s">
        <v>103</v>
      </c>
      <c r="G10" s="386" t="s">
        <v>103</v>
      </c>
      <c r="H10" s="386" t="s">
        <v>103</v>
      </c>
      <c r="I10" s="386" t="s">
        <v>103</v>
      </c>
      <c r="J10" s="358" t="s">
        <v>161</v>
      </c>
      <c r="K10" s="296"/>
      <c r="L10" s="358"/>
      <c r="M10" s="358"/>
      <c r="N10" s="400"/>
      <c r="R10" s="12"/>
      <c r="S10" s="12"/>
      <c r="T10" s="12"/>
    </row>
    <row r="11" spans="1:22" x14ac:dyDescent="0.35">
      <c r="A11" s="377"/>
      <c r="B11" s="388"/>
      <c r="C11" s="24" t="s">
        <v>327</v>
      </c>
      <c r="D11" s="24" t="s">
        <v>253</v>
      </c>
      <c r="E11" s="386"/>
      <c r="F11" s="386"/>
      <c r="G11" s="386"/>
      <c r="H11" s="386"/>
      <c r="I11" s="386"/>
      <c r="J11" s="358"/>
      <c r="K11" s="296"/>
      <c r="L11" s="358"/>
      <c r="M11" s="358"/>
      <c r="N11" s="400"/>
      <c r="R11" s="12"/>
      <c r="S11" s="12"/>
      <c r="T11" s="12"/>
    </row>
    <row r="12" spans="1:22" x14ac:dyDescent="0.35">
      <c r="A12" s="377"/>
      <c r="B12" s="388"/>
      <c r="C12" s="24" t="s">
        <v>328</v>
      </c>
      <c r="D12" s="24" t="s">
        <v>253</v>
      </c>
      <c r="E12" s="386" t="s">
        <v>103</v>
      </c>
      <c r="F12" s="386" t="s">
        <v>103</v>
      </c>
      <c r="G12" s="386" t="s">
        <v>103</v>
      </c>
      <c r="H12" s="386" t="s">
        <v>103</v>
      </c>
      <c r="I12" s="386" t="s">
        <v>103</v>
      </c>
      <c r="J12" s="358" t="s">
        <v>161</v>
      </c>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253</v>
      </c>
      <c r="E14" s="386" t="s">
        <v>103</v>
      </c>
      <c r="F14" s="386" t="s">
        <v>103</v>
      </c>
      <c r="G14" s="386" t="s">
        <v>103</v>
      </c>
      <c r="H14" s="386" t="s">
        <v>103</v>
      </c>
      <c r="I14" s="386" t="s">
        <v>103</v>
      </c>
      <c r="J14" s="358" t="s">
        <v>161</v>
      </c>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253</v>
      </c>
      <c r="E16" s="386" t="s">
        <v>103</v>
      </c>
      <c r="F16" s="386" t="s">
        <v>103</v>
      </c>
      <c r="G16" s="386" t="s">
        <v>103</v>
      </c>
      <c r="H16" s="386" t="s">
        <v>103</v>
      </c>
      <c r="I16" s="386" t="s">
        <v>103</v>
      </c>
      <c r="J16" s="358" t="s">
        <v>161</v>
      </c>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435</v>
      </c>
      <c r="F18" s="370" t="s">
        <v>422</v>
      </c>
      <c r="G18" s="370" t="s">
        <v>847</v>
      </c>
      <c r="H18" s="370" t="s">
        <v>481</v>
      </c>
      <c r="I18" s="370" t="s">
        <v>425</v>
      </c>
      <c r="J18" s="370" t="s">
        <v>469</v>
      </c>
      <c r="K18" s="379" t="s">
        <v>848</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253</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664</v>
      </c>
      <c r="L20" s="370" t="s">
        <v>257</v>
      </c>
      <c r="M20" s="370"/>
      <c r="N20" s="503"/>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257</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257</v>
      </c>
      <c r="E25" s="358"/>
      <c r="F25" s="358"/>
      <c r="G25" s="358"/>
      <c r="H25" s="358"/>
      <c r="I25" s="358"/>
      <c r="J25" s="358"/>
      <c r="K25" s="296"/>
      <c r="L25" s="358"/>
      <c r="M25" s="358"/>
      <c r="N25" s="505"/>
      <c r="R25" s="12"/>
      <c r="S25" s="12"/>
      <c r="T25" s="12"/>
    </row>
    <row r="26" spans="1:22" ht="14.5" customHeight="1" x14ac:dyDescent="0.35">
      <c r="A26" s="377"/>
      <c r="B26" s="368"/>
      <c r="C26" s="3" t="s">
        <v>344</v>
      </c>
      <c r="D26" s="24" t="s">
        <v>257</v>
      </c>
      <c r="E26" s="358"/>
      <c r="F26" s="358"/>
      <c r="G26" s="358"/>
      <c r="H26" s="358"/>
      <c r="I26" s="358"/>
      <c r="J26" s="358"/>
      <c r="K26" s="296"/>
      <c r="L26" s="358"/>
      <c r="M26" s="358"/>
      <c r="N26" s="505"/>
      <c r="R26" s="12"/>
      <c r="S26" s="12"/>
      <c r="T26" s="12"/>
    </row>
    <row r="27" spans="1:22" ht="29.5" thickBot="1" x14ac:dyDescent="0.4">
      <c r="A27" s="382"/>
      <c r="B27" s="369"/>
      <c r="C27" s="80" t="s">
        <v>345</v>
      </c>
      <c r="D27" s="88" t="s">
        <v>257</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664</v>
      </c>
      <c r="L28" s="370" t="s">
        <v>257</v>
      </c>
      <c r="M28" s="370"/>
      <c r="N28" s="503"/>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77"/>
      <c r="B29" s="368"/>
      <c r="C29" s="83" t="s">
        <v>348</v>
      </c>
      <c r="D29" s="3" t="s">
        <v>257</v>
      </c>
      <c r="E29" s="358"/>
      <c r="F29" s="358"/>
      <c r="G29" s="358"/>
      <c r="H29" s="358"/>
      <c r="I29" s="358"/>
      <c r="J29" s="358"/>
      <c r="K29" s="296"/>
      <c r="L29" s="358"/>
      <c r="M29" s="358"/>
      <c r="N29" s="505"/>
      <c r="R29" s="12"/>
      <c r="S29" s="12"/>
      <c r="T29" s="12"/>
    </row>
    <row r="30" spans="1:22" x14ac:dyDescent="0.35">
      <c r="A30" s="377"/>
      <c r="B30" s="368"/>
      <c r="C30" s="83" t="s">
        <v>349</v>
      </c>
      <c r="D30" s="3" t="s">
        <v>257</v>
      </c>
      <c r="E30" s="358"/>
      <c r="F30" s="358"/>
      <c r="G30" s="358"/>
      <c r="H30" s="358"/>
      <c r="I30" s="358"/>
      <c r="J30" s="358"/>
      <c r="K30" s="296"/>
      <c r="L30" s="358"/>
      <c r="M30" s="358"/>
      <c r="N30" s="505"/>
      <c r="R30" s="12"/>
      <c r="S30" s="12"/>
      <c r="T30" s="12"/>
    </row>
    <row r="31" spans="1:22" ht="30" customHeight="1" x14ac:dyDescent="0.35">
      <c r="A31" s="377"/>
      <c r="B31" s="368"/>
      <c r="C31" s="83" t="s">
        <v>350</v>
      </c>
      <c r="D31" s="3" t="s">
        <v>257</v>
      </c>
      <c r="E31" s="358"/>
      <c r="F31" s="358"/>
      <c r="G31" s="358"/>
      <c r="H31" s="358"/>
      <c r="I31" s="358"/>
      <c r="J31" s="358"/>
      <c r="K31" s="296"/>
      <c r="L31" s="358"/>
      <c r="M31" s="358"/>
      <c r="N31" s="505"/>
      <c r="R31" s="12"/>
      <c r="S31" s="12"/>
      <c r="T31" s="12"/>
    </row>
    <row r="32" spans="1:22" x14ac:dyDescent="0.35">
      <c r="A32" s="377"/>
      <c r="B32" s="368"/>
      <c r="C32" s="83" t="s">
        <v>351</v>
      </c>
      <c r="D32" s="3" t="s">
        <v>257</v>
      </c>
      <c r="E32" s="358"/>
      <c r="F32" s="358"/>
      <c r="G32" s="358"/>
      <c r="H32" s="358"/>
      <c r="I32" s="358"/>
      <c r="J32" s="358"/>
      <c r="K32" s="296"/>
      <c r="L32" s="358"/>
      <c r="M32" s="358"/>
      <c r="N32" s="505"/>
      <c r="R32" s="12"/>
      <c r="S32" s="12"/>
      <c r="T32" s="12"/>
    </row>
    <row r="33" spans="1:22" x14ac:dyDescent="0.35">
      <c r="A33" s="377"/>
      <c r="B33" s="368"/>
      <c r="C33" s="83" t="s">
        <v>352</v>
      </c>
      <c r="D33" s="3" t="s">
        <v>257</v>
      </c>
      <c r="E33" s="358"/>
      <c r="F33" s="358"/>
      <c r="G33" s="358"/>
      <c r="H33" s="358"/>
      <c r="I33" s="358"/>
      <c r="J33" s="358"/>
      <c r="K33" s="296"/>
      <c r="L33" s="358"/>
      <c r="M33" s="358"/>
      <c r="N33" s="505"/>
      <c r="R33" s="12"/>
      <c r="S33" s="12"/>
      <c r="T33" s="12"/>
    </row>
    <row r="34" spans="1:22" x14ac:dyDescent="0.35">
      <c r="A34" s="377"/>
      <c r="B34" s="368"/>
      <c r="C34" s="83" t="s">
        <v>353</v>
      </c>
      <c r="D34" s="3" t="s">
        <v>257</v>
      </c>
      <c r="E34" s="358"/>
      <c r="F34" s="358"/>
      <c r="G34" s="358"/>
      <c r="H34" s="358"/>
      <c r="I34" s="358"/>
      <c r="J34" s="358"/>
      <c r="K34" s="296"/>
      <c r="L34" s="358"/>
      <c r="M34" s="358"/>
      <c r="N34" s="505"/>
      <c r="R34" s="12"/>
      <c r="S34" s="12"/>
      <c r="T34" s="12"/>
    </row>
    <row r="35" spans="1:22" ht="15" thickBot="1" x14ac:dyDescent="0.4">
      <c r="A35" s="382"/>
      <c r="B35" s="369"/>
      <c r="C35" s="93" t="s">
        <v>354</v>
      </c>
      <c r="D35" s="80" t="s">
        <v>257</v>
      </c>
      <c r="E35" s="359"/>
      <c r="F35" s="359"/>
      <c r="G35" s="359"/>
      <c r="H35" s="359"/>
      <c r="I35" s="359"/>
      <c r="J35" s="359"/>
      <c r="K35" s="361"/>
      <c r="L35" s="359"/>
      <c r="M35" s="359"/>
      <c r="N35" s="504"/>
      <c r="R35" s="12"/>
      <c r="S35" s="12"/>
      <c r="T35" s="12"/>
    </row>
    <row r="36" spans="1:22" ht="19" customHeight="1" x14ac:dyDescent="0.35">
      <c r="A36" s="376" t="s">
        <v>355</v>
      </c>
      <c r="B36" s="367" t="s">
        <v>122</v>
      </c>
      <c r="C36" s="79" t="s">
        <v>356</v>
      </c>
      <c r="D36" s="79" t="s">
        <v>253</v>
      </c>
      <c r="E36" s="370" t="s">
        <v>40</v>
      </c>
      <c r="F36" s="370" t="s">
        <v>466</v>
      </c>
      <c r="G36" s="370" t="s">
        <v>847</v>
      </c>
      <c r="H36" s="370" t="s">
        <v>481</v>
      </c>
      <c r="I36" s="370" t="s">
        <v>425</v>
      </c>
      <c r="J36" s="370" t="s">
        <v>493</v>
      </c>
      <c r="K36" s="379" t="s">
        <v>849</v>
      </c>
      <c r="L36" s="379" t="s">
        <v>257</v>
      </c>
      <c r="M36" s="379"/>
      <c r="N36" s="498" t="s">
        <v>850</v>
      </c>
      <c r="R36" s="12" t="str">
        <f>IF(OR(J36='Drop downs'!$G$7,J36='Drop downs'!$G$5), B36&amp;": "&amp;K36&amp;CHAR(10),"")</f>
        <v/>
      </c>
      <c r="S36" s="12" t="str">
        <f>IF(J36='Drop downs'!$G$2,B36&amp;": "&amp;K36&amp;"
"," ")</f>
        <v xml:space="preserve">IIA5: 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T36" s="12" t="str">
        <f>IF(E36='Drop downs'!$B$6,B36&amp;": "&amp;K36&amp;"","")</f>
        <v/>
      </c>
      <c r="U36" t="str">
        <f>IF(M36&gt;0,B36&amp;":"&amp;M36&amp;"
","")</f>
        <v/>
      </c>
      <c r="V36" t="str">
        <f>IF(N36&gt;0,B36&amp;":"&amp;N36&amp;"
","")</f>
        <v xml:space="preserve">IIA5:Further details of the potential sites for development and numbers of affordable dwellings they could provide would help to reduce uncertainty regarding affordable housing provision. 
</v>
      </c>
    </row>
    <row r="37" spans="1:22" ht="33.65" customHeight="1" x14ac:dyDescent="0.35">
      <c r="A37" s="377"/>
      <c r="B37" s="368"/>
      <c r="C37" s="3" t="s">
        <v>357</v>
      </c>
      <c r="D37" s="3" t="s">
        <v>253</v>
      </c>
      <c r="E37" s="358"/>
      <c r="F37" s="358"/>
      <c r="G37" s="358"/>
      <c r="H37" s="358"/>
      <c r="I37" s="358"/>
      <c r="J37" s="358"/>
      <c r="K37" s="296"/>
      <c r="L37" s="296"/>
      <c r="M37" s="296"/>
      <c r="N37" s="499"/>
      <c r="R37" s="12"/>
      <c r="S37" s="12"/>
      <c r="T37" s="12"/>
    </row>
    <row r="38" spans="1:22" ht="32.15" customHeight="1" x14ac:dyDescent="0.35">
      <c r="A38" s="377"/>
      <c r="B38" s="368"/>
      <c r="C38" s="3" t="s">
        <v>358</v>
      </c>
      <c r="D38" s="3" t="s">
        <v>253</v>
      </c>
      <c r="E38" s="358"/>
      <c r="F38" s="358"/>
      <c r="G38" s="358"/>
      <c r="H38" s="358"/>
      <c r="I38" s="358"/>
      <c r="J38" s="358"/>
      <c r="K38" s="296"/>
      <c r="L38" s="296"/>
      <c r="M38" s="296"/>
      <c r="N38" s="499"/>
      <c r="R38" s="12"/>
      <c r="S38" s="12"/>
      <c r="T38" s="12"/>
    </row>
    <row r="39" spans="1:22" ht="29" x14ac:dyDescent="0.35">
      <c r="A39" s="377"/>
      <c r="B39" s="368"/>
      <c r="C39" s="3" t="s">
        <v>359</v>
      </c>
      <c r="D39" s="3" t="s">
        <v>253</v>
      </c>
      <c r="E39" s="358"/>
      <c r="F39" s="358"/>
      <c r="G39" s="358"/>
      <c r="H39" s="358"/>
      <c r="I39" s="358"/>
      <c r="J39" s="358"/>
      <c r="K39" s="296"/>
      <c r="L39" s="296"/>
      <c r="M39" s="296"/>
      <c r="N39" s="499"/>
      <c r="R39" s="12"/>
      <c r="S39" s="12"/>
      <c r="T39" s="12"/>
    </row>
    <row r="40" spans="1:22" ht="43.5" x14ac:dyDescent="0.35">
      <c r="A40" s="377"/>
      <c r="B40" s="368"/>
      <c r="C40" s="3" t="s">
        <v>360</v>
      </c>
      <c r="D40" s="3" t="s">
        <v>253</v>
      </c>
      <c r="E40" s="358"/>
      <c r="F40" s="358"/>
      <c r="G40" s="358"/>
      <c r="H40" s="358"/>
      <c r="I40" s="358"/>
      <c r="J40" s="358"/>
      <c r="K40" s="296"/>
      <c r="L40" s="296"/>
      <c r="M40" s="296"/>
      <c r="N40" s="499"/>
      <c r="R40" s="12"/>
      <c r="S40" s="12"/>
      <c r="T40" s="12"/>
    </row>
    <row r="41" spans="1:22" ht="62.25" customHeight="1" thickBot="1" x14ac:dyDescent="0.4">
      <c r="A41" s="382"/>
      <c r="B41" s="369"/>
      <c r="C41" s="80" t="s">
        <v>361</v>
      </c>
      <c r="D41" s="80" t="s">
        <v>253</v>
      </c>
      <c r="E41" s="359"/>
      <c r="F41" s="359"/>
      <c r="G41" s="359"/>
      <c r="H41" s="359"/>
      <c r="I41" s="359"/>
      <c r="J41" s="359"/>
      <c r="K41" s="361"/>
      <c r="L41" s="361"/>
      <c r="M41" s="361"/>
      <c r="N41" s="500"/>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9" t="s">
        <v>257</v>
      </c>
      <c r="M42" s="379"/>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257</v>
      </c>
      <c r="E43" s="358"/>
      <c r="F43" s="358"/>
      <c r="G43" s="358"/>
      <c r="H43" s="358"/>
      <c r="I43" s="358"/>
      <c r="J43" s="358"/>
      <c r="K43" s="296"/>
      <c r="L43" s="296"/>
      <c r="M43" s="296"/>
      <c r="N43" s="499"/>
      <c r="R43" s="12"/>
      <c r="S43" s="12"/>
      <c r="T43" s="12"/>
    </row>
    <row r="44" spans="1:22" x14ac:dyDescent="0.35">
      <c r="A44" s="377"/>
      <c r="B44" s="368"/>
      <c r="C44" s="3" t="s">
        <v>365</v>
      </c>
      <c r="D44" s="3" t="s">
        <v>257</v>
      </c>
      <c r="E44" s="358"/>
      <c r="F44" s="358"/>
      <c r="G44" s="358"/>
      <c r="H44" s="358"/>
      <c r="I44" s="358"/>
      <c r="J44" s="358"/>
      <c r="K44" s="296"/>
      <c r="L44" s="296"/>
      <c r="M44" s="296"/>
      <c r="N44" s="499"/>
      <c r="R44" s="12"/>
      <c r="S44" s="12"/>
      <c r="T44" s="12"/>
    </row>
    <row r="45" spans="1:22" x14ac:dyDescent="0.35">
      <c r="A45" s="377"/>
      <c r="B45" s="368"/>
      <c r="C45" s="3" t="s">
        <v>366</v>
      </c>
      <c r="D45" s="3" t="s">
        <v>257</v>
      </c>
      <c r="E45" s="358"/>
      <c r="F45" s="358"/>
      <c r="G45" s="358"/>
      <c r="H45" s="358"/>
      <c r="I45" s="358"/>
      <c r="J45" s="358"/>
      <c r="K45" s="296"/>
      <c r="L45" s="296"/>
      <c r="M45" s="296"/>
      <c r="N45" s="499"/>
      <c r="R45" s="12"/>
      <c r="S45" s="12"/>
      <c r="T45" s="12"/>
    </row>
    <row r="46" spans="1:22" ht="29.5" thickBot="1" x14ac:dyDescent="0.4">
      <c r="A46" s="382"/>
      <c r="B46" s="369"/>
      <c r="C46" s="80" t="s">
        <v>367</v>
      </c>
      <c r="D46" s="80" t="s">
        <v>257</v>
      </c>
      <c r="E46" s="359"/>
      <c r="F46" s="359"/>
      <c r="G46" s="359"/>
      <c r="H46" s="359"/>
      <c r="I46" s="359"/>
      <c r="J46" s="359"/>
      <c r="K46" s="361"/>
      <c r="L46" s="361"/>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9"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61"/>
      <c r="M48" s="361"/>
      <c r="N48" s="500"/>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9"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296"/>
      <c r="M50" s="296"/>
      <c r="N50" s="499"/>
      <c r="R50" s="12"/>
      <c r="S50" s="12"/>
      <c r="T50" s="12"/>
    </row>
    <row r="51" spans="1:22" x14ac:dyDescent="0.35">
      <c r="A51" s="377"/>
      <c r="B51" s="368"/>
      <c r="C51" s="97" t="s">
        <v>374</v>
      </c>
      <c r="D51" s="24" t="s">
        <v>257</v>
      </c>
      <c r="E51" s="358"/>
      <c r="F51" s="358"/>
      <c r="G51" s="358"/>
      <c r="H51" s="358"/>
      <c r="I51" s="358"/>
      <c r="J51" s="358"/>
      <c r="K51" s="296"/>
      <c r="L51" s="296"/>
      <c r="M51" s="296"/>
      <c r="N51" s="499"/>
      <c r="R51" s="12"/>
      <c r="S51" s="12"/>
      <c r="T51" s="12"/>
    </row>
    <row r="52" spans="1:22" x14ac:dyDescent="0.35">
      <c r="A52" s="377"/>
      <c r="B52" s="368"/>
      <c r="C52" s="24" t="s">
        <v>375</v>
      </c>
      <c r="D52" s="24" t="s">
        <v>257</v>
      </c>
      <c r="E52" s="358"/>
      <c r="F52" s="358"/>
      <c r="G52" s="358"/>
      <c r="H52" s="358"/>
      <c r="I52" s="358"/>
      <c r="J52" s="358"/>
      <c r="K52" s="296"/>
      <c r="L52" s="296"/>
      <c r="M52" s="296"/>
      <c r="N52" s="499"/>
      <c r="R52" s="12"/>
      <c r="S52" s="12"/>
      <c r="T52" s="12"/>
    </row>
    <row r="53" spans="1:22" ht="15" thickBot="1" x14ac:dyDescent="0.4">
      <c r="A53" s="382"/>
      <c r="B53" s="369"/>
      <c r="C53" s="88" t="s">
        <v>376</v>
      </c>
      <c r="D53" s="88" t="s">
        <v>257</v>
      </c>
      <c r="E53" s="359"/>
      <c r="F53" s="359"/>
      <c r="G53" s="359"/>
      <c r="H53" s="359"/>
      <c r="I53" s="359"/>
      <c r="J53" s="359"/>
      <c r="K53" s="361"/>
      <c r="L53" s="361"/>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9"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296"/>
      <c r="M55" s="296"/>
      <c r="N55" s="499"/>
      <c r="R55" s="12"/>
      <c r="S55" s="12"/>
      <c r="T55" s="12"/>
    </row>
    <row r="56" spans="1:22" ht="29.5" thickBot="1" x14ac:dyDescent="0.4">
      <c r="A56" s="382"/>
      <c r="B56" s="369"/>
      <c r="C56" s="90" t="s">
        <v>380</v>
      </c>
      <c r="D56" s="88" t="s">
        <v>257</v>
      </c>
      <c r="E56" s="359"/>
      <c r="F56" s="359"/>
      <c r="G56" s="359"/>
      <c r="H56" s="359"/>
      <c r="I56" s="359"/>
      <c r="J56" s="359"/>
      <c r="K56" s="361"/>
      <c r="L56" s="361"/>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9" t="s">
        <v>257</v>
      </c>
      <c r="M57" s="379"/>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296"/>
      <c r="M58" s="296"/>
      <c r="N58" s="499"/>
      <c r="R58" s="12"/>
      <c r="S58" s="12"/>
      <c r="T58" s="12"/>
    </row>
    <row r="59" spans="1:22" x14ac:dyDescent="0.35">
      <c r="A59" s="377"/>
      <c r="B59" s="368"/>
      <c r="C59" s="24" t="s">
        <v>384</v>
      </c>
      <c r="D59" s="24" t="s">
        <v>257</v>
      </c>
      <c r="E59" s="358"/>
      <c r="F59" s="358"/>
      <c r="G59" s="358"/>
      <c r="H59" s="358"/>
      <c r="I59" s="358"/>
      <c r="J59" s="358"/>
      <c r="K59" s="296"/>
      <c r="L59" s="296"/>
      <c r="M59" s="296"/>
      <c r="N59" s="499"/>
      <c r="R59" s="12"/>
      <c r="S59" s="12"/>
      <c r="T59" s="12"/>
    </row>
    <row r="60" spans="1:22" x14ac:dyDescent="0.35">
      <c r="A60" s="377"/>
      <c r="B60" s="368"/>
      <c r="C60" s="24" t="s">
        <v>385</v>
      </c>
      <c r="D60" s="24" t="s">
        <v>257</v>
      </c>
      <c r="E60" s="358"/>
      <c r="F60" s="358"/>
      <c r="G60" s="358"/>
      <c r="H60" s="358"/>
      <c r="I60" s="358"/>
      <c r="J60" s="358"/>
      <c r="K60" s="296"/>
      <c r="L60" s="296"/>
      <c r="M60" s="296"/>
      <c r="N60" s="499"/>
      <c r="R60" s="12"/>
      <c r="S60" s="12"/>
      <c r="T60" s="12"/>
    </row>
    <row r="61" spans="1:22" x14ac:dyDescent="0.35">
      <c r="A61" s="377"/>
      <c r="B61" s="368"/>
      <c r="C61" s="24" t="s">
        <v>386</v>
      </c>
      <c r="D61" s="24" t="s">
        <v>257</v>
      </c>
      <c r="E61" s="358"/>
      <c r="F61" s="358"/>
      <c r="G61" s="358"/>
      <c r="H61" s="358"/>
      <c r="I61" s="358"/>
      <c r="J61" s="358"/>
      <c r="K61" s="296"/>
      <c r="L61" s="296"/>
      <c r="M61" s="296"/>
      <c r="N61" s="499"/>
      <c r="R61" s="12"/>
      <c r="S61" s="12"/>
      <c r="T61" s="12"/>
    </row>
    <row r="62" spans="1:22" x14ac:dyDescent="0.35">
      <c r="A62" s="377"/>
      <c r="B62" s="368"/>
      <c r="C62" s="24" t="s">
        <v>387</v>
      </c>
      <c r="D62" s="24" t="s">
        <v>257</v>
      </c>
      <c r="E62" s="358"/>
      <c r="F62" s="358"/>
      <c r="G62" s="358"/>
      <c r="H62" s="358"/>
      <c r="I62" s="358"/>
      <c r="J62" s="358"/>
      <c r="K62" s="296"/>
      <c r="L62" s="296"/>
      <c r="M62" s="296"/>
      <c r="N62" s="499"/>
      <c r="R62" s="12"/>
      <c r="S62" s="12"/>
      <c r="T62" s="12"/>
    </row>
    <row r="63" spans="1:22" ht="29" x14ac:dyDescent="0.35">
      <c r="A63" s="377"/>
      <c r="B63" s="368"/>
      <c r="C63" s="24" t="s">
        <v>388</v>
      </c>
      <c r="D63" s="24" t="s">
        <v>257</v>
      </c>
      <c r="E63" s="358"/>
      <c r="F63" s="358"/>
      <c r="G63" s="358"/>
      <c r="H63" s="358"/>
      <c r="I63" s="358"/>
      <c r="J63" s="358"/>
      <c r="K63" s="296"/>
      <c r="L63" s="296"/>
      <c r="M63" s="296"/>
      <c r="N63" s="499"/>
      <c r="R63" s="12"/>
      <c r="S63" s="12"/>
      <c r="T63" s="12"/>
    </row>
    <row r="64" spans="1:22" ht="15" thickBot="1" x14ac:dyDescent="0.4">
      <c r="A64" s="382"/>
      <c r="B64" s="369"/>
      <c r="C64" s="88" t="s">
        <v>389</v>
      </c>
      <c r="D64" s="88" t="s">
        <v>257</v>
      </c>
      <c r="E64" s="359"/>
      <c r="F64" s="359"/>
      <c r="G64" s="359"/>
      <c r="H64" s="359"/>
      <c r="I64" s="359"/>
      <c r="J64" s="359"/>
      <c r="K64" s="361"/>
      <c r="L64" s="361"/>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9"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296"/>
      <c r="M66" s="296"/>
      <c r="N66" s="499"/>
      <c r="R66" s="12"/>
      <c r="S66" s="12"/>
      <c r="T66" s="12"/>
    </row>
    <row r="67" spans="1:22" ht="29" x14ac:dyDescent="0.35">
      <c r="A67" s="377"/>
      <c r="B67" s="368"/>
      <c r="C67" s="83" t="s">
        <v>393</v>
      </c>
      <c r="D67" s="24" t="s">
        <v>257</v>
      </c>
      <c r="E67" s="358"/>
      <c r="F67" s="358"/>
      <c r="G67" s="358"/>
      <c r="H67" s="358"/>
      <c r="I67" s="358"/>
      <c r="J67" s="358"/>
      <c r="K67" s="296"/>
      <c r="L67" s="296"/>
      <c r="M67" s="296"/>
      <c r="N67" s="499"/>
      <c r="R67" s="12"/>
      <c r="S67" s="12"/>
      <c r="T67" s="12"/>
    </row>
    <row r="68" spans="1:22" x14ac:dyDescent="0.35">
      <c r="A68" s="377"/>
      <c r="B68" s="368"/>
      <c r="C68" s="83" t="s">
        <v>394</v>
      </c>
      <c r="D68" s="24" t="s">
        <v>257</v>
      </c>
      <c r="E68" s="358"/>
      <c r="F68" s="358"/>
      <c r="G68" s="358"/>
      <c r="H68" s="358"/>
      <c r="I68" s="358"/>
      <c r="J68" s="358"/>
      <c r="K68" s="296"/>
      <c r="L68" s="296"/>
      <c r="M68" s="296"/>
      <c r="N68" s="499"/>
      <c r="R68" s="12"/>
      <c r="S68" s="12"/>
      <c r="T68" s="12"/>
    </row>
    <row r="69" spans="1:22" x14ac:dyDescent="0.35">
      <c r="A69" s="377"/>
      <c r="B69" s="368"/>
      <c r="C69" s="83" t="s">
        <v>395</v>
      </c>
      <c r="D69" s="24" t="s">
        <v>257</v>
      </c>
      <c r="E69" s="358"/>
      <c r="F69" s="358"/>
      <c r="G69" s="358"/>
      <c r="H69" s="358"/>
      <c r="I69" s="358"/>
      <c r="J69" s="358"/>
      <c r="K69" s="296"/>
      <c r="L69" s="296"/>
      <c r="M69" s="296"/>
      <c r="N69" s="499"/>
      <c r="R69" s="12"/>
      <c r="S69" s="12"/>
      <c r="T69" s="12"/>
    </row>
    <row r="70" spans="1:22" x14ac:dyDescent="0.35">
      <c r="A70" s="377"/>
      <c r="B70" s="368"/>
      <c r="C70" s="83" t="s">
        <v>396</v>
      </c>
      <c r="D70" s="24" t="s">
        <v>257</v>
      </c>
      <c r="E70" s="358"/>
      <c r="F70" s="358"/>
      <c r="G70" s="358"/>
      <c r="H70" s="358"/>
      <c r="I70" s="358"/>
      <c r="J70" s="358"/>
      <c r="K70" s="296"/>
      <c r="L70" s="296"/>
      <c r="M70" s="296"/>
      <c r="N70" s="499"/>
      <c r="R70" s="12"/>
      <c r="S70" s="12"/>
      <c r="T70" s="12"/>
    </row>
    <row r="71" spans="1:22" ht="15" thickBot="1" x14ac:dyDescent="0.4">
      <c r="A71" s="382"/>
      <c r="B71" s="369"/>
      <c r="C71" s="93" t="s">
        <v>397</v>
      </c>
      <c r="D71" s="88" t="s">
        <v>257</v>
      </c>
      <c r="E71" s="359"/>
      <c r="F71" s="359"/>
      <c r="G71" s="359"/>
      <c r="H71" s="359"/>
      <c r="I71" s="359"/>
      <c r="J71" s="359"/>
      <c r="K71" s="361"/>
      <c r="L71" s="361"/>
      <c r="M71" s="361"/>
      <c r="N71" s="500"/>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9"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296"/>
      <c r="M73" s="296"/>
      <c r="N73" s="499"/>
      <c r="R73" s="12"/>
      <c r="S73" s="12"/>
      <c r="T73" s="12"/>
    </row>
    <row r="74" spans="1:22" ht="32.25" customHeight="1" x14ac:dyDescent="0.35">
      <c r="A74" s="377"/>
      <c r="B74" s="368"/>
      <c r="C74" s="83" t="s">
        <v>401</v>
      </c>
      <c r="D74" s="24" t="s">
        <v>257</v>
      </c>
      <c r="E74" s="358"/>
      <c r="F74" s="358"/>
      <c r="G74" s="358"/>
      <c r="H74" s="358"/>
      <c r="I74" s="358"/>
      <c r="J74" s="358"/>
      <c r="K74" s="372"/>
      <c r="L74" s="296"/>
      <c r="M74" s="296"/>
      <c r="N74" s="499"/>
      <c r="R74" s="12"/>
      <c r="S74" s="12"/>
      <c r="T74" s="12"/>
    </row>
    <row r="75" spans="1:22" x14ac:dyDescent="0.35">
      <c r="A75" s="377"/>
      <c r="B75" s="368"/>
      <c r="C75" s="83" t="s">
        <v>402</v>
      </c>
      <c r="D75" s="24" t="s">
        <v>257</v>
      </c>
      <c r="E75" s="358"/>
      <c r="F75" s="358"/>
      <c r="G75" s="358"/>
      <c r="H75" s="358"/>
      <c r="I75" s="358"/>
      <c r="J75" s="358"/>
      <c r="K75" s="372"/>
      <c r="L75" s="296"/>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61"/>
      <c r="M76" s="361"/>
      <c r="N76" s="500"/>
      <c r="R76" s="12"/>
      <c r="S76" s="12"/>
      <c r="T76" s="12"/>
    </row>
    <row r="77" spans="1:22" x14ac:dyDescent="0.35">
      <c r="A77" s="383" t="s">
        <v>404</v>
      </c>
      <c r="B77" s="367" t="s">
        <v>130</v>
      </c>
      <c r="C77" s="85" t="s">
        <v>405</v>
      </c>
      <c r="D77" s="79" t="s">
        <v>253</v>
      </c>
      <c r="E77" s="370" t="s">
        <v>435</v>
      </c>
      <c r="F77" s="370" t="s">
        <v>444</v>
      </c>
      <c r="G77" s="370" t="s">
        <v>847</v>
      </c>
      <c r="H77" s="370" t="s">
        <v>468</v>
      </c>
      <c r="I77" s="370" t="s">
        <v>425</v>
      </c>
      <c r="J77" s="370" t="s">
        <v>469</v>
      </c>
      <c r="K77" s="379" t="s">
        <v>851</v>
      </c>
      <c r="L77" s="379"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253</v>
      </c>
      <c r="E78" s="358"/>
      <c r="F78" s="358"/>
      <c r="G78" s="358"/>
      <c r="H78" s="358"/>
      <c r="I78" s="358"/>
      <c r="J78" s="358"/>
      <c r="K78" s="296"/>
      <c r="L78" s="296"/>
      <c r="M78" s="296"/>
      <c r="N78" s="499"/>
      <c r="R78" s="12"/>
      <c r="S78" s="12"/>
      <c r="T78" s="12"/>
    </row>
    <row r="79" spans="1:22" x14ac:dyDescent="0.35">
      <c r="A79" s="365"/>
      <c r="B79" s="368"/>
      <c r="C79" s="83" t="s">
        <v>407</v>
      </c>
      <c r="D79" s="3" t="s">
        <v>257</v>
      </c>
      <c r="E79" s="358"/>
      <c r="F79" s="358"/>
      <c r="G79" s="358"/>
      <c r="H79" s="358"/>
      <c r="I79" s="358"/>
      <c r="J79" s="358"/>
      <c r="K79" s="296"/>
      <c r="L79" s="296"/>
      <c r="M79" s="296"/>
      <c r="N79" s="499"/>
      <c r="R79" s="12"/>
      <c r="S79" s="12"/>
      <c r="T79" s="12"/>
    </row>
    <row r="80" spans="1:22" x14ac:dyDescent="0.35">
      <c r="A80" s="365"/>
      <c r="B80" s="368"/>
      <c r="C80" s="84" t="s">
        <v>408</v>
      </c>
      <c r="D80" s="3" t="s">
        <v>257</v>
      </c>
      <c r="E80" s="358"/>
      <c r="F80" s="358"/>
      <c r="G80" s="358"/>
      <c r="H80" s="358"/>
      <c r="I80" s="358"/>
      <c r="J80" s="358"/>
      <c r="K80" s="296"/>
      <c r="L80" s="296"/>
      <c r="M80" s="296"/>
      <c r="N80" s="499"/>
      <c r="R80" s="12"/>
      <c r="S80" s="12"/>
      <c r="T80" s="12"/>
    </row>
    <row r="81" spans="1:22" ht="29" x14ac:dyDescent="0.35">
      <c r="A81" s="365"/>
      <c r="B81" s="368"/>
      <c r="C81" s="84" t="s">
        <v>409</v>
      </c>
      <c r="D81" s="3" t="s">
        <v>257</v>
      </c>
      <c r="E81" s="358"/>
      <c r="F81" s="358"/>
      <c r="G81" s="358"/>
      <c r="H81" s="358"/>
      <c r="I81" s="358"/>
      <c r="J81" s="358"/>
      <c r="K81" s="296"/>
      <c r="L81" s="296"/>
      <c r="M81" s="296"/>
      <c r="N81" s="499"/>
      <c r="R81" s="12"/>
      <c r="S81" s="12"/>
      <c r="T81" s="12"/>
    </row>
    <row r="82" spans="1:22" ht="29" x14ac:dyDescent="0.35">
      <c r="A82" s="365"/>
      <c r="B82" s="368"/>
      <c r="C82" s="84" t="s">
        <v>410</v>
      </c>
      <c r="D82" s="3" t="s">
        <v>257</v>
      </c>
      <c r="E82" s="358"/>
      <c r="F82" s="358"/>
      <c r="G82" s="358"/>
      <c r="H82" s="358"/>
      <c r="I82" s="358"/>
      <c r="J82" s="358"/>
      <c r="K82" s="296"/>
      <c r="L82" s="296"/>
      <c r="M82" s="296"/>
      <c r="N82" s="499"/>
      <c r="R82" s="12"/>
      <c r="S82" s="12"/>
      <c r="T82" s="12"/>
    </row>
    <row r="83" spans="1:22" ht="15" thickBot="1" x14ac:dyDescent="0.4">
      <c r="A83" s="366"/>
      <c r="B83" s="369"/>
      <c r="C83" s="90" t="s">
        <v>411</v>
      </c>
      <c r="D83" s="80" t="s">
        <v>257</v>
      </c>
      <c r="E83" s="359"/>
      <c r="F83" s="359"/>
      <c r="G83" s="359"/>
      <c r="H83" s="359"/>
      <c r="I83" s="359"/>
      <c r="J83" s="359"/>
      <c r="K83" s="361"/>
      <c r="L83" s="361"/>
      <c r="M83" s="361"/>
      <c r="N83" s="500"/>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9"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257</v>
      </c>
      <c r="E85" s="358"/>
      <c r="F85" s="358"/>
      <c r="G85" s="358"/>
      <c r="H85" s="358"/>
      <c r="I85" s="358"/>
      <c r="J85" s="358"/>
      <c r="K85" s="296"/>
      <c r="L85" s="296"/>
      <c r="M85" s="296"/>
      <c r="N85" s="499"/>
      <c r="R85" s="12"/>
      <c r="S85" s="12"/>
      <c r="T85" s="12"/>
    </row>
    <row r="86" spans="1:22" x14ac:dyDescent="0.35">
      <c r="A86" s="365"/>
      <c r="B86" s="368"/>
      <c r="C86" s="84" t="s">
        <v>415</v>
      </c>
      <c r="D86" s="3" t="s">
        <v>257</v>
      </c>
      <c r="E86" s="358"/>
      <c r="F86" s="358"/>
      <c r="G86" s="358"/>
      <c r="H86" s="358"/>
      <c r="I86" s="358"/>
      <c r="J86" s="358"/>
      <c r="K86" s="296"/>
      <c r="L86" s="296"/>
      <c r="M86" s="296"/>
      <c r="N86" s="499"/>
      <c r="R86" s="12"/>
      <c r="S86" s="12"/>
      <c r="T86" s="12"/>
    </row>
    <row r="87" spans="1:22" ht="15" thickBot="1" x14ac:dyDescent="0.4">
      <c r="A87" s="366"/>
      <c r="B87" s="369"/>
      <c r="C87" s="87" t="s">
        <v>416</v>
      </c>
      <c r="D87" s="80" t="s">
        <v>257</v>
      </c>
      <c r="E87" s="359"/>
      <c r="F87" s="359"/>
      <c r="G87" s="359"/>
      <c r="H87" s="359"/>
      <c r="I87" s="359"/>
      <c r="J87" s="359"/>
      <c r="K87" s="361"/>
      <c r="L87" s="361"/>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IIA5: 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IIA5:Further details of the potential sites for development and numbers of affordable dwellings they could provide would help to reduce uncertainty regarding affordable housing provision. 
</v>
      </c>
      <c r="B98" s="510"/>
      <c r="C98" s="510"/>
      <c r="D98" s="510"/>
      <c r="E98" s="510"/>
      <c r="F98" s="510"/>
      <c r="G98" s="510"/>
      <c r="H98" s="510"/>
      <c r="I98" s="510"/>
      <c r="J98" s="510"/>
      <c r="K98" s="510"/>
      <c r="L98" s="510"/>
      <c r="M98" s="510"/>
      <c r="N98" s="511"/>
    </row>
  </sheetData>
  <sheetProtection algorithmName="SHA-512" hashValue="zKoobfKMX9azCb5txW3GculiK2FQp4QPUgEag+Ila/K+tvbB/2NiXAriH+wGZeUb+UP7V0F4V1Rg62GBYgxtKw==" saltValue="vMaHqRFEpKH+usrKOFHiP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274" priority="2">
      <formula>$D50="No"</formula>
    </cfRule>
  </conditionalFormatting>
  <conditionalFormatting sqref="C8:D87">
    <cfRule type="expression" dxfId="3273" priority="1">
      <formula>$D8="No"</formula>
    </cfRule>
  </conditionalFormatting>
  <conditionalFormatting sqref="J8 J18 J28 J49 J57 J65 J72 J77 J84">
    <cfRule type="cellIs" dxfId="3272" priority="34" operator="equal">
      <formula>"Significant Negative"</formula>
    </cfRule>
    <cfRule type="cellIs" dxfId="3271" priority="35" operator="equal">
      <formula>"Minor Negative"</formula>
    </cfRule>
    <cfRule type="cellIs" dxfId="3270" priority="36" operator="equal">
      <formula>"Uncertain"</formula>
    </cfRule>
    <cfRule type="cellIs" dxfId="3269" priority="37" operator="equal">
      <formula>"Neutral"</formula>
    </cfRule>
    <cfRule type="cellIs" dxfId="3268" priority="38" operator="equal">
      <formula>"Minor Positive"</formula>
    </cfRule>
    <cfRule type="cellIs" dxfId="3267" priority="39" operator="equal">
      <formula>"Significant Positive"</formula>
    </cfRule>
  </conditionalFormatting>
  <conditionalFormatting sqref="J20">
    <cfRule type="cellIs" dxfId="3266" priority="22" operator="equal">
      <formula>"Significant Negative"</formula>
    </cfRule>
    <cfRule type="cellIs" dxfId="3265" priority="23" operator="equal">
      <formula>"Minor Negative"</formula>
    </cfRule>
    <cfRule type="cellIs" dxfId="3264" priority="24" operator="equal">
      <formula>"Uncertain"</formula>
    </cfRule>
    <cfRule type="cellIs" dxfId="3263" priority="25" operator="equal">
      <formula>"Neutral"</formula>
    </cfRule>
    <cfRule type="cellIs" dxfId="3262" priority="26" operator="equal">
      <formula>"Minor Positive"</formula>
    </cfRule>
    <cfRule type="cellIs" dxfId="3261" priority="27" operator="equal">
      <formula>"Significant Positive"</formula>
    </cfRule>
  </conditionalFormatting>
  <conditionalFormatting sqref="J36">
    <cfRule type="cellIs" dxfId="3260" priority="16" operator="equal">
      <formula>"Significant Negative"</formula>
    </cfRule>
    <cfRule type="cellIs" dxfId="3259" priority="17" operator="equal">
      <formula>"Minor Negative"</formula>
    </cfRule>
    <cfRule type="cellIs" dxfId="3258" priority="18" operator="equal">
      <formula>"Uncertain"</formula>
    </cfRule>
    <cfRule type="cellIs" dxfId="3257" priority="19" operator="equal">
      <formula>"Neutral"</formula>
    </cfRule>
    <cfRule type="cellIs" dxfId="3256" priority="20" operator="equal">
      <formula>"Minor Positive"</formula>
    </cfRule>
    <cfRule type="cellIs" dxfId="3255" priority="21" operator="equal">
      <formula>"Significant Positive"</formula>
    </cfRule>
  </conditionalFormatting>
  <conditionalFormatting sqref="J42">
    <cfRule type="cellIs" dxfId="3254" priority="10" operator="equal">
      <formula>"Significant Negative"</formula>
    </cfRule>
    <cfRule type="cellIs" dxfId="3253" priority="11" operator="equal">
      <formula>"Minor Negative"</formula>
    </cfRule>
    <cfRule type="cellIs" dxfId="3252" priority="12" operator="equal">
      <formula>"Uncertain"</formula>
    </cfRule>
    <cfRule type="cellIs" dxfId="3251" priority="13" operator="equal">
      <formula>"Neutral"</formula>
    </cfRule>
    <cfRule type="cellIs" dxfId="3250" priority="14" operator="equal">
      <formula>"Minor Positive"</formula>
    </cfRule>
    <cfRule type="cellIs" dxfId="3249" priority="15" operator="equal">
      <formula>"Significant Positive"</formula>
    </cfRule>
  </conditionalFormatting>
  <conditionalFormatting sqref="J47">
    <cfRule type="cellIs" dxfId="3248" priority="28" operator="equal">
      <formula>"Significant Negative"</formula>
    </cfRule>
    <cfRule type="cellIs" dxfId="3247" priority="29" operator="equal">
      <formula>"Minor Negative"</formula>
    </cfRule>
    <cfRule type="cellIs" dxfId="3246" priority="30" operator="equal">
      <formula>"Uncertain"</formula>
    </cfRule>
    <cfRule type="cellIs" dxfId="3245" priority="31" operator="equal">
      <formula>"Neutral"</formula>
    </cfRule>
    <cfRule type="cellIs" dxfId="3244" priority="32" operator="equal">
      <formula>"Minor Positive"</formula>
    </cfRule>
    <cfRule type="cellIs" dxfId="3243" priority="33" operator="equal">
      <formula>"Significant Positive"</formula>
    </cfRule>
  </conditionalFormatting>
  <conditionalFormatting sqref="J54">
    <cfRule type="cellIs" dxfId="3242" priority="4" operator="equal">
      <formula>"Significant Negative"</formula>
    </cfRule>
    <cfRule type="cellIs" dxfId="3241" priority="5" operator="equal">
      <formula>"Minor Negative"</formula>
    </cfRule>
    <cfRule type="cellIs" dxfId="3240" priority="6" operator="equal">
      <formula>"Uncertain"</formula>
    </cfRule>
    <cfRule type="cellIs" dxfId="3239" priority="7" operator="equal">
      <formula>"Neutral"</formula>
    </cfRule>
    <cfRule type="cellIs" dxfId="3238" priority="8" operator="equal">
      <formula>"Minor Positive"</formula>
    </cfRule>
    <cfRule type="cellIs" dxfId="3237" priority="9" operator="equal">
      <formula>"Significant Positive"</formula>
    </cfRule>
  </conditionalFormatting>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0338-5609-41E5-99F3-B767C7ACD5CC}">
  <sheetPr codeName="Sheet3"/>
  <dimension ref="A2:AJ113"/>
  <sheetViews>
    <sheetView showGridLines="0" zoomScale="85" zoomScaleNormal="85" workbookViewId="0">
      <selection activeCell="AM54" sqref="AM54"/>
    </sheetView>
  </sheetViews>
  <sheetFormatPr defaultRowHeight="14.5" x14ac:dyDescent="0.35"/>
  <cols>
    <col min="1" max="1" width="10.81640625" customWidth="1"/>
    <col min="2" max="2" width="32.26953125" hidden="1" customWidth="1"/>
    <col min="3" max="4" width="18.1796875" hidden="1" customWidth="1"/>
    <col min="5" max="7" width="18.81640625" hidden="1" customWidth="1"/>
    <col min="8" max="8" width="18.1796875" hidden="1" customWidth="1"/>
    <col min="9" max="9" width="18.81640625" hidden="1" customWidth="1"/>
    <col min="10" max="10" width="18.54296875" hidden="1" customWidth="1"/>
    <col min="11" max="11" width="18.1796875" hidden="1" customWidth="1"/>
    <col min="12" max="15" width="18.81640625" hidden="1" customWidth="1"/>
    <col min="16" max="16" width="18.1796875" hidden="1" customWidth="1"/>
    <col min="17" max="17" width="7.453125" customWidth="1"/>
    <col min="18" max="18" width="5.453125" customWidth="1"/>
    <col min="19" max="19" width="30" bestFit="1" customWidth="1"/>
    <col min="20" max="29" width="6.54296875" bestFit="1" customWidth="1"/>
    <col min="30" max="30" width="7.1796875" customWidth="1"/>
    <col min="31" max="33" width="6.54296875" bestFit="1" customWidth="1"/>
    <col min="35" max="35" width="18.453125" bestFit="1" customWidth="1"/>
    <col min="36" max="36" width="9.453125" bestFit="1" customWidth="1"/>
  </cols>
  <sheetData>
    <row r="2" spans="1:33" x14ac:dyDescent="0.35">
      <c r="B2" t="s">
        <v>116</v>
      </c>
      <c r="C2">
        <v>8</v>
      </c>
      <c r="D2">
        <v>18</v>
      </c>
      <c r="E2">
        <v>20</v>
      </c>
      <c r="F2">
        <v>28</v>
      </c>
      <c r="G2">
        <v>36</v>
      </c>
      <c r="H2">
        <v>42</v>
      </c>
      <c r="I2">
        <v>47</v>
      </c>
      <c r="J2">
        <v>49</v>
      </c>
      <c r="K2">
        <v>54</v>
      </c>
      <c r="L2">
        <v>57</v>
      </c>
      <c r="M2">
        <v>65</v>
      </c>
      <c r="N2">
        <v>72</v>
      </c>
      <c r="O2">
        <v>77</v>
      </c>
      <c r="P2">
        <v>84</v>
      </c>
    </row>
    <row r="3" spans="1:33" x14ac:dyDescent="0.35">
      <c r="B3" s="111" t="s">
        <v>117</v>
      </c>
      <c r="C3" s="29" t="s">
        <v>118</v>
      </c>
      <c r="D3" s="29" t="s">
        <v>119</v>
      </c>
      <c r="E3" s="29" t="s">
        <v>120</v>
      </c>
      <c r="F3" s="29" t="s">
        <v>121</v>
      </c>
      <c r="G3" s="29" t="s">
        <v>122</v>
      </c>
      <c r="H3" s="29" t="s">
        <v>123</v>
      </c>
      <c r="I3" s="29" t="s">
        <v>124</v>
      </c>
      <c r="J3" s="29" t="s">
        <v>125</v>
      </c>
      <c r="K3" s="29" t="s">
        <v>126</v>
      </c>
      <c r="L3" s="29" t="s">
        <v>127</v>
      </c>
      <c r="M3" s="29" t="s">
        <v>128</v>
      </c>
      <c r="N3" s="29" t="s">
        <v>129</v>
      </c>
      <c r="O3" s="29" t="s">
        <v>130</v>
      </c>
      <c r="P3" s="29" t="s">
        <v>131</v>
      </c>
      <c r="Q3" s="5"/>
      <c r="S3" s="77" t="s">
        <v>132</v>
      </c>
      <c r="T3" s="77" t="str">
        <f t="shared" ref="T3:AG3" si="0">C3</f>
        <v>IIA1</v>
      </c>
      <c r="U3" s="77" t="str">
        <f t="shared" si="0"/>
        <v>IIA2</v>
      </c>
      <c r="V3" s="77" t="str">
        <f t="shared" si="0"/>
        <v>IIA3</v>
      </c>
      <c r="W3" s="77" t="str">
        <f t="shared" si="0"/>
        <v>IIA4</v>
      </c>
      <c r="X3" s="77" t="str">
        <f t="shared" si="0"/>
        <v>IIA5</v>
      </c>
      <c r="Y3" s="77" t="str">
        <f t="shared" si="0"/>
        <v>IIA6</v>
      </c>
      <c r="Z3" s="77" t="str">
        <f t="shared" si="0"/>
        <v>IIA7</v>
      </c>
      <c r="AA3" s="77" t="str">
        <f t="shared" si="0"/>
        <v>IIA8</v>
      </c>
      <c r="AB3" s="77" t="str">
        <f t="shared" si="0"/>
        <v>IIA9</v>
      </c>
      <c r="AC3" s="77" t="str">
        <f t="shared" si="0"/>
        <v>IIA10</v>
      </c>
      <c r="AD3" s="77" t="str">
        <f t="shared" si="0"/>
        <v>IIA11</v>
      </c>
      <c r="AE3" s="77" t="str">
        <f t="shared" si="0"/>
        <v>IIA12</v>
      </c>
      <c r="AF3" s="77" t="str">
        <f t="shared" si="0"/>
        <v>IIA13</v>
      </c>
      <c r="AG3" s="77" t="str">
        <f t="shared" si="0"/>
        <v>IIA14</v>
      </c>
    </row>
    <row r="4" spans="1:33" hidden="1" x14ac:dyDescent="0.35">
      <c r="A4" s="163"/>
      <c r="B4" s="135" t="s">
        <v>133</v>
      </c>
      <c r="C4" s="28" t="str" cm="1">
        <f t="array" aca="1" ref="C4" ca="1">INDIRECT($B4&amp;"!"&amp;$B$2&amp;C$2)</f>
        <v>Significant Positive</v>
      </c>
      <c r="D4" s="28" t="str" cm="1">
        <f t="array" aca="1" ref="D4" ca="1">INDIRECT($B4&amp;"!"&amp;$B$2&amp;D$2)</f>
        <v>Minor Positive</v>
      </c>
      <c r="E4" s="28" t="str" cm="1">
        <f t="array" aca="1" ref="E4" ca="1">INDIRECT($B4&amp;"!"&amp;$B$2&amp;E$2)</f>
        <v>Minor Positive</v>
      </c>
      <c r="F4" s="28" t="str" cm="1">
        <f t="array" aca="1" ref="F4" ca="1">INDIRECT($B4&amp;"!"&amp;$B$2&amp;F$2)</f>
        <v>Minor Positive</v>
      </c>
      <c r="G4" s="28" t="str" cm="1">
        <f t="array" aca="1" ref="G4" ca="1">INDIRECT($B4&amp;"!"&amp;$B$2&amp;G$2)</f>
        <v>Significant Positive</v>
      </c>
      <c r="H4" s="28" t="str" cm="1">
        <f t="array" aca="1" ref="H4" ca="1">INDIRECT($B4&amp;"!"&amp;$B$2&amp;H$2)</f>
        <v>Significant Positive</v>
      </c>
      <c r="I4" s="28" t="str" cm="1">
        <f t="array" aca="1" ref="I4" ca="1">INDIRECT($B4&amp;"!"&amp;$B$2&amp;I$2)</f>
        <v>Minor Positive</v>
      </c>
      <c r="J4" s="28" t="str" cm="1">
        <f t="array" aca="1" ref="J4" ca="1">INDIRECT($B4&amp;"!"&amp;$B$2&amp;J$2)</f>
        <v>Minor Positive</v>
      </c>
      <c r="K4" s="28" t="str" cm="1">
        <f t="array" aca="1" ref="K4" ca="1">INDIRECT($B4&amp;"!"&amp;$B$2&amp;K$2)</f>
        <v>Neutral</v>
      </c>
      <c r="L4" s="28" t="str" cm="1">
        <f t="array" aca="1" ref="L4" ca="1">INDIRECT($B4&amp;"!"&amp;$B$2&amp;L$2)</f>
        <v>Minor Positive</v>
      </c>
      <c r="M4" s="28" t="str" cm="1">
        <f t="array" aca="1" ref="M4" ca="1">INDIRECT($B4&amp;"!"&amp;$B$2&amp;M$2)</f>
        <v>Minor Positive</v>
      </c>
      <c r="N4" s="28" t="str" cm="1">
        <f t="array" aca="1" ref="N4" ca="1">INDIRECT($B4&amp;"!"&amp;$B$2&amp;N$2)</f>
        <v>Minor Positive</v>
      </c>
      <c r="O4" s="28" t="str" cm="1">
        <f t="array" aca="1" ref="O4" ca="1">INDIRECT($B4&amp;"!"&amp;$B$2&amp;O$2)</f>
        <v>Minor Positive</v>
      </c>
      <c r="P4" s="28" t="str" cm="1">
        <f t="array" aca="1" ref="P4" ca="1">INDIRECT($B4&amp;"!"&amp;$B$2&amp;P$2)</f>
        <v>Neutral</v>
      </c>
      <c r="Q4" s="8"/>
      <c r="S4" s="77" t="s">
        <v>133</v>
      </c>
      <c r="T4" s="32" t="str">
        <f t="shared" ref="T4:T36" ca="1" si="1">INDEX($AJ$26:$AJ$32,MATCH(C4,$AI$26:$AI$32,0))</f>
        <v>+ +</v>
      </c>
      <c r="U4" s="32" t="str">
        <f t="shared" ref="U4:U36" ca="1" si="2">INDEX($AJ$26:$AJ$32,MATCH(D4,$AI$26:$AI$32,0))</f>
        <v>+</v>
      </c>
      <c r="V4" s="32" t="str">
        <f t="shared" ref="V4:V36" ca="1" si="3">INDEX($AJ$26:$AJ$32,MATCH(E4,$AI$26:$AI$32,0))</f>
        <v>+</v>
      </c>
      <c r="W4" s="32" t="str">
        <f t="shared" ref="W4:W36" ca="1" si="4">INDEX($AJ$26:$AJ$32,MATCH(F4,$AI$26:$AI$32,0))</f>
        <v>+</v>
      </c>
      <c r="X4" s="32" t="str">
        <f t="shared" ref="X4:X36" ca="1" si="5">INDEX($AJ$26:$AJ$32,MATCH(G4,$AI$26:$AI$32,0))</f>
        <v>+ +</v>
      </c>
      <c r="Y4" s="32" t="str">
        <f t="shared" ref="Y4:Y36" ca="1" si="6">INDEX($AJ$26:$AJ$32,MATCH(H4,$AI$26:$AI$32,0))</f>
        <v>+ +</v>
      </c>
      <c r="Z4" s="32" t="str">
        <f t="shared" ref="Z4:Z36" ca="1" si="7">INDEX($AJ$26:$AJ$32,MATCH(I4,$AI$26:$AI$32,0))</f>
        <v>+</v>
      </c>
      <c r="AA4" s="32" t="str">
        <f t="shared" ref="AA4:AA36" ca="1" si="8">INDEX($AJ$26:$AJ$32,MATCH(J4,$AI$26:$AI$32,0))</f>
        <v>+</v>
      </c>
      <c r="AB4" s="32">
        <f t="shared" ref="AB4:AB36" ca="1" si="9">INDEX($AJ$26:$AJ$32,MATCH(K4,$AI$26:$AI$32,0))</f>
        <v>0</v>
      </c>
      <c r="AC4" s="32" t="str">
        <f t="shared" ref="AC4:AC36" ca="1" si="10">INDEX($AJ$26:$AJ$32,MATCH(L4,$AI$26:$AI$32,0))</f>
        <v>+</v>
      </c>
      <c r="AD4" s="32" t="str">
        <f t="shared" ref="AD4:AD36" ca="1" si="11">INDEX($AJ$26:$AJ$32,MATCH(M4,$AI$26:$AI$32,0))</f>
        <v>+</v>
      </c>
      <c r="AE4" s="32" t="str">
        <f t="shared" ref="AE4:AE36" ca="1" si="12">INDEX($AJ$26:$AJ$32,MATCH(N4,$AI$26:$AI$32,0))</f>
        <v>+</v>
      </c>
      <c r="AF4" s="32" t="str">
        <f t="shared" ref="AF4:AF36" ca="1" si="13">INDEX($AJ$26:$AJ$32,MATCH(O4,$AI$26:$AI$32,0))</f>
        <v>+</v>
      </c>
      <c r="AG4" s="32">
        <f t="shared" ref="AG4:AG36" ca="1" si="14">INDEX($AJ$26:$AJ$32,MATCH(P4,$AI$26:$AI$32,0))</f>
        <v>0</v>
      </c>
    </row>
    <row r="5" spans="1:33" x14ac:dyDescent="0.35">
      <c r="A5" s="163"/>
      <c r="B5" s="135" t="s">
        <v>134</v>
      </c>
      <c r="C5" s="28" t="str" cm="1">
        <f t="array" aca="1" ref="C5" ca="1">INDIRECT($B5&amp;"!"&amp;$B$2&amp;C$2)</f>
        <v>Significant Positive</v>
      </c>
      <c r="D5" s="28" t="str" cm="1">
        <f t="array" aca="1" ref="D5" ca="1">INDIRECT($B5&amp;"!"&amp;$B$2&amp;D$2)</f>
        <v>Minor Positive</v>
      </c>
      <c r="E5" s="28" t="str" cm="1">
        <f t="array" aca="1" ref="E5" ca="1">INDIRECT($B5&amp;"!"&amp;$B$2&amp;E$2)</f>
        <v>Minor Positive</v>
      </c>
      <c r="F5" s="28" t="str" cm="1">
        <f t="array" aca="1" ref="F5" ca="1">INDIRECT($B5&amp;"!"&amp;$B$2&amp;F$2)</f>
        <v>Minor Positive</v>
      </c>
      <c r="G5" s="28" t="str" cm="1">
        <f t="array" aca="1" ref="G5" ca="1">INDIRECT($B5&amp;"!"&amp;$B$2&amp;G$2)</f>
        <v>Significant Positive</v>
      </c>
      <c r="H5" s="28" t="str" cm="1">
        <f t="array" aca="1" ref="H5" ca="1">INDIRECT($B5&amp;"!"&amp;$B$2&amp;H$2)</f>
        <v>Significant Positive</v>
      </c>
      <c r="I5" s="28" t="str" cm="1">
        <f t="array" aca="1" ref="I5" ca="1">INDIRECT($B5&amp;"!"&amp;$B$2&amp;I$2)</f>
        <v>Neutral</v>
      </c>
      <c r="J5" s="28" t="str" cm="1">
        <f t="array" aca="1" ref="J5" ca="1">INDIRECT($B5&amp;"!"&amp;$B$2&amp;J$2)</f>
        <v>Neutral</v>
      </c>
      <c r="K5" s="28" t="str" cm="1">
        <f t="array" aca="1" ref="K5" ca="1">INDIRECT($B5&amp;"!"&amp;$B$2&amp;K$2)</f>
        <v>Neutral</v>
      </c>
      <c r="L5" s="28" t="str" cm="1">
        <f t="array" aca="1" ref="L5" ca="1">INDIRECT($B5&amp;"!"&amp;$B$2&amp;L$2)</f>
        <v>Minor Positive</v>
      </c>
      <c r="M5" s="28" t="str" cm="1">
        <f t="array" aca="1" ref="M5" ca="1">INDIRECT($B5&amp;"!"&amp;$B$2&amp;M$2)</f>
        <v>Minor Positive</v>
      </c>
      <c r="N5" s="28" t="str" cm="1">
        <f t="array" aca="1" ref="N5" ca="1">INDIRECT($B5&amp;"!"&amp;$B$2&amp;N$2)</f>
        <v>Significant Positive</v>
      </c>
      <c r="O5" s="28" t="str" cm="1">
        <f t="array" aca="1" ref="O5" ca="1">INDIRECT($B5&amp;"!"&amp;$B$2&amp;O$2)</f>
        <v>Minor Positive</v>
      </c>
      <c r="P5" s="28" t="str" cm="1">
        <f t="array" aca="1" ref="P5" ca="1">INDIRECT($B5&amp;"!"&amp;$B$2&amp;P$2)</f>
        <v>Minor Positive</v>
      </c>
      <c r="Q5" s="8"/>
      <c r="S5" s="77" t="s">
        <v>134</v>
      </c>
      <c r="T5" s="32" t="str">
        <f t="shared" ca="1" si="1"/>
        <v>+ +</v>
      </c>
      <c r="U5" s="32" t="str">
        <f t="shared" ca="1" si="2"/>
        <v>+</v>
      </c>
      <c r="V5" s="32" t="str">
        <f t="shared" ca="1" si="3"/>
        <v>+</v>
      </c>
      <c r="W5" s="32" t="str">
        <f t="shared" ca="1" si="4"/>
        <v>+</v>
      </c>
      <c r="X5" s="32" t="str">
        <f t="shared" ca="1" si="5"/>
        <v>+ +</v>
      </c>
      <c r="Y5" s="32" t="str">
        <f t="shared" ca="1" si="6"/>
        <v>+ +</v>
      </c>
      <c r="Z5" s="32">
        <f t="shared" ca="1" si="7"/>
        <v>0</v>
      </c>
      <c r="AA5" s="32">
        <f t="shared" ca="1" si="8"/>
        <v>0</v>
      </c>
      <c r="AB5" s="32">
        <f t="shared" ca="1" si="9"/>
        <v>0</v>
      </c>
      <c r="AC5" s="32" t="str">
        <f t="shared" ca="1" si="10"/>
        <v>+</v>
      </c>
      <c r="AD5" s="32" t="str">
        <f t="shared" ca="1" si="11"/>
        <v>+</v>
      </c>
      <c r="AE5" s="32" t="str">
        <f t="shared" ca="1" si="12"/>
        <v>+ +</v>
      </c>
      <c r="AF5" s="32" t="str">
        <f t="shared" ca="1" si="13"/>
        <v>+</v>
      </c>
      <c r="AG5" s="32" t="str">
        <f t="shared" ca="1" si="14"/>
        <v>+</v>
      </c>
    </row>
    <row r="6" spans="1:33" x14ac:dyDescent="0.35">
      <c r="A6" s="163"/>
      <c r="B6" s="135" t="s">
        <v>135</v>
      </c>
      <c r="C6" s="28" t="str" cm="1">
        <f t="array" aca="1" ref="C6" ca="1">INDIRECT($B6&amp;"!"&amp;$B$2&amp;C$2)</f>
        <v>Significant Positive</v>
      </c>
      <c r="D6" s="28" t="str" cm="1">
        <f t="array" aca="1" ref="D6" ca="1">INDIRECT($B6&amp;"!"&amp;$B$2&amp;D$2)</f>
        <v>Minor Positive</v>
      </c>
      <c r="E6" s="28" t="str" cm="1">
        <f t="array" aca="1" ref="E6" ca="1">INDIRECT($B6&amp;"!"&amp;$B$2&amp;E$2)</f>
        <v>Minor Positive</v>
      </c>
      <c r="F6" s="28" t="str" cm="1">
        <f t="array" aca="1" ref="F6" ca="1">INDIRECT($B6&amp;"!"&amp;$B$2&amp;F$2)</f>
        <v>Minor Positive</v>
      </c>
      <c r="G6" s="28" t="str" cm="1">
        <f t="array" aca="1" ref="G6" ca="1">INDIRECT($B6&amp;"!"&amp;$B$2&amp;G$2)</f>
        <v>Significant Positive</v>
      </c>
      <c r="H6" s="28" t="str" cm="1">
        <f t="array" aca="1" ref="H6" ca="1">INDIRECT($B6&amp;"!"&amp;$B$2&amp;H$2)</f>
        <v>Significant Positive</v>
      </c>
      <c r="I6" s="28" t="str" cm="1">
        <f t="array" aca="1" ref="I6" ca="1">INDIRECT($B6&amp;"!"&amp;$B$2&amp;I$2)</f>
        <v>Minor Positive</v>
      </c>
      <c r="J6" s="28" t="str" cm="1">
        <f t="array" aca="1" ref="J6" ca="1">INDIRECT($B6&amp;"!"&amp;$B$2&amp;J$2)</f>
        <v>Minor Positive</v>
      </c>
      <c r="K6" s="28" t="str" cm="1">
        <f t="array" aca="1" ref="K6" ca="1">INDIRECT($B6&amp;"!"&amp;$B$2&amp;K$2)</f>
        <v>Neutral</v>
      </c>
      <c r="L6" s="28" t="str" cm="1">
        <f t="array" aca="1" ref="L6" ca="1">INDIRECT($B6&amp;"!"&amp;$B$2&amp;L$2)</f>
        <v>Significant Negative</v>
      </c>
      <c r="M6" s="28" t="str" cm="1">
        <f t="array" aca="1" ref="M6" ca="1">INDIRECT($B6&amp;"!"&amp;$B$2&amp;M$2)</f>
        <v>Significant Negative</v>
      </c>
      <c r="N6" s="28" t="str" cm="1">
        <f t="array" aca="1" ref="N6" ca="1">INDIRECT($B6&amp;"!"&amp;$B$2&amp;N$2)</f>
        <v>Significant Negative</v>
      </c>
      <c r="O6" s="28" t="str" cm="1">
        <f t="array" aca="1" ref="O6" ca="1">INDIRECT($B6&amp;"!"&amp;$B$2&amp;O$2)</f>
        <v>Significant Negative</v>
      </c>
      <c r="P6" s="28" t="str" cm="1">
        <f t="array" aca="1" ref="P6" ca="1">INDIRECT($B6&amp;"!"&amp;$B$2&amp;P$2)</f>
        <v>Neutral</v>
      </c>
      <c r="Q6" s="8"/>
      <c r="S6" s="77" t="s">
        <v>135</v>
      </c>
      <c r="T6" s="32" t="str">
        <f t="shared" ca="1" si="1"/>
        <v>+ +</v>
      </c>
      <c r="U6" s="32" t="str">
        <f t="shared" ca="1" si="2"/>
        <v>+</v>
      </c>
      <c r="V6" s="32" t="str">
        <f t="shared" ca="1" si="3"/>
        <v>+</v>
      </c>
      <c r="W6" s="32" t="str">
        <f t="shared" ca="1" si="4"/>
        <v>+</v>
      </c>
      <c r="X6" s="32" t="str">
        <f t="shared" ca="1" si="5"/>
        <v>+ +</v>
      </c>
      <c r="Y6" s="32" t="str">
        <f t="shared" ca="1" si="6"/>
        <v>+ +</v>
      </c>
      <c r="Z6" s="32" t="str">
        <f t="shared" ca="1" si="7"/>
        <v>+</v>
      </c>
      <c r="AA6" s="32" t="str">
        <f t="shared" ca="1" si="8"/>
        <v>+</v>
      </c>
      <c r="AB6" s="32">
        <f t="shared" ca="1" si="9"/>
        <v>0</v>
      </c>
      <c r="AC6" s="32" t="str">
        <f t="shared" ca="1" si="10"/>
        <v>--</v>
      </c>
      <c r="AD6" s="32" t="str">
        <f t="shared" ca="1" si="11"/>
        <v>--</v>
      </c>
      <c r="AE6" s="32" t="str">
        <f t="shared" ca="1" si="12"/>
        <v>--</v>
      </c>
      <c r="AF6" s="32" t="str">
        <f t="shared" ca="1" si="13"/>
        <v>--</v>
      </c>
      <c r="AG6" s="32">
        <f t="shared" ca="1" si="14"/>
        <v>0</v>
      </c>
    </row>
    <row r="7" spans="1:33" hidden="1" x14ac:dyDescent="0.35">
      <c r="A7" s="163"/>
      <c r="B7" s="135" t="s">
        <v>136</v>
      </c>
      <c r="C7" s="28" t="str" cm="1">
        <f t="array" aca="1" ref="C7" ca="1">INDIRECT($B7&amp;"!"&amp;$B$2&amp;C$2)</f>
        <v>Significant Positive</v>
      </c>
      <c r="D7" s="28" t="str" cm="1">
        <f t="array" aca="1" ref="D7" ca="1">INDIRECT($B7&amp;"!"&amp;$B$2&amp;D$2)</f>
        <v>Neutral</v>
      </c>
      <c r="E7" s="28" t="str" cm="1">
        <f t="array" aca="1" ref="E7" ca="1">INDIRECT($B7&amp;"!"&amp;$B$2&amp;E$2)</f>
        <v>Minor positive</v>
      </c>
      <c r="F7" s="28" t="str" cm="1">
        <f t="array" aca="1" ref="F7" ca="1">INDIRECT($B7&amp;"!"&amp;$B$2&amp;F$2)</f>
        <v>Minor positive</v>
      </c>
      <c r="G7" s="28" t="str" cm="1">
        <f t="array" aca="1" ref="G7" ca="1">INDIRECT($B7&amp;"!"&amp;$B$2&amp;G$2)</f>
        <v>Neutral</v>
      </c>
      <c r="H7" s="28" t="str" cm="1">
        <f t="array" aca="1" ref="H7" ca="1">INDIRECT($B7&amp;"!"&amp;$B$2&amp;H$2)</f>
        <v>Minor positive</v>
      </c>
      <c r="I7" s="28" t="str" cm="1">
        <f t="array" aca="1" ref="I7" ca="1">INDIRECT($B7&amp;"!"&amp;$B$2&amp;I$2)</f>
        <v>Neutral</v>
      </c>
      <c r="J7" s="28" t="str" cm="1">
        <f t="array" aca="1" ref="J7" ca="1">INDIRECT($B7&amp;"!"&amp;$B$2&amp;J$2)</f>
        <v>Neutral</v>
      </c>
      <c r="K7" s="28" t="str" cm="1">
        <f t="array" aca="1" ref="K7" ca="1">INDIRECT($B7&amp;"!"&amp;$B$2&amp;K$2)</f>
        <v>Uncertain</v>
      </c>
      <c r="L7" s="28" t="str" cm="1">
        <f t="array" aca="1" ref="L7" ca="1">INDIRECT($B7&amp;"!"&amp;$B$2&amp;L$2)</f>
        <v>Neutral</v>
      </c>
      <c r="M7" s="28" t="str" cm="1">
        <f t="array" aca="1" ref="M7" ca="1">INDIRECT($B7&amp;"!"&amp;$B$2&amp;M$2)</f>
        <v>Minor positive</v>
      </c>
      <c r="N7" s="28" t="str" cm="1">
        <f t="array" aca="1" ref="N7" ca="1">INDIRECT($B7&amp;"!"&amp;$B$2&amp;N$2)</f>
        <v>Significant Positive</v>
      </c>
      <c r="O7" s="28" t="str" cm="1">
        <f t="array" aca="1" ref="O7" ca="1">INDIRECT($B7&amp;"!"&amp;$B$2&amp;O$2)</f>
        <v>Neutral</v>
      </c>
      <c r="P7" s="28" t="str" cm="1">
        <f t="array" aca="1" ref="P7" ca="1">INDIRECT($B7&amp;"!"&amp;$B$2&amp;P$2)</f>
        <v>Neutral</v>
      </c>
      <c r="Q7" s="8"/>
      <c r="S7" s="77" t="s">
        <v>136</v>
      </c>
      <c r="T7" s="32" t="str">
        <f t="shared" ca="1" si="1"/>
        <v>+ +</v>
      </c>
      <c r="U7" s="32">
        <f t="shared" ca="1" si="2"/>
        <v>0</v>
      </c>
      <c r="V7" s="32" t="str">
        <f t="shared" ca="1" si="3"/>
        <v>+</v>
      </c>
      <c r="W7" s="32" t="str">
        <f t="shared" ca="1" si="4"/>
        <v>+</v>
      </c>
      <c r="X7" s="32">
        <f t="shared" ca="1" si="5"/>
        <v>0</v>
      </c>
      <c r="Y7" s="32" t="str">
        <f t="shared" ca="1" si="6"/>
        <v>+</v>
      </c>
      <c r="Z7" s="32">
        <f t="shared" ca="1" si="7"/>
        <v>0</v>
      </c>
      <c r="AA7" s="32">
        <f t="shared" ca="1" si="8"/>
        <v>0</v>
      </c>
      <c r="AB7" s="32" t="str">
        <f t="shared" ca="1" si="9"/>
        <v>?</v>
      </c>
      <c r="AC7" s="32">
        <f t="shared" ca="1" si="10"/>
        <v>0</v>
      </c>
      <c r="AD7" s="32" t="str">
        <f t="shared" ca="1" si="11"/>
        <v>+</v>
      </c>
      <c r="AE7" s="32" t="str">
        <f t="shared" ca="1" si="12"/>
        <v>+ +</v>
      </c>
      <c r="AF7" s="32">
        <f t="shared" ca="1" si="13"/>
        <v>0</v>
      </c>
      <c r="AG7" s="32">
        <f t="shared" ca="1" si="14"/>
        <v>0</v>
      </c>
    </row>
    <row r="8" spans="1:33" hidden="1" x14ac:dyDescent="0.35">
      <c r="A8" s="163"/>
      <c r="B8" s="135" t="s">
        <v>137</v>
      </c>
      <c r="C8" s="28" t="str" cm="1">
        <f t="array" aca="1" ref="C8" ca="1">INDIRECT($B8&amp;"!"&amp;$B$2&amp;C$2)</f>
        <v>Neutral</v>
      </c>
      <c r="D8" s="28" t="str" cm="1">
        <f t="array" aca="1" ref="D8" ca="1">INDIRECT($B8&amp;"!"&amp;$B$2&amp;D$2)</f>
        <v>Neutral</v>
      </c>
      <c r="E8" s="28" t="str" cm="1">
        <f t="array" aca="1" ref="E8" ca="1">INDIRECT($B8&amp;"!"&amp;$B$2&amp;E$2)</f>
        <v>Minor positive</v>
      </c>
      <c r="F8" s="28" t="str" cm="1">
        <f t="array" aca="1" ref="F8" ca="1">INDIRECT($B8&amp;"!"&amp;$B$2&amp;F$2)</f>
        <v>Minor positive</v>
      </c>
      <c r="G8" s="28" t="str" cm="1">
        <f t="array" aca="1" ref="G8" ca="1">INDIRECT($B8&amp;"!"&amp;$B$2&amp;G$2)</f>
        <v>Neutral</v>
      </c>
      <c r="H8" s="28" t="str" cm="1">
        <f t="array" aca="1" ref="H8" ca="1">INDIRECT($B8&amp;"!"&amp;$B$2&amp;H$2)</f>
        <v>Neutral</v>
      </c>
      <c r="I8" s="28" t="str" cm="1">
        <f t="array" aca="1" ref="I8" ca="1">INDIRECT($B8&amp;"!"&amp;$B$2&amp;I$2)</f>
        <v>Significant positive</v>
      </c>
      <c r="J8" s="28" t="str" cm="1">
        <f t="array" aca="1" ref="J8" ca="1">INDIRECT($B8&amp;"!"&amp;$B$2&amp;J$2)</f>
        <v>Minor Positive</v>
      </c>
      <c r="K8" s="28" t="str" cm="1">
        <f t="array" aca="1" ref="K8" ca="1">INDIRECT($B8&amp;"!"&amp;$B$2&amp;K$2)</f>
        <v>Minor Positive</v>
      </c>
      <c r="L8" s="28" t="str" cm="1">
        <f t="array" aca="1" ref="L8" ca="1">INDIRECT($B8&amp;"!"&amp;$B$2&amp;L$2)</f>
        <v>Minor positive</v>
      </c>
      <c r="M8" s="28" t="str" cm="1">
        <f t="array" aca="1" ref="M8" ca="1">INDIRECT($B8&amp;"!"&amp;$B$2&amp;M$2)</f>
        <v>Minor positive</v>
      </c>
      <c r="N8" s="28" t="str" cm="1">
        <f t="array" aca="1" ref="N8" ca="1">INDIRECT($B8&amp;"!"&amp;$B$2&amp;N$2)</f>
        <v>Minor positive</v>
      </c>
      <c r="O8" s="28" t="str" cm="1">
        <f t="array" aca="1" ref="O8" ca="1">INDIRECT($B8&amp;"!"&amp;$B$2&amp;O$2)</f>
        <v>Uncertain</v>
      </c>
      <c r="P8" s="28" t="str" cm="1">
        <f t="array" aca="1" ref="P8" ca="1">INDIRECT($B8&amp;"!"&amp;$B$2&amp;P$2)</f>
        <v>Uncertain</v>
      </c>
      <c r="Q8" s="8"/>
      <c r="S8" s="77" t="s">
        <v>137</v>
      </c>
      <c r="T8" s="32">
        <f t="shared" ca="1" si="1"/>
        <v>0</v>
      </c>
      <c r="U8" s="32">
        <f t="shared" ca="1" si="2"/>
        <v>0</v>
      </c>
      <c r="V8" s="32" t="str">
        <f t="shared" ca="1" si="3"/>
        <v>+</v>
      </c>
      <c r="W8" s="32" t="str">
        <f t="shared" ca="1" si="4"/>
        <v>+</v>
      </c>
      <c r="X8" s="32">
        <f t="shared" ca="1" si="5"/>
        <v>0</v>
      </c>
      <c r="Y8" s="32">
        <f t="shared" ca="1" si="6"/>
        <v>0</v>
      </c>
      <c r="Z8" s="32" t="str">
        <f t="shared" ca="1" si="7"/>
        <v>+ +</v>
      </c>
      <c r="AA8" s="32" t="str">
        <f t="shared" ca="1" si="8"/>
        <v>+</v>
      </c>
      <c r="AB8" s="32" t="str">
        <f t="shared" ca="1" si="9"/>
        <v>+</v>
      </c>
      <c r="AC8" s="32" t="str">
        <f t="shared" ca="1" si="10"/>
        <v>+</v>
      </c>
      <c r="AD8" s="32" t="str">
        <f t="shared" ca="1" si="11"/>
        <v>+</v>
      </c>
      <c r="AE8" s="32" t="str">
        <f t="shared" ca="1" si="12"/>
        <v>+</v>
      </c>
      <c r="AF8" s="32" t="str">
        <f t="shared" ca="1" si="13"/>
        <v>?</v>
      </c>
      <c r="AG8" s="32" t="str">
        <f t="shared" ca="1" si="14"/>
        <v>?</v>
      </c>
    </row>
    <row r="9" spans="1:33" hidden="1" x14ac:dyDescent="0.35">
      <c r="A9" s="163"/>
      <c r="B9" s="135" t="s">
        <v>138</v>
      </c>
      <c r="C9" s="28" t="str" cm="1">
        <f t="array" aca="1" ref="C9" ca="1">INDIRECT($B9&amp;"!"&amp;$B$2&amp;C$2)</f>
        <v>Minor Positive</v>
      </c>
      <c r="D9" s="28" t="str" cm="1">
        <f t="array" aca="1" ref="D9" ca="1">INDIRECT($B9&amp;"!"&amp;$B$2&amp;D$2)</f>
        <v>Neutral</v>
      </c>
      <c r="E9" s="28" t="str" cm="1">
        <f t="array" aca="1" ref="E9" ca="1">INDIRECT($B9&amp;"!"&amp;$B$2&amp;E$2)</f>
        <v>Minor Positive</v>
      </c>
      <c r="F9" s="28" t="str" cm="1">
        <f t="array" aca="1" ref="F9" ca="1">INDIRECT($B9&amp;"!"&amp;$B$2&amp;F$2)</f>
        <v>Minor Positive</v>
      </c>
      <c r="G9" s="28" t="str" cm="1">
        <f t="array" aca="1" ref="G9" ca="1">INDIRECT($B9&amp;"!"&amp;$B$2&amp;G$2)</f>
        <v>Neutral</v>
      </c>
      <c r="H9" s="28" t="str" cm="1">
        <f t="array" aca="1" ref="H9" ca="1">INDIRECT($B9&amp;"!"&amp;$B$2&amp;H$2)</f>
        <v>Minor Positive</v>
      </c>
      <c r="I9" s="28" t="str" cm="1">
        <f t="array" aca="1" ref="I9" ca="1">INDIRECT($B9&amp;"!"&amp;$B$2&amp;I$2)</f>
        <v>Neutral</v>
      </c>
      <c r="J9" s="28" t="str" cm="1">
        <f t="array" aca="1" ref="J9" ca="1">INDIRECT($B9&amp;"!"&amp;$B$2&amp;J$2)</f>
        <v>Neutral</v>
      </c>
      <c r="K9" s="28" t="str" cm="1">
        <f t="array" aca="1" ref="K9" ca="1">INDIRECT($B9&amp;"!"&amp;$B$2&amp;K$2)</f>
        <v>Neutral</v>
      </c>
      <c r="L9" s="28" t="str" cm="1">
        <f t="array" aca="1" ref="L9" ca="1">INDIRECT($B9&amp;"!"&amp;$B$2&amp;L$2)</f>
        <v>Neutral</v>
      </c>
      <c r="M9" s="28" t="str" cm="1">
        <f t="array" aca="1" ref="M9" ca="1">INDIRECT($B9&amp;"!"&amp;$B$2&amp;M$2)</f>
        <v>Minor Positive</v>
      </c>
      <c r="N9" s="28" t="str" cm="1">
        <f t="array" aca="1" ref="N9" ca="1">INDIRECT($B9&amp;"!"&amp;$B$2&amp;N$2)</f>
        <v>Neutral</v>
      </c>
      <c r="O9" s="28" t="str" cm="1">
        <f t="array" aca="1" ref="O9" ca="1">INDIRECT($B9&amp;"!"&amp;$B$2&amp;O$2)</f>
        <v>Neutral</v>
      </c>
      <c r="P9" s="28" t="str" cm="1">
        <f t="array" aca="1" ref="P9" ca="1">INDIRECT($B9&amp;"!"&amp;$B$2&amp;P$2)</f>
        <v>Neutral</v>
      </c>
      <c r="Q9" s="8"/>
      <c r="S9" s="77" t="s">
        <v>138</v>
      </c>
      <c r="T9" s="32" t="str">
        <f t="shared" ca="1" si="1"/>
        <v>+</v>
      </c>
      <c r="U9" s="32">
        <f t="shared" ca="1" si="2"/>
        <v>0</v>
      </c>
      <c r="V9" s="32" t="str">
        <f t="shared" ca="1" si="3"/>
        <v>+</v>
      </c>
      <c r="W9" s="32" t="str">
        <f t="shared" ca="1" si="4"/>
        <v>+</v>
      </c>
      <c r="X9" s="32">
        <f t="shared" ca="1" si="5"/>
        <v>0</v>
      </c>
      <c r="Y9" s="32" t="str">
        <f t="shared" ca="1" si="6"/>
        <v>+</v>
      </c>
      <c r="Z9" s="32">
        <f t="shared" ca="1" si="7"/>
        <v>0</v>
      </c>
      <c r="AA9" s="32">
        <f t="shared" ca="1" si="8"/>
        <v>0</v>
      </c>
      <c r="AB9" s="32">
        <f t="shared" ca="1" si="9"/>
        <v>0</v>
      </c>
      <c r="AC9" s="32">
        <f t="shared" ca="1" si="10"/>
        <v>0</v>
      </c>
      <c r="AD9" s="32" t="str">
        <f t="shared" ca="1" si="11"/>
        <v>+</v>
      </c>
      <c r="AE9" s="32">
        <f t="shared" ca="1" si="12"/>
        <v>0</v>
      </c>
      <c r="AF9" s="32">
        <f t="shared" ca="1" si="13"/>
        <v>0</v>
      </c>
      <c r="AG9" s="32">
        <f t="shared" ca="1" si="14"/>
        <v>0</v>
      </c>
    </row>
    <row r="10" spans="1:33" hidden="1" x14ac:dyDescent="0.35">
      <c r="A10" s="163"/>
      <c r="B10" s="135" t="s">
        <v>139</v>
      </c>
      <c r="C10" s="28" t="str" cm="1">
        <f t="array" aca="1" ref="C10" ca="1">INDIRECT($B10&amp;"!"&amp;$B$2&amp;C$2)</f>
        <v>Neutral</v>
      </c>
      <c r="D10" s="28" t="str" cm="1">
        <f t="array" aca="1" ref="D10" ca="1">INDIRECT($B10&amp;"!"&amp;$B$2&amp;D$2)</f>
        <v>Neutral</v>
      </c>
      <c r="E10" s="28" t="str" cm="1">
        <f t="array" aca="1" ref="E10" ca="1">INDIRECT($B10&amp;"!"&amp;$B$2&amp;E$2)</f>
        <v>Minor Positive</v>
      </c>
      <c r="F10" s="28" t="str" cm="1">
        <f t="array" aca="1" ref="F10" ca="1">INDIRECT($B10&amp;"!"&amp;$B$2&amp;F$2)</f>
        <v>Minor Positive</v>
      </c>
      <c r="G10" s="28" t="str" cm="1">
        <f t="array" aca="1" ref="G10" ca="1">INDIRECT($B10&amp;"!"&amp;$B$2&amp;G$2)</f>
        <v>Neutral</v>
      </c>
      <c r="H10" s="28" t="str" cm="1">
        <f t="array" aca="1" ref="H10" ca="1">INDIRECT($B10&amp;"!"&amp;$B$2&amp;H$2)</f>
        <v>Minor Positive</v>
      </c>
      <c r="I10" s="28" t="str" cm="1">
        <f t="array" aca="1" ref="I10" ca="1">INDIRECT($B10&amp;"!"&amp;$B$2&amp;I$2)</f>
        <v>Minor Positive</v>
      </c>
      <c r="J10" s="28" t="str" cm="1">
        <f t="array" aca="1" ref="J10" ca="1">INDIRECT($B10&amp;"!"&amp;$B$2&amp;J$2)</f>
        <v>Minor Positive</v>
      </c>
      <c r="K10" s="28" t="str" cm="1">
        <f t="array" aca="1" ref="K10" ca="1">INDIRECT($B10&amp;"!"&amp;$B$2&amp;K$2)</f>
        <v>Minor Positive</v>
      </c>
      <c r="L10" s="28" t="str" cm="1">
        <f t="array" aca="1" ref="L10" ca="1">INDIRECT($B10&amp;"!"&amp;$B$2&amp;L$2)</f>
        <v>Neutral</v>
      </c>
      <c r="M10" s="28" t="str" cm="1">
        <f t="array" aca="1" ref="M10" ca="1">INDIRECT($B10&amp;"!"&amp;$B$2&amp;M$2)</f>
        <v>Minor Positive</v>
      </c>
      <c r="N10" s="28" t="str" cm="1">
        <f t="array" aca="1" ref="N10" ca="1">INDIRECT($B10&amp;"!"&amp;$B$2&amp;N$2)</f>
        <v>Minor Positive</v>
      </c>
      <c r="O10" s="28" t="str" cm="1">
        <f t="array" aca="1" ref="O10" ca="1">INDIRECT($B10&amp;"!"&amp;$B$2&amp;O$2)</f>
        <v>Neutral</v>
      </c>
      <c r="P10" s="28" t="str" cm="1">
        <f t="array" aca="1" ref="P10" ca="1">INDIRECT($B10&amp;"!"&amp;$B$2&amp;P$2)</f>
        <v>Neutral</v>
      </c>
      <c r="Q10" s="8"/>
      <c r="S10" s="77" t="s">
        <v>139</v>
      </c>
      <c r="T10" s="32">
        <f t="shared" ca="1" si="1"/>
        <v>0</v>
      </c>
      <c r="U10" s="32">
        <f t="shared" ca="1" si="2"/>
        <v>0</v>
      </c>
      <c r="V10" s="32" t="str">
        <f t="shared" ca="1" si="3"/>
        <v>+</v>
      </c>
      <c r="W10" s="32" t="str">
        <f t="shared" ca="1" si="4"/>
        <v>+</v>
      </c>
      <c r="X10" s="32">
        <f t="shared" ca="1" si="5"/>
        <v>0</v>
      </c>
      <c r="Y10" s="32" t="str">
        <f t="shared" ca="1" si="6"/>
        <v>+</v>
      </c>
      <c r="Z10" s="32" t="str">
        <f t="shared" ca="1" si="7"/>
        <v>+</v>
      </c>
      <c r="AA10" s="32" t="str">
        <f t="shared" ca="1" si="8"/>
        <v>+</v>
      </c>
      <c r="AB10" s="32" t="str">
        <f t="shared" ca="1" si="9"/>
        <v>+</v>
      </c>
      <c r="AC10" s="32">
        <f t="shared" ca="1" si="10"/>
        <v>0</v>
      </c>
      <c r="AD10" s="32" t="str">
        <f t="shared" ca="1" si="11"/>
        <v>+</v>
      </c>
      <c r="AE10" s="32" t="str">
        <f t="shared" ca="1" si="12"/>
        <v>+</v>
      </c>
      <c r="AF10" s="32">
        <f t="shared" ca="1" si="13"/>
        <v>0</v>
      </c>
      <c r="AG10" s="32">
        <f t="shared" ca="1" si="14"/>
        <v>0</v>
      </c>
    </row>
    <row r="11" spans="1:33" hidden="1" x14ac:dyDescent="0.35">
      <c r="A11" s="112"/>
      <c r="B11" s="135" t="s">
        <v>140</v>
      </c>
      <c r="C11" s="28" t="str" cm="1">
        <f t="array" aca="1" ref="C11" ca="1">INDIRECT($B11&amp;"!"&amp;$B$2&amp;C$2)</f>
        <v>Minor Positive</v>
      </c>
      <c r="D11" s="28" t="str" cm="1">
        <f t="array" aca="1" ref="D11" ca="1">INDIRECT($B11&amp;"!"&amp;$B$2&amp;D$2)</f>
        <v>Neutral</v>
      </c>
      <c r="E11" s="28" t="str" cm="1">
        <f t="array" aca="1" ref="E11" ca="1">INDIRECT($B11&amp;"!"&amp;$B$2&amp;E$2)</f>
        <v>Neutral</v>
      </c>
      <c r="F11" s="28" t="str" cm="1">
        <f t="array" aca="1" ref="F11" ca="1">INDIRECT($B11&amp;"!"&amp;$B$2&amp;F$2)</f>
        <v>Minor Positive</v>
      </c>
      <c r="G11" s="28" t="str" cm="1">
        <f t="array" aca="1" ref="G11" ca="1">INDIRECT($B11&amp;"!"&amp;$B$2&amp;G$2)</f>
        <v>Minor Positive</v>
      </c>
      <c r="H11" s="28" t="str" cm="1">
        <f t="array" aca="1" ref="H11" ca="1">INDIRECT($B11&amp;"!"&amp;$B$2&amp;H$2)</f>
        <v>Neutral</v>
      </c>
      <c r="I11" s="28" t="str" cm="1">
        <f t="array" aca="1" ref="I11" ca="1">INDIRECT($B11&amp;"!"&amp;$B$2&amp;I$2)</f>
        <v>Minor Positive</v>
      </c>
      <c r="J11" s="28" t="str" cm="1">
        <f t="array" aca="1" ref="J11" ca="1">INDIRECT($B11&amp;"!"&amp;$B$2&amp;J$2)</f>
        <v>Neutral</v>
      </c>
      <c r="K11" s="28" t="str" cm="1">
        <f t="array" aca="1" ref="K11" ca="1">INDIRECT($B11&amp;"!"&amp;$B$2&amp;K$2)</f>
        <v>Neutral</v>
      </c>
      <c r="L11" s="28" t="str" cm="1">
        <f t="array" aca="1" ref="L11" ca="1">INDIRECT($B11&amp;"!"&amp;$B$2&amp;L$2)</f>
        <v>Neutral</v>
      </c>
      <c r="M11" s="28" t="str" cm="1">
        <f t="array" aca="1" ref="M11" ca="1">INDIRECT($B11&amp;"!"&amp;$B$2&amp;M$2)</f>
        <v>Minor Positive</v>
      </c>
      <c r="N11" s="28" t="str" cm="1">
        <f t="array" aca="1" ref="N11" ca="1">INDIRECT($B11&amp;"!"&amp;$B$2&amp;N$2)</f>
        <v>Significant Positive</v>
      </c>
      <c r="O11" s="28" t="str" cm="1">
        <f t="array" aca="1" ref="O11" ca="1">INDIRECT($B11&amp;"!"&amp;$B$2&amp;O$2)</f>
        <v>Neutral</v>
      </c>
      <c r="P11" s="28" t="str" cm="1">
        <f t="array" aca="1" ref="P11" ca="1">INDIRECT($B11&amp;"!"&amp;$B$2&amp;P$2)</f>
        <v>Neutral</v>
      </c>
      <c r="Q11" s="8"/>
      <c r="S11" s="77" t="s">
        <v>140</v>
      </c>
      <c r="T11" s="32" t="str">
        <f t="shared" ca="1" si="1"/>
        <v>+</v>
      </c>
      <c r="U11" s="32">
        <f t="shared" ca="1" si="2"/>
        <v>0</v>
      </c>
      <c r="V11" s="32">
        <f t="shared" ca="1" si="3"/>
        <v>0</v>
      </c>
      <c r="W11" s="32" t="str">
        <f t="shared" ca="1" si="4"/>
        <v>+</v>
      </c>
      <c r="X11" s="32" t="str">
        <f t="shared" ca="1" si="5"/>
        <v>+</v>
      </c>
      <c r="Y11" s="32">
        <f t="shared" ca="1" si="6"/>
        <v>0</v>
      </c>
      <c r="Z11" s="32" t="str">
        <f t="shared" ca="1" si="7"/>
        <v>+</v>
      </c>
      <c r="AA11" s="32">
        <f t="shared" ca="1" si="8"/>
        <v>0</v>
      </c>
      <c r="AB11" s="32">
        <f t="shared" ca="1" si="9"/>
        <v>0</v>
      </c>
      <c r="AC11" s="32">
        <f t="shared" ca="1" si="10"/>
        <v>0</v>
      </c>
      <c r="AD11" s="32" t="str">
        <f t="shared" ca="1" si="11"/>
        <v>+</v>
      </c>
      <c r="AE11" s="32" t="str">
        <f t="shared" ca="1" si="12"/>
        <v>+ +</v>
      </c>
      <c r="AF11" s="32">
        <f t="shared" ca="1" si="13"/>
        <v>0</v>
      </c>
      <c r="AG11" s="32">
        <f t="shared" ca="1" si="14"/>
        <v>0</v>
      </c>
    </row>
    <row r="12" spans="1:33" hidden="1" x14ac:dyDescent="0.35">
      <c r="A12" s="112"/>
      <c r="B12" s="135" t="s">
        <v>141</v>
      </c>
      <c r="C12" s="28" t="str" cm="1">
        <f t="array" aca="1" ref="C12" ca="1">INDIRECT($B12&amp;"!"&amp;$B$2&amp;C$2)</f>
        <v>Neutral</v>
      </c>
      <c r="D12" s="28" t="str" cm="1">
        <f t="array" aca="1" ref="D12" ca="1">INDIRECT($B12&amp;"!"&amp;$B$2&amp;D$2)</f>
        <v>Neutral</v>
      </c>
      <c r="E12" s="28" t="str" cm="1">
        <f t="array" aca="1" ref="E12" ca="1">INDIRECT($B12&amp;"!"&amp;$B$2&amp;E$2)</f>
        <v>Minor Positive</v>
      </c>
      <c r="F12" s="28" t="str" cm="1">
        <f t="array" aca="1" ref="F12" ca="1">INDIRECT($B12&amp;"!"&amp;$B$2&amp;F$2)</f>
        <v>Neutral</v>
      </c>
      <c r="G12" s="28" t="str" cm="1">
        <f t="array" aca="1" ref="G12" ca="1">INDIRECT($B12&amp;"!"&amp;$B$2&amp;G$2)</f>
        <v>Neutral</v>
      </c>
      <c r="H12" s="28" t="str" cm="1">
        <f t="array" aca="1" ref="H12" ca="1">INDIRECT($B12&amp;"!"&amp;$B$2&amp;H$2)</f>
        <v>Neutral</v>
      </c>
      <c r="I12" s="28" t="str" cm="1">
        <f t="array" aca="1" ref="I12" ca="1">INDIRECT($B12&amp;"!"&amp;$B$2&amp;I$2)</f>
        <v>Neutral</v>
      </c>
      <c r="J12" s="28" t="str" cm="1">
        <f t="array" aca="1" ref="J12" ca="1">INDIRECT($B12&amp;"!"&amp;$B$2&amp;J$2)</f>
        <v>Neutral</v>
      </c>
      <c r="K12" s="28" t="str" cm="1">
        <f t="array" aca="1" ref="K12" ca="1">INDIRECT($B12&amp;"!"&amp;$B$2&amp;K$2)</f>
        <v>Neutral</v>
      </c>
      <c r="L12" s="28" t="str" cm="1">
        <f t="array" aca="1" ref="L12" ca="1">INDIRECT($B12&amp;"!"&amp;$B$2&amp;L$2)</f>
        <v>Neutral</v>
      </c>
      <c r="M12" s="28" t="str" cm="1">
        <f t="array" aca="1" ref="M12" ca="1">INDIRECT($B12&amp;"!"&amp;$B$2&amp;M$2)</f>
        <v>Minor Positive</v>
      </c>
      <c r="N12" s="28" t="str" cm="1">
        <f t="array" aca="1" ref="N12" ca="1">INDIRECT($B12&amp;"!"&amp;$B$2&amp;N$2)</f>
        <v>Significant Positive</v>
      </c>
      <c r="O12" s="28" t="str" cm="1">
        <f t="array" aca="1" ref="O12" ca="1">INDIRECT($B12&amp;"!"&amp;$B$2&amp;O$2)</f>
        <v>Neutral</v>
      </c>
      <c r="P12" s="28" t="str" cm="1">
        <f t="array" aca="1" ref="P12" ca="1">INDIRECT($B12&amp;"!"&amp;$B$2&amp;P$2)</f>
        <v>Neutral</v>
      </c>
      <c r="Q12" s="8"/>
      <c r="S12" s="77" t="s">
        <v>141</v>
      </c>
      <c r="T12" s="32">
        <f t="shared" ca="1" si="1"/>
        <v>0</v>
      </c>
      <c r="U12" s="32">
        <f t="shared" ca="1" si="2"/>
        <v>0</v>
      </c>
      <c r="V12" s="32" t="str">
        <f t="shared" ca="1" si="3"/>
        <v>+</v>
      </c>
      <c r="W12" s="32">
        <f t="shared" ca="1" si="4"/>
        <v>0</v>
      </c>
      <c r="X12" s="32">
        <f t="shared" ca="1" si="5"/>
        <v>0</v>
      </c>
      <c r="Y12" s="32">
        <f t="shared" ca="1" si="6"/>
        <v>0</v>
      </c>
      <c r="Z12" s="32">
        <f t="shared" ca="1" si="7"/>
        <v>0</v>
      </c>
      <c r="AA12" s="32">
        <f t="shared" ca="1" si="8"/>
        <v>0</v>
      </c>
      <c r="AB12" s="32">
        <f t="shared" ca="1" si="9"/>
        <v>0</v>
      </c>
      <c r="AC12" s="32">
        <f t="shared" ca="1" si="10"/>
        <v>0</v>
      </c>
      <c r="AD12" s="32" t="str">
        <f t="shared" ca="1" si="11"/>
        <v>+</v>
      </c>
      <c r="AE12" s="32" t="str">
        <f t="shared" ca="1" si="12"/>
        <v>+ +</v>
      </c>
      <c r="AF12" s="32">
        <f t="shared" ca="1" si="13"/>
        <v>0</v>
      </c>
      <c r="AG12" s="32">
        <f t="shared" ca="1" si="14"/>
        <v>0</v>
      </c>
    </row>
    <row r="13" spans="1:33" hidden="1" x14ac:dyDescent="0.35">
      <c r="A13" s="112"/>
      <c r="B13" s="135" t="s">
        <v>142</v>
      </c>
      <c r="C13" s="28" t="str" cm="1">
        <f t="array" aca="1" ref="C13" ca="1">INDIRECT($B13&amp;"!"&amp;$B$2&amp;C$2)</f>
        <v>Neutral</v>
      </c>
      <c r="D13" s="28" t="str" cm="1">
        <f t="array" aca="1" ref="D13" ca="1">INDIRECT($B13&amp;"!"&amp;$B$2&amp;D$2)</f>
        <v>Neutral</v>
      </c>
      <c r="E13" s="28" t="str" cm="1">
        <f t="array" aca="1" ref="E13" ca="1">INDIRECT($B13&amp;"!"&amp;$B$2&amp;E$2)</f>
        <v>Neutral</v>
      </c>
      <c r="F13" s="28" t="str" cm="1">
        <f t="array" aca="1" ref="F13" ca="1">INDIRECT($B13&amp;"!"&amp;$B$2&amp;F$2)</f>
        <v>Minor Positive</v>
      </c>
      <c r="G13" s="28" t="str" cm="1">
        <f t="array" aca="1" ref="G13" ca="1">INDIRECT($B13&amp;"!"&amp;$B$2&amp;G$2)</f>
        <v>Neutral</v>
      </c>
      <c r="H13" s="28" t="str" cm="1">
        <f t="array" aca="1" ref="H13" ca="1">INDIRECT($B13&amp;"!"&amp;$B$2&amp;H$2)</f>
        <v>Neutral</v>
      </c>
      <c r="I13" s="28" t="str" cm="1">
        <f t="array" aca="1" ref="I13" ca="1">INDIRECT($B13&amp;"!"&amp;$B$2&amp;I$2)</f>
        <v>Minor Positive</v>
      </c>
      <c r="J13" s="28" t="str" cm="1">
        <f t="array" aca="1" ref="J13" ca="1">INDIRECT($B13&amp;"!"&amp;$B$2&amp;J$2)</f>
        <v>Neutral</v>
      </c>
      <c r="K13" s="28" t="str" cm="1">
        <f t="array" aca="1" ref="K13" ca="1">INDIRECT($B13&amp;"!"&amp;$B$2&amp;K$2)</f>
        <v>Neutral</v>
      </c>
      <c r="L13" s="28" t="str" cm="1">
        <f t="array" aca="1" ref="L13" ca="1">INDIRECT($B13&amp;"!"&amp;$B$2&amp;L$2)</f>
        <v>Minor Positive</v>
      </c>
      <c r="M13" s="28" t="str" cm="1">
        <f t="array" aca="1" ref="M13" ca="1">INDIRECT($B13&amp;"!"&amp;$B$2&amp;M$2)</f>
        <v>Minor Positive</v>
      </c>
      <c r="N13" s="28" t="str" cm="1">
        <f t="array" aca="1" ref="N13" ca="1">INDIRECT($B13&amp;"!"&amp;$B$2&amp;N$2)</f>
        <v>Minor Positive</v>
      </c>
      <c r="O13" s="28" t="str" cm="1">
        <f t="array" aca="1" ref="O13" ca="1">INDIRECT($B13&amp;"!"&amp;$B$2&amp;O$2)</f>
        <v>Neutral</v>
      </c>
      <c r="P13" s="28" t="str" cm="1">
        <f t="array" aca="1" ref="P13" ca="1">INDIRECT($B13&amp;"!"&amp;$B$2&amp;P$2)</f>
        <v>Neutral</v>
      </c>
      <c r="Q13" s="8"/>
      <c r="S13" s="77" t="s">
        <v>142</v>
      </c>
      <c r="T13" s="32">
        <f t="shared" ca="1" si="1"/>
        <v>0</v>
      </c>
      <c r="U13" s="32">
        <f t="shared" ca="1" si="2"/>
        <v>0</v>
      </c>
      <c r="V13" s="32">
        <f t="shared" ca="1" si="3"/>
        <v>0</v>
      </c>
      <c r="W13" s="32" t="str">
        <f t="shared" ca="1" si="4"/>
        <v>+</v>
      </c>
      <c r="X13" s="32">
        <f t="shared" ca="1" si="5"/>
        <v>0</v>
      </c>
      <c r="Y13" s="32">
        <f t="shared" ca="1" si="6"/>
        <v>0</v>
      </c>
      <c r="Z13" s="32" t="str">
        <f t="shared" ca="1" si="7"/>
        <v>+</v>
      </c>
      <c r="AA13" s="32">
        <f t="shared" ca="1" si="8"/>
        <v>0</v>
      </c>
      <c r="AB13" s="32">
        <f t="shared" ca="1" si="9"/>
        <v>0</v>
      </c>
      <c r="AC13" s="32" t="str">
        <f t="shared" ca="1" si="10"/>
        <v>+</v>
      </c>
      <c r="AD13" s="32" t="str">
        <f t="shared" ca="1" si="11"/>
        <v>+</v>
      </c>
      <c r="AE13" s="32" t="str">
        <f t="shared" ca="1" si="12"/>
        <v>+</v>
      </c>
      <c r="AF13" s="32">
        <f t="shared" ca="1" si="13"/>
        <v>0</v>
      </c>
      <c r="AG13" s="32">
        <f t="shared" ca="1" si="14"/>
        <v>0</v>
      </c>
    </row>
    <row r="14" spans="1:33" x14ac:dyDescent="0.35">
      <c r="A14" s="112"/>
      <c r="B14" s="135" t="s">
        <v>143</v>
      </c>
      <c r="C14" s="28" t="str" cm="1">
        <f t="array" aca="1" ref="C14" ca="1">INDIRECT($B14&amp;"!"&amp;$B$2&amp;C$2)</f>
        <v>Neutral</v>
      </c>
      <c r="D14" s="28" t="str" cm="1">
        <f t="array" aca="1" ref="D14" ca="1">INDIRECT($B14&amp;"!"&amp;$B$2&amp;D$2)</f>
        <v>Neutral</v>
      </c>
      <c r="E14" s="28" t="str" cm="1">
        <f t="array" aca="1" ref="E14" ca="1">INDIRECT($B14&amp;"!"&amp;$B$2&amp;E$2)</f>
        <v>Neutral</v>
      </c>
      <c r="F14" s="28" t="str" cm="1">
        <f t="array" aca="1" ref="F14" ca="1">INDIRECT($B14&amp;"!"&amp;$B$2&amp;F$2)</f>
        <v>Uncertain</v>
      </c>
      <c r="G14" s="28" t="str" cm="1">
        <f t="array" aca="1" ref="G14" ca="1">INDIRECT($B14&amp;"!"&amp;$B$2&amp;G$2)</f>
        <v>Neutral</v>
      </c>
      <c r="H14" s="28" t="str" cm="1">
        <f t="array" aca="1" ref="H14" ca="1">INDIRECT($B14&amp;"!"&amp;$B$2&amp;H$2)</f>
        <v>Neutral</v>
      </c>
      <c r="I14" s="28" t="str" cm="1">
        <f t="array" aca="1" ref="I14" ca="1">INDIRECT($B14&amp;"!"&amp;$B$2&amp;I$2)</f>
        <v>Neutral</v>
      </c>
      <c r="J14" s="28" t="str" cm="1">
        <f t="array" aca="1" ref="J14" ca="1">INDIRECT($B14&amp;"!"&amp;$B$2&amp;J$2)</f>
        <v>Neutral</v>
      </c>
      <c r="K14" s="28" t="str" cm="1">
        <f t="array" aca="1" ref="K14" ca="1">INDIRECT($B14&amp;"!"&amp;$B$2&amp;K$2)</f>
        <v>Neutral</v>
      </c>
      <c r="L14" s="28" t="str" cm="1">
        <f t="array" aca="1" ref="L14" ca="1">INDIRECT($B14&amp;"!"&amp;$B$2&amp;L$2)</f>
        <v>Minor Negative</v>
      </c>
      <c r="M14" s="28" t="str" cm="1">
        <f t="array" aca="1" ref="M14" ca="1">INDIRECT($B14&amp;"!"&amp;$B$2&amp;M$2)</f>
        <v>Minor Negative</v>
      </c>
      <c r="N14" s="28" t="str" cm="1">
        <f t="array" aca="1" ref="N14" ca="1">INDIRECT($B14&amp;"!"&amp;$B$2&amp;N$2)</f>
        <v>Minor Negative</v>
      </c>
      <c r="O14" s="28" t="str" cm="1">
        <f t="array" aca="1" ref="O14" ca="1">INDIRECT($B14&amp;"!"&amp;$B$2&amp;O$2)</f>
        <v>Neutral</v>
      </c>
      <c r="P14" s="28" t="str" cm="1">
        <f t="array" aca="1" ref="P14" ca="1">INDIRECT($B14&amp;"!"&amp;$B$2&amp;P$2)</f>
        <v>Neutral</v>
      </c>
      <c r="Q14" s="8"/>
      <c r="S14" s="77" t="s">
        <v>143</v>
      </c>
      <c r="T14" s="32">
        <f t="shared" ca="1" si="1"/>
        <v>0</v>
      </c>
      <c r="U14" s="32">
        <f t="shared" ca="1" si="2"/>
        <v>0</v>
      </c>
      <c r="V14" s="32">
        <f t="shared" ca="1" si="3"/>
        <v>0</v>
      </c>
      <c r="W14" s="32" t="str">
        <f t="shared" ca="1" si="4"/>
        <v>?</v>
      </c>
      <c r="X14" s="32">
        <f t="shared" ca="1" si="5"/>
        <v>0</v>
      </c>
      <c r="Y14" s="32">
        <f t="shared" ca="1" si="6"/>
        <v>0</v>
      </c>
      <c r="Z14" s="32">
        <f t="shared" ca="1" si="7"/>
        <v>0</v>
      </c>
      <c r="AA14" s="32">
        <f t="shared" ca="1" si="8"/>
        <v>0</v>
      </c>
      <c r="AB14" s="32">
        <f t="shared" ca="1" si="9"/>
        <v>0</v>
      </c>
      <c r="AC14" s="32" t="str">
        <f t="shared" ca="1" si="10"/>
        <v>-</v>
      </c>
      <c r="AD14" s="32" t="str">
        <f t="shared" ca="1" si="11"/>
        <v>-</v>
      </c>
      <c r="AE14" s="32" t="str">
        <f t="shared" ca="1" si="12"/>
        <v>-</v>
      </c>
      <c r="AF14" s="32">
        <f t="shared" ca="1" si="13"/>
        <v>0</v>
      </c>
      <c r="AG14" s="32">
        <f t="shared" ca="1" si="14"/>
        <v>0</v>
      </c>
    </row>
    <row r="15" spans="1:33" hidden="1" x14ac:dyDescent="0.35">
      <c r="A15" s="112"/>
      <c r="B15" s="135" t="s">
        <v>144</v>
      </c>
      <c r="C15" s="28" t="str" cm="1">
        <f t="array" aca="1" ref="C15" ca="1">INDIRECT($B15&amp;"!"&amp;$B$2&amp;C$2)</f>
        <v>Neutral</v>
      </c>
      <c r="D15" s="28" t="str" cm="1">
        <f t="array" aca="1" ref="D15" ca="1">INDIRECT($B15&amp;"!"&amp;$B$2&amp;D$2)</f>
        <v>Neutral</v>
      </c>
      <c r="E15" s="28" t="str" cm="1">
        <f t="array" aca="1" ref="E15" ca="1">INDIRECT($B15&amp;"!"&amp;$B$2&amp;E$2)</f>
        <v>Neutral</v>
      </c>
      <c r="F15" s="28" t="str" cm="1">
        <f t="array" aca="1" ref="F15" ca="1">INDIRECT($B15&amp;"!"&amp;$B$2&amp;F$2)</f>
        <v>Minor Positive</v>
      </c>
      <c r="G15" s="28" t="str" cm="1">
        <f t="array" aca="1" ref="G15" ca="1">INDIRECT($B15&amp;"!"&amp;$B$2&amp;G$2)</f>
        <v>Neutral</v>
      </c>
      <c r="H15" s="28" t="str" cm="1">
        <f t="array" aca="1" ref="H15" ca="1">INDIRECT($B15&amp;"!"&amp;$B$2&amp;H$2)</f>
        <v>Neutral</v>
      </c>
      <c r="I15" s="28" t="str" cm="1">
        <f t="array" aca="1" ref="I15" ca="1">INDIRECT($B15&amp;"!"&amp;$B$2&amp;I$2)</f>
        <v>Minor Positive</v>
      </c>
      <c r="J15" s="28" t="str" cm="1">
        <f t="array" aca="1" ref="J15" ca="1">INDIRECT($B15&amp;"!"&amp;$B$2&amp;J$2)</f>
        <v>Neutral</v>
      </c>
      <c r="K15" s="28" t="str" cm="1">
        <f t="array" aca="1" ref="K15" ca="1">INDIRECT($B15&amp;"!"&amp;$B$2&amp;K$2)</f>
        <v>Neutral</v>
      </c>
      <c r="L15" s="28" t="str" cm="1">
        <f t="array" aca="1" ref="L15" ca="1">INDIRECT($B15&amp;"!"&amp;$B$2&amp;L$2)</f>
        <v>Minor Positive</v>
      </c>
      <c r="M15" s="28" t="str" cm="1">
        <f t="array" aca="1" ref="M15" ca="1">INDIRECT($B15&amp;"!"&amp;$B$2&amp;M$2)</f>
        <v>Neutral</v>
      </c>
      <c r="N15" s="28" t="str" cm="1">
        <f t="array" aca="1" ref="N15" ca="1">INDIRECT($B15&amp;"!"&amp;$B$2&amp;N$2)</f>
        <v>Minor Positive</v>
      </c>
      <c r="O15" s="28" t="str" cm="1">
        <f t="array" aca="1" ref="O15" ca="1">INDIRECT($B15&amp;"!"&amp;$B$2&amp;O$2)</f>
        <v>Neutral</v>
      </c>
      <c r="P15" s="28" t="str" cm="1">
        <f t="array" aca="1" ref="P15" ca="1">INDIRECT($B15&amp;"!"&amp;$B$2&amp;P$2)</f>
        <v>Neutral</v>
      </c>
      <c r="Q15" s="8"/>
      <c r="S15" s="77" t="s">
        <v>144</v>
      </c>
      <c r="T15" s="32">
        <f t="shared" ca="1" si="1"/>
        <v>0</v>
      </c>
      <c r="U15" s="32">
        <f t="shared" ca="1" si="2"/>
        <v>0</v>
      </c>
      <c r="V15" s="32">
        <f t="shared" ca="1" si="3"/>
        <v>0</v>
      </c>
      <c r="W15" s="32" t="str">
        <f t="shared" ca="1" si="4"/>
        <v>+</v>
      </c>
      <c r="X15" s="32">
        <f t="shared" ca="1" si="5"/>
        <v>0</v>
      </c>
      <c r="Y15" s="32">
        <f t="shared" ca="1" si="6"/>
        <v>0</v>
      </c>
      <c r="Z15" s="32" t="str">
        <f t="shared" ca="1" si="7"/>
        <v>+</v>
      </c>
      <c r="AA15" s="32">
        <f t="shared" ca="1" si="8"/>
        <v>0</v>
      </c>
      <c r="AB15" s="32">
        <f t="shared" ca="1" si="9"/>
        <v>0</v>
      </c>
      <c r="AC15" s="32" t="str">
        <f t="shared" ca="1" si="10"/>
        <v>+</v>
      </c>
      <c r="AD15" s="32">
        <f t="shared" ca="1" si="11"/>
        <v>0</v>
      </c>
      <c r="AE15" s="32" t="str">
        <f t="shared" ca="1" si="12"/>
        <v>+</v>
      </c>
      <c r="AF15" s="32">
        <f t="shared" ca="1" si="13"/>
        <v>0</v>
      </c>
      <c r="AG15" s="32">
        <f t="shared" ca="1" si="14"/>
        <v>0</v>
      </c>
    </row>
    <row r="16" spans="1:33" hidden="1" x14ac:dyDescent="0.35">
      <c r="A16" s="112"/>
      <c r="B16" s="135" t="s">
        <v>145</v>
      </c>
      <c r="C16" s="28" t="str" cm="1">
        <f t="array" aca="1" ref="C16" ca="1">INDIRECT($B16&amp;"!"&amp;$B$2&amp;C$2)</f>
        <v>Minor Positive</v>
      </c>
      <c r="D16" s="28" t="str" cm="1">
        <f t="array" aca="1" ref="D16" ca="1">INDIRECT($B16&amp;"!"&amp;$B$2&amp;D$2)</f>
        <v>Neutral</v>
      </c>
      <c r="E16" s="28" t="str" cm="1">
        <f t="array" aca="1" ref="E16" ca="1">INDIRECT($B16&amp;"!"&amp;$B$2&amp;E$2)</f>
        <v>Minor Positive</v>
      </c>
      <c r="F16" s="28" t="str" cm="1">
        <f t="array" aca="1" ref="F16" ca="1">INDIRECT($B16&amp;"!"&amp;$B$2&amp;F$2)</f>
        <v>Minor Positive</v>
      </c>
      <c r="G16" s="28" t="str" cm="1">
        <f t="array" aca="1" ref="G16" ca="1">INDIRECT($B16&amp;"!"&amp;$B$2&amp;G$2)</f>
        <v>Neutral</v>
      </c>
      <c r="H16" s="28" t="str" cm="1">
        <f t="array" aca="1" ref="H16" ca="1">INDIRECT($B16&amp;"!"&amp;$B$2&amp;H$2)</f>
        <v>Neutral</v>
      </c>
      <c r="I16" s="28" t="str" cm="1">
        <f t="array" aca="1" ref="I16" ca="1">INDIRECT($B16&amp;"!"&amp;$B$2&amp;I$2)</f>
        <v>Neutral</v>
      </c>
      <c r="J16" s="28" t="str" cm="1">
        <f t="array" aca="1" ref="J16" ca="1">INDIRECT($B16&amp;"!"&amp;$B$2&amp;J$2)</f>
        <v>Neutral</v>
      </c>
      <c r="K16" s="28" t="str" cm="1">
        <f t="array" aca="1" ref="K16" ca="1">INDIRECT($B16&amp;"!"&amp;$B$2&amp;K$2)</f>
        <v>Neutral</v>
      </c>
      <c r="L16" s="28" t="str" cm="1">
        <f t="array" aca="1" ref="L16" ca="1">INDIRECT($B16&amp;"!"&amp;$B$2&amp;L$2)</f>
        <v>Neutral</v>
      </c>
      <c r="M16" s="28" t="str" cm="1">
        <f t="array" aca="1" ref="M16" ca="1">INDIRECT($B16&amp;"!"&amp;$B$2&amp;M$2)</f>
        <v>Minor Positive</v>
      </c>
      <c r="N16" s="28" t="str" cm="1">
        <f t="array" aca="1" ref="N16" ca="1">INDIRECT($B16&amp;"!"&amp;$B$2&amp;N$2)</f>
        <v>Minor Positive</v>
      </c>
      <c r="O16" s="28" t="str" cm="1">
        <f t="array" aca="1" ref="O16" ca="1">INDIRECT($B16&amp;"!"&amp;$B$2&amp;O$2)</f>
        <v>Neutral</v>
      </c>
      <c r="P16" s="28" t="str" cm="1">
        <f t="array" aca="1" ref="P16" ca="1">INDIRECT($B16&amp;"!"&amp;$B$2&amp;P$2)</f>
        <v>Neutral</v>
      </c>
      <c r="Q16" s="8"/>
      <c r="S16" s="77" t="s">
        <v>145</v>
      </c>
      <c r="T16" s="32" t="str">
        <f t="shared" ca="1" si="1"/>
        <v>+</v>
      </c>
      <c r="U16" s="32">
        <f t="shared" ca="1" si="2"/>
        <v>0</v>
      </c>
      <c r="V16" s="32" t="str">
        <f t="shared" ca="1" si="3"/>
        <v>+</v>
      </c>
      <c r="W16" s="32" t="str">
        <f t="shared" ca="1" si="4"/>
        <v>+</v>
      </c>
      <c r="X16" s="32">
        <f t="shared" ca="1" si="5"/>
        <v>0</v>
      </c>
      <c r="Y16" s="32">
        <f t="shared" ca="1" si="6"/>
        <v>0</v>
      </c>
      <c r="Z16" s="32">
        <f t="shared" ca="1" si="7"/>
        <v>0</v>
      </c>
      <c r="AA16" s="32">
        <f t="shared" ca="1" si="8"/>
        <v>0</v>
      </c>
      <c r="AB16" s="32">
        <f t="shared" ca="1" si="9"/>
        <v>0</v>
      </c>
      <c r="AC16" s="32">
        <f t="shared" ca="1" si="10"/>
        <v>0</v>
      </c>
      <c r="AD16" s="32" t="str">
        <f t="shared" ca="1" si="11"/>
        <v>+</v>
      </c>
      <c r="AE16" s="32" t="str">
        <f t="shared" ca="1" si="12"/>
        <v>+</v>
      </c>
      <c r="AF16" s="32">
        <f t="shared" ca="1" si="13"/>
        <v>0</v>
      </c>
      <c r="AG16" s="32">
        <f t="shared" ca="1" si="14"/>
        <v>0</v>
      </c>
    </row>
    <row r="17" spans="1:36" hidden="1" x14ac:dyDescent="0.35">
      <c r="A17" s="112"/>
      <c r="B17" s="135" t="s">
        <v>146</v>
      </c>
      <c r="C17" s="28" t="str" cm="1">
        <f t="array" aca="1" ref="C17" ca="1">INDIRECT($B17&amp;"!"&amp;$B$2&amp;C$2)</f>
        <v>Neutral</v>
      </c>
      <c r="D17" s="28" t="str" cm="1">
        <f t="array" aca="1" ref="D17" ca="1">INDIRECT($B17&amp;"!"&amp;$B$2&amp;D$2)</f>
        <v>Neutral</v>
      </c>
      <c r="E17" s="28" t="str" cm="1">
        <f t="array" aca="1" ref="E17" ca="1">INDIRECT($B17&amp;"!"&amp;$B$2&amp;E$2)</f>
        <v>Minor Positive</v>
      </c>
      <c r="F17" s="28" t="str" cm="1">
        <f t="array" aca="1" ref="F17" ca="1">INDIRECT($B17&amp;"!"&amp;$B$2&amp;F$2)</f>
        <v>Minor Positive</v>
      </c>
      <c r="G17" s="28" t="str" cm="1">
        <f t="array" aca="1" ref="G17" ca="1">INDIRECT($B17&amp;"!"&amp;$B$2&amp;G$2)</f>
        <v>Neutral</v>
      </c>
      <c r="H17" s="28" t="str" cm="1">
        <f t="array" aca="1" ref="H17" ca="1">INDIRECT($B17&amp;"!"&amp;$B$2&amp;H$2)</f>
        <v>Neutral</v>
      </c>
      <c r="I17" s="28" t="str" cm="1">
        <f t="array" aca="1" ref="I17" ca="1">INDIRECT($B17&amp;"!"&amp;$B$2&amp;I$2)</f>
        <v>Significant Positive</v>
      </c>
      <c r="J17" s="28" t="str" cm="1">
        <f t="array" aca="1" ref="J17" ca="1">INDIRECT($B17&amp;"!"&amp;$B$2&amp;J$2)</f>
        <v>Neutral</v>
      </c>
      <c r="K17" s="28" t="str" cm="1">
        <f t="array" aca="1" ref="K17" ca="1">INDIRECT($B17&amp;"!"&amp;$B$2&amp;K$2)</f>
        <v>Neutral</v>
      </c>
      <c r="L17" s="28" t="str" cm="1">
        <f t="array" aca="1" ref="L17" ca="1">INDIRECT($B17&amp;"!"&amp;$B$2&amp;L$2)</f>
        <v>Neutral</v>
      </c>
      <c r="M17" s="28" t="str" cm="1">
        <f t="array" aca="1" ref="M17" ca="1">INDIRECT($B17&amp;"!"&amp;$B$2&amp;M$2)</f>
        <v>Minor Positive</v>
      </c>
      <c r="N17" s="28" t="str" cm="1">
        <f t="array" aca="1" ref="N17" ca="1">INDIRECT($B17&amp;"!"&amp;$B$2&amp;N$2)</f>
        <v>Minor Positive</v>
      </c>
      <c r="O17" s="28" t="str" cm="1">
        <f t="array" aca="1" ref="O17" ca="1">INDIRECT($B17&amp;"!"&amp;$B$2&amp;O$2)</f>
        <v>Neutral</v>
      </c>
      <c r="P17" s="28" t="str" cm="1">
        <f t="array" aca="1" ref="P17" ca="1">INDIRECT($B17&amp;"!"&amp;$B$2&amp;P$2)</f>
        <v>Neutral</v>
      </c>
      <c r="Q17" s="8"/>
      <c r="S17" s="77" t="s">
        <v>146</v>
      </c>
      <c r="T17" s="32">
        <f t="shared" ca="1" si="1"/>
        <v>0</v>
      </c>
      <c r="U17" s="32">
        <f t="shared" ca="1" si="2"/>
        <v>0</v>
      </c>
      <c r="V17" s="32" t="str">
        <f t="shared" ca="1" si="3"/>
        <v>+</v>
      </c>
      <c r="W17" s="32" t="str">
        <f t="shared" ca="1" si="4"/>
        <v>+</v>
      </c>
      <c r="X17" s="32">
        <f t="shared" ca="1" si="5"/>
        <v>0</v>
      </c>
      <c r="Y17" s="32">
        <f t="shared" ca="1" si="6"/>
        <v>0</v>
      </c>
      <c r="Z17" s="32" t="str">
        <f t="shared" ca="1" si="7"/>
        <v>+ +</v>
      </c>
      <c r="AA17" s="32">
        <f t="shared" ca="1" si="8"/>
        <v>0</v>
      </c>
      <c r="AB17" s="32">
        <f t="shared" ca="1" si="9"/>
        <v>0</v>
      </c>
      <c r="AC17" s="32">
        <f t="shared" ca="1" si="10"/>
        <v>0</v>
      </c>
      <c r="AD17" s="32" t="str">
        <f t="shared" ca="1" si="11"/>
        <v>+</v>
      </c>
      <c r="AE17" s="32" t="str">
        <f t="shared" ca="1" si="12"/>
        <v>+</v>
      </c>
      <c r="AF17" s="32">
        <f t="shared" ca="1" si="13"/>
        <v>0</v>
      </c>
      <c r="AG17" s="32">
        <f t="shared" ca="1" si="14"/>
        <v>0</v>
      </c>
    </row>
    <row r="18" spans="1:36" hidden="1" x14ac:dyDescent="0.35">
      <c r="A18" s="112"/>
      <c r="B18" s="135" t="s">
        <v>147</v>
      </c>
      <c r="C18" s="28" t="str" cm="1">
        <f t="array" aca="1" ref="C18" ca="1">INDIRECT($B18&amp;"!"&amp;$B$2&amp;C$2)</f>
        <v>Neutral</v>
      </c>
      <c r="D18" s="28" t="str" cm="1">
        <f t="array" aca="1" ref="D18" ca="1">INDIRECT($B18&amp;"!"&amp;$B$2&amp;D$2)</f>
        <v>Neutral</v>
      </c>
      <c r="E18" s="28" t="str" cm="1">
        <f t="array" aca="1" ref="E18" ca="1">INDIRECT($B18&amp;"!"&amp;$B$2&amp;E$2)</f>
        <v>Minor Positive</v>
      </c>
      <c r="F18" s="28" t="str" cm="1">
        <f t="array" aca="1" ref="F18" ca="1">INDIRECT($B18&amp;"!"&amp;$B$2&amp;F$2)</f>
        <v>Minor Positive</v>
      </c>
      <c r="G18" s="28" t="str" cm="1">
        <f t="array" aca="1" ref="G18" ca="1">INDIRECT($B18&amp;"!"&amp;$B$2&amp;G$2)</f>
        <v>Minor Positive</v>
      </c>
      <c r="H18" s="28" t="str" cm="1">
        <f t="array" aca="1" ref="H18" ca="1">INDIRECT($B18&amp;"!"&amp;$B$2&amp;H$2)</f>
        <v>Minor Positive</v>
      </c>
      <c r="I18" s="28" t="str" cm="1">
        <f t="array" aca="1" ref="I18" ca="1">INDIRECT($B18&amp;"!"&amp;$B$2&amp;I$2)</f>
        <v>Neutral</v>
      </c>
      <c r="J18" s="28" t="str" cm="1">
        <f t="array" aca="1" ref="J18" ca="1">INDIRECT($B18&amp;"!"&amp;$B$2&amp;J$2)</f>
        <v>Neutral</v>
      </c>
      <c r="K18" s="28" t="str" cm="1">
        <f t="array" aca="1" ref="K18" ca="1">INDIRECT($B18&amp;"!"&amp;$B$2&amp;K$2)</f>
        <v>Neutral</v>
      </c>
      <c r="L18" s="28" t="str" cm="1">
        <f t="array" aca="1" ref="L18" ca="1">INDIRECT($B18&amp;"!"&amp;$B$2&amp;L$2)</f>
        <v>Minor Positive</v>
      </c>
      <c r="M18" s="28" t="str" cm="1">
        <f t="array" aca="1" ref="M18" ca="1">INDIRECT($B18&amp;"!"&amp;$B$2&amp;M$2)</f>
        <v>Neutral</v>
      </c>
      <c r="N18" s="28" t="str" cm="1">
        <f t="array" aca="1" ref="N18" ca="1">INDIRECT($B18&amp;"!"&amp;$B$2&amp;N$2)</f>
        <v>Minor Positive</v>
      </c>
      <c r="O18" s="28" t="str" cm="1">
        <f t="array" aca="1" ref="O18" ca="1">INDIRECT($B18&amp;"!"&amp;$B$2&amp;O$2)</f>
        <v>Neutral</v>
      </c>
      <c r="P18" s="28" t="str" cm="1">
        <f t="array" aca="1" ref="P18" ca="1">INDIRECT($B18&amp;"!"&amp;$B$2&amp;P$2)</f>
        <v>Minor Positive</v>
      </c>
      <c r="Q18" s="8"/>
      <c r="S18" s="77" t="s">
        <v>147</v>
      </c>
      <c r="T18" s="32">
        <f t="shared" ca="1" si="1"/>
        <v>0</v>
      </c>
      <c r="U18" s="32">
        <f t="shared" ca="1" si="2"/>
        <v>0</v>
      </c>
      <c r="V18" s="32" t="str">
        <f t="shared" ca="1" si="3"/>
        <v>+</v>
      </c>
      <c r="W18" s="32" t="str">
        <f t="shared" ca="1" si="4"/>
        <v>+</v>
      </c>
      <c r="X18" s="32" t="str">
        <f t="shared" ca="1" si="5"/>
        <v>+</v>
      </c>
      <c r="Y18" s="32" t="str">
        <f t="shared" ca="1" si="6"/>
        <v>+</v>
      </c>
      <c r="Z18" s="32">
        <f t="shared" ca="1" si="7"/>
        <v>0</v>
      </c>
      <c r="AA18" s="32">
        <f t="shared" ca="1" si="8"/>
        <v>0</v>
      </c>
      <c r="AB18" s="32">
        <f t="shared" ca="1" si="9"/>
        <v>0</v>
      </c>
      <c r="AC18" s="32" t="str">
        <f t="shared" ca="1" si="10"/>
        <v>+</v>
      </c>
      <c r="AD18" s="32">
        <f t="shared" ca="1" si="11"/>
        <v>0</v>
      </c>
      <c r="AE18" s="32" t="str">
        <f t="shared" ca="1" si="12"/>
        <v>+</v>
      </c>
      <c r="AF18" s="32">
        <f t="shared" ca="1" si="13"/>
        <v>0</v>
      </c>
      <c r="AG18" s="32" t="str">
        <f t="shared" ca="1" si="14"/>
        <v>+</v>
      </c>
    </row>
    <row r="19" spans="1:36" x14ac:dyDescent="0.35">
      <c r="A19" s="112"/>
      <c r="B19" s="135" t="s">
        <v>148</v>
      </c>
      <c r="C19" s="28" t="str" cm="1">
        <f t="array" aca="1" ref="C19" ca="1">INDIRECT($B19&amp;"!"&amp;$B$2&amp;C$2)</f>
        <v>Neutral</v>
      </c>
      <c r="D19" s="28" t="str" cm="1">
        <f t="array" aca="1" ref="D19" ca="1">INDIRECT($B19&amp;"!"&amp;$B$2&amp;D$2)</f>
        <v>Neutral</v>
      </c>
      <c r="E19" s="28" t="str" cm="1">
        <f t="array" aca="1" ref="E19" ca="1">INDIRECT($B19&amp;"!"&amp;$B$2&amp;E$2)</f>
        <v>Neutral</v>
      </c>
      <c r="F19" s="28" t="str" cm="1">
        <f t="array" aca="1" ref="F19" ca="1">INDIRECT($B19&amp;"!"&amp;$B$2&amp;F$2)</f>
        <v>Minor Negative</v>
      </c>
      <c r="G19" s="28" t="str" cm="1">
        <f t="array" aca="1" ref="G19" ca="1">INDIRECT($B19&amp;"!"&amp;$B$2&amp;G$2)</f>
        <v>Minor Positive</v>
      </c>
      <c r="H19" s="28" t="str" cm="1">
        <f t="array" aca="1" ref="H19" ca="1">INDIRECT($B19&amp;"!"&amp;$B$2&amp;H$2)</f>
        <v>Neutral</v>
      </c>
      <c r="I19" s="28" t="str" cm="1">
        <f t="array" aca="1" ref="I19" ca="1">INDIRECT($B19&amp;"!"&amp;$B$2&amp;I$2)</f>
        <v>Neutral</v>
      </c>
      <c r="J19" s="28" t="str" cm="1">
        <f t="array" aca="1" ref="J19" ca="1">INDIRECT($B19&amp;"!"&amp;$B$2&amp;J$2)</f>
        <v>Neutral</v>
      </c>
      <c r="K19" s="28" t="str" cm="1">
        <f t="array" aca="1" ref="K19" ca="1">INDIRECT($B19&amp;"!"&amp;$B$2&amp;K$2)</f>
        <v>Neutral</v>
      </c>
      <c r="L19" s="28" t="str" cm="1">
        <f t="array" aca="1" ref="L19" ca="1">INDIRECT($B19&amp;"!"&amp;$B$2&amp;L$2)</f>
        <v>Neutral</v>
      </c>
      <c r="M19" s="28" t="str" cm="1">
        <f t="array" aca="1" ref="M19" ca="1">INDIRECT($B19&amp;"!"&amp;$B$2&amp;M$2)</f>
        <v>Neutral</v>
      </c>
      <c r="N19" s="28" t="str" cm="1">
        <f t="array" aca="1" ref="N19" ca="1">INDIRECT($B19&amp;"!"&amp;$B$2&amp;N$2)</f>
        <v>Minor Negative</v>
      </c>
      <c r="O19" s="28" t="str" cm="1">
        <f t="array" aca="1" ref="O19" ca="1">INDIRECT($B19&amp;"!"&amp;$B$2&amp;O$2)</f>
        <v>Neutral</v>
      </c>
      <c r="P19" s="28" t="str" cm="1">
        <f t="array" aca="1" ref="P19" ca="1">INDIRECT($B19&amp;"!"&amp;$B$2&amp;P$2)</f>
        <v>Neutral</v>
      </c>
      <c r="Q19" s="8"/>
      <c r="S19" s="77" t="s">
        <v>148</v>
      </c>
      <c r="T19" s="32">
        <f t="shared" ca="1" si="1"/>
        <v>0</v>
      </c>
      <c r="U19" s="32">
        <f t="shared" ca="1" si="2"/>
        <v>0</v>
      </c>
      <c r="V19" s="32">
        <f t="shared" ca="1" si="3"/>
        <v>0</v>
      </c>
      <c r="W19" s="32" t="str">
        <f t="shared" ca="1" si="4"/>
        <v>-</v>
      </c>
      <c r="X19" s="32" t="str">
        <f t="shared" ca="1" si="5"/>
        <v>+</v>
      </c>
      <c r="Y19" s="32">
        <f t="shared" ca="1" si="6"/>
        <v>0</v>
      </c>
      <c r="Z19" s="32">
        <f t="shared" ca="1" si="7"/>
        <v>0</v>
      </c>
      <c r="AA19" s="32">
        <f t="shared" ca="1" si="8"/>
        <v>0</v>
      </c>
      <c r="AB19" s="32">
        <f t="shared" ca="1" si="9"/>
        <v>0</v>
      </c>
      <c r="AC19" s="32">
        <f t="shared" ca="1" si="10"/>
        <v>0</v>
      </c>
      <c r="AD19" s="32">
        <f t="shared" ca="1" si="11"/>
        <v>0</v>
      </c>
      <c r="AE19" s="32" t="str">
        <f t="shared" ca="1" si="12"/>
        <v>-</v>
      </c>
      <c r="AF19" s="32">
        <f t="shared" ca="1" si="13"/>
        <v>0</v>
      </c>
      <c r="AG19" s="32">
        <f t="shared" ca="1" si="14"/>
        <v>0</v>
      </c>
    </row>
    <row r="20" spans="1:36" x14ac:dyDescent="0.35">
      <c r="A20" s="112"/>
      <c r="B20" s="135" t="s">
        <v>149</v>
      </c>
      <c r="C20" s="28" t="str" cm="1">
        <f t="array" aca="1" ref="C20" ca="1">INDIRECT($B20&amp;"!"&amp;$B$2&amp;C$2)</f>
        <v>Neutral</v>
      </c>
      <c r="D20" s="28" t="str" cm="1">
        <f t="array" aca="1" ref="D20" ca="1">INDIRECT($B20&amp;"!"&amp;$B$2&amp;D$2)</f>
        <v>Neutral</v>
      </c>
      <c r="E20" s="28" t="str" cm="1">
        <f t="array" aca="1" ref="E20" ca="1">INDIRECT($B20&amp;"!"&amp;$B$2&amp;E$2)</f>
        <v>Uncertain</v>
      </c>
      <c r="F20" s="28" t="str" cm="1">
        <f t="array" aca="1" ref="F20" ca="1">INDIRECT($B20&amp;"!"&amp;$B$2&amp;F$2)</f>
        <v>Minor Positive</v>
      </c>
      <c r="G20" s="28" t="str" cm="1">
        <f t="array" aca="1" ref="G20" ca="1">INDIRECT($B20&amp;"!"&amp;$B$2&amp;G$2)</f>
        <v>Uncertain</v>
      </c>
      <c r="H20" s="28" t="str" cm="1">
        <f t="array" aca="1" ref="H20" ca="1">INDIRECT($B20&amp;"!"&amp;$B$2&amp;H$2)</f>
        <v>Uncertain</v>
      </c>
      <c r="I20" s="28" t="str" cm="1">
        <f t="array" aca="1" ref="I20" ca="1">INDIRECT($B20&amp;"!"&amp;$B$2&amp;I$2)</f>
        <v>Neutral</v>
      </c>
      <c r="J20" s="28" t="str" cm="1">
        <f t="array" aca="1" ref="J20" ca="1">INDIRECT($B20&amp;"!"&amp;$B$2&amp;J$2)</f>
        <v>Neutral</v>
      </c>
      <c r="K20" s="28" t="str" cm="1">
        <f t="array" aca="1" ref="K20" ca="1">INDIRECT($B20&amp;"!"&amp;$B$2&amp;K$2)</f>
        <v>Neutral</v>
      </c>
      <c r="L20" s="28" t="str" cm="1">
        <f t="array" aca="1" ref="L20" ca="1">INDIRECT($B20&amp;"!"&amp;$B$2&amp;L$2)</f>
        <v>Minor Positive</v>
      </c>
      <c r="M20" s="28" t="str" cm="1">
        <f t="array" aca="1" ref="M20" ca="1">INDIRECT($B20&amp;"!"&amp;$B$2&amp;M$2)</f>
        <v>Neutral</v>
      </c>
      <c r="N20" s="28" t="str" cm="1">
        <f t="array" aca="1" ref="N20" ca="1">INDIRECT($B20&amp;"!"&amp;$B$2&amp;N$2)</f>
        <v>Significant Negative</v>
      </c>
      <c r="O20" s="28" t="str" cm="1">
        <f t="array" aca="1" ref="O20" ca="1">INDIRECT($B20&amp;"!"&amp;$B$2&amp;O$2)</f>
        <v>Neutral</v>
      </c>
      <c r="P20" s="28" t="str" cm="1">
        <f t="array" aca="1" ref="P20" ca="1">INDIRECT($B20&amp;"!"&amp;$B$2&amp;P$2)</f>
        <v>Minor Positive</v>
      </c>
      <c r="Q20" s="8"/>
      <c r="S20" s="77" t="s">
        <v>149</v>
      </c>
      <c r="T20" s="32">
        <f t="shared" ca="1" si="1"/>
        <v>0</v>
      </c>
      <c r="U20" s="32">
        <f t="shared" ca="1" si="2"/>
        <v>0</v>
      </c>
      <c r="V20" s="32" t="str">
        <f t="shared" ca="1" si="3"/>
        <v>?</v>
      </c>
      <c r="W20" s="32" t="str">
        <f t="shared" ca="1" si="4"/>
        <v>+</v>
      </c>
      <c r="X20" s="32" t="str">
        <f t="shared" ca="1" si="5"/>
        <v>?</v>
      </c>
      <c r="Y20" s="32" t="str">
        <f t="shared" ca="1" si="6"/>
        <v>?</v>
      </c>
      <c r="Z20" s="32">
        <f t="shared" ca="1" si="7"/>
        <v>0</v>
      </c>
      <c r="AA20" s="32">
        <f t="shared" ca="1" si="8"/>
        <v>0</v>
      </c>
      <c r="AB20" s="32">
        <f t="shared" ca="1" si="9"/>
        <v>0</v>
      </c>
      <c r="AC20" s="32" t="str">
        <f t="shared" ca="1" si="10"/>
        <v>+</v>
      </c>
      <c r="AD20" s="32">
        <f t="shared" ca="1" si="11"/>
        <v>0</v>
      </c>
      <c r="AE20" s="32" t="str">
        <f t="shared" ca="1" si="12"/>
        <v>--</v>
      </c>
      <c r="AF20" s="32">
        <f t="shared" ca="1" si="13"/>
        <v>0</v>
      </c>
      <c r="AG20" s="32" t="str">
        <f t="shared" ca="1" si="14"/>
        <v>+</v>
      </c>
    </row>
    <row r="21" spans="1:36" hidden="1" x14ac:dyDescent="0.35">
      <c r="A21" s="112"/>
      <c r="B21" s="135" t="s">
        <v>150</v>
      </c>
      <c r="C21" s="28" t="str" cm="1">
        <f t="array" aca="1" ref="C21" ca="1">INDIRECT($B21&amp;"!"&amp;$B$2&amp;C$2)</f>
        <v>Neutral</v>
      </c>
      <c r="D21" s="28" t="str" cm="1">
        <f t="array" aca="1" ref="D21" ca="1">INDIRECT($B21&amp;"!"&amp;$B$2&amp;D$2)</f>
        <v>Minor Positive</v>
      </c>
      <c r="E21" s="28" t="str" cm="1">
        <f t="array" aca="1" ref="E21" ca="1">INDIRECT($B21&amp;"!"&amp;$B$2&amp;E$2)</f>
        <v>Minor Positive</v>
      </c>
      <c r="F21" s="28" t="str" cm="1">
        <f t="array" aca="1" ref="F21" ca="1">INDIRECT($B21&amp;"!"&amp;$B$2&amp;F$2)</f>
        <v>Minor Positive</v>
      </c>
      <c r="G21" s="28" t="str" cm="1">
        <f t="array" aca="1" ref="G21" ca="1">INDIRECT($B21&amp;"!"&amp;$B$2&amp;G$2)</f>
        <v>Minor Positive</v>
      </c>
      <c r="H21" s="28" t="str" cm="1">
        <f t="array" aca="1" ref="H21" ca="1">INDIRECT($B21&amp;"!"&amp;$B$2&amp;H$2)</f>
        <v>Minor Positive</v>
      </c>
      <c r="I21" s="28" t="str" cm="1">
        <f t="array" aca="1" ref="I21" ca="1">INDIRECT($B21&amp;"!"&amp;$B$2&amp;I$2)</f>
        <v>Neutral</v>
      </c>
      <c r="J21" s="28" t="str" cm="1">
        <f t="array" aca="1" ref="J21" ca="1">INDIRECT($B21&amp;"!"&amp;$B$2&amp;J$2)</f>
        <v>Neutral</v>
      </c>
      <c r="K21" s="28" t="str" cm="1">
        <f t="array" aca="1" ref="K21" ca="1">INDIRECT($B21&amp;"!"&amp;$B$2&amp;K$2)</f>
        <v>Neutral</v>
      </c>
      <c r="L21" s="28" t="str" cm="1">
        <f t="array" aca="1" ref="L21" ca="1">INDIRECT($B21&amp;"!"&amp;$B$2&amp;L$2)</f>
        <v>Minor Positive</v>
      </c>
      <c r="M21" s="28" t="str" cm="1">
        <f t="array" aca="1" ref="M21" ca="1">INDIRECT($B21&amp;"!"&amp;$B$2&amp;M$2)</f>
        <v>Neutral</v>
      </c>
      <c r="N21" s="28" t="str" cm="1">
        <f t="array" aca="1" ref="N21" ca="1">INDIRECT($B21&amp;"!"&amp;$B$2&amp;N$2)</f>
        <v>Minor Positive</v>
      </c>
      <c r="O21" s="28" t="str" cm="1">
        <f t="array" aca="1" ref="O21" ca="1">INDIRECT($B21&amp;"!"&amp;$B$2&amp;O$2)</f>
        <v>Neutral</v>
      </c>
      <c r="P21" s="28" t="str" cm="1">
        <f t="array" aca="1" ref="P21" ca="1">INDIRECT($B21&amp;"!"&amp;$B$2&amp;P$2)</f>
        <v>Neutral</v>
      </c>
      <c r="Q21" s="8"/>
      <c r="S21" s="77" t="s">
        <v>150</v>
      </c>
      <c r="T21" s="32">
        <f t="shared" ca="1" si="1"/>
        <v>0</v>
      </c>
      <c r="U21" s="32" t="str">
        <f t="shared" ca="1" si="2"/>
        <v>+</v>
      </c>
      <c r="V21" s="32" t="str">
        <f t="shared" ca="1" si="3"/>
        <v>+</v>
      </c>
      <c r="W21" s="32" t="str">
        <f t="shared" ca="1" si="4"/>
        <v>+</v>
      </c>
      <c r="X21" s="32" t="str">
        <f t="shared" ca="1" si="5"/>
        <v>+</v>
      </c>
      <c r="Y21" s="32" t="str">
        <f t="shared" ca="1" si="6"/>
        <v>+</v>
      </c>
      <c r="Z21" s="32">
        <f t="shared" ca="1" si="7"/>
        <v>0</v>
      </c>
      <c r="AA21" s="32">
        <f t="shared" ca="1" si="8"/>
        <v>0</v>
      </c>
      <c r="AB21" s="32">
        <f t="shared" ca="1" si="9"/>
        <v>0</v>
      </c>
      <c r="AC21" s="32" t="str">
        <f t="shared" ca="1" si="10"/>
        <v>+</v>
      </c>
      <c r="AD21" s="32">
        <f t="shared" ca="1" si="11"/>
        <v>0</v>
      </c>
      <c r="AE21" s="32" t="str">
        <f t="shared" ca="1" si="12"/>
        <v>+</v>
      </c>
      <c r="AF21" s="32">
        <f t="shared" ca="1" si="13"/>
        <v>0</v>
      </c>
      <c r="AG21" s="32">
        <f t="shared" ca="1" si="14"/>
        <v>0</v>
      </c>
    </row>
    <row r="22" spans="1:36" hidden="1" x14ac:dyDescent="0.35">
      <c r="A22" s="112"/>
      <c r="B22" s="135" t="s">
        <v>151</v>
      </c>
      <c r="C22" s="28" t="str" cm="1">
        <f t="array" aca="1" ref="C22" ca="1">INDIRECT($B22&amp;"!"&amp;$B$2&amp;C$2)</f>
        <v>Minor Positive</v>
      </c>
      <c r="D22" s="28" t="str" cm="1">
        <f t="array" aca="1" ref="D22" ca="1">INDIRECT($B22&amp;"!"&amp;$B$2&amp;D$2)</f>
        <v>Neutral</v>
      </c>
      <c r="E22" s="28" t="str" cm="1">
        <f t="array" aca="1" ref="E22" ca="1">INDIRECT($B22&amp;"!"&amp;$B$2&amp;E$2)</f>
        <v>Neutral</v>
      </c>
      <c r="F22" s="28" t="str" cm="1">
        <f t="array" aca="1" ref="F22" ca="1">INDIRECT($B22&amp;"!"&amp;$B$2&amp;F$2)</f>
        <v>Neutral</v>
      </c>
      <c r="G22" s="28" t="str" cm="1">
        <f t="array" aca="1" ref="G22" ca="1">INDIRECT($B22&amp;"!"&amp;$B$2&amp;G$2)</f>
        <v>Neutral</v>
      </c>
      <c r="H22" s="28" t="str" cm="1">
        <f t="array" aca="1" ref="H22" ca="1">INDIRECT($B22&amp;"!"&amp;$B$2&amp;H$2)</f>
        <v>Neutral</v>
      </c>
      <c r="I22" s="28" t="str" cm="1">
        <f t="array" aca="1" ref="I22" ca="1">INDIRECT($B22&amp;"!"&amp;$B$2&amp;I$2)</f>
        <v>Neutral</v>
      </c>
      <c r="J22" s="28" t="str" cm="1">
        <f t="array" aca="1" ref="J22" ca="1">INDIRECT($B22&amp;"!"&amp;$B$2&amp;J$2)</f>
        <v>Neutral</v>
      </c>
      <c r="K22" s="28" t="str" cm="1">
        <f t="array" aca="1" ref="K22" ca="1">INDIRECT($B22&amp;"!"&amp;$B$2&amp;K$2)</f>
        <v>Minor Positive</v>
      </c>
      <c r="L22" s="28" t="str" cm="1">
        <f t="array" aca="1" ref="L22" ca="1">INDIRECT($B22&amp;"!"&amp;$B$2&amp;L$2)</f>
        <v>Minor Positive</v>
      </c>
      <c r="M22" s="28" t="str" cm="1">
        <f t="array" aca="1" ref="M22" ca="1">INDIRECT($B22&amp;"!"&amp;$B$2&amp;M$2)</f>
        <v>Significant Positive</v>
      </c>
      <c r="N22" s="28" t="str" cm="1">
        <f t="array" aca="1" ref="N22" ca="1">INDIRECT($B22&amp;"!"&amp;$B$2&amp;N$2)</f>
        <v>Minor Positive</v>
      </c>
      <c r="O22" s="28" t="str" cm="1">
        <f t="array" aca="1" ref="O22" ca="1">INDIRECT($B22&amp;"!"&amp;$B$2&amp;O$2)</f>
        <v>Neutral</v>
      </c>
      <c r="P22" s="28" t="str" cm="1">
        <f t="array" aca="1" ref="P22" ca="1">INDIRECT($B22&amp;"!"&amp;$B$2&amp;P$2)</f>
        <v>Neutral</v>
      </c>
      <c r="Q22" s="8"/>
      <c r="S22" s="77" t="s">
        <v>151</v>
      </c>
      <c r="T22" s="32" t="str">
        <f t="shared" ca="1" si="1"/>
        <v>+</v>
      </c>
      <c r="U22" s="32">
        <f t="shared" ca="1" si="2"/>
        <v>0</v>
      </c>
      <c r="V22" s="32">
        <f t="shared" ca="1" si="3"/>
        <v>0</v>
      </c>
      <c r="W22" s="32">
        <f t="shared" ca="1" si="4"/>
        <v>0</v>
      </c>
      <c r="X22" s="32">
        <f t="shared" ca="1" si="5"/>
        <v>0</v>
      </c>
      <c r="Y22" s="32">
        <f t="shared" ca="1" si="6"/>
        <v>0</v>
      </c>
      <c r="Z22" s="32">
        <f t="shared" ca="1" si="7"/>
        <v>0</v>
      </c>
      <c r="AA22" s="32">
        <f t="shared" ca="1" si="8"/>
        <v>0</v>
      </c>
      <c r="AB22" s="32" t="str">
        <f t="shared" ca="1" si="9"/>
        <v>+</v>
      </c>
      <c r="AC22" s="32" t="str">
        <f t="shared" ca="1" si="10"/>
        <v>+</v>
      </c>
      <c r="AD22" s="32" t="str">
        <f t="shared" ca="1" si="11"/>
        <v>+ +</v>
      </c>
      <c r="AE22" s="32" t="str">
        <f t="shared" ca="1" si="12"/>
        <v>+</v>
      </c>
      <c r="AF22" s="32">
        <f t="shared" ca="1" si="13"/>
        <v>0</v>
      </c>
      <c r="AG22" s="32">
        <f t="shared" ca="1" si="14"/>
        <v>0</v>
      </c>
    </row>
    <row r="23" spans="1:36" hidden="1" x14ac:dyDescent="0.35">
      <c r="A23" s="112"/>
      <c r="B23" s="135" t="s">
        <v>152</v>
      </c>
      <c r="C23" s="28" t="str" cm="1">
        <f t="array" aca="1" ref="C23" ca="1">INDIRECT($B23&amp;"!"&amp;$B$2&amp;C$2)</f>
        <v>Minor Positive</v>
      </c>
      <c r="D23" s="28" t="str" cm="1">
        <f t="array" aca="1" ref="D23" ca="1">INDIRECT($B23&amp;"!"&amp;$B$2&amp;D$2)</f>
        <v>Neutral</v>
      </c>
      <c r="E23" s="28" t="str" cm="1">
        <f t="array" aca="1" ref="E23" ca="1">INDIRECT($B23&amp;"!"&amp;$B$2&amp;E$2)</f>
        <v>Neutral</v>
      </c>
      <c r="F23" s="28" t="str" cm="1">
        <f t="array" aca="1" ref="F23" ca="1">INDIRECT($B23&amp;"!"&amp;$B$2&amp;F$2)</f>
        <v>Neutral</v>
      </c>
      <c r="G23" s="28" t="str" cm="1">
        <f t="array" aca="1" ref="G23" ca="1">INDIRECT($B23&amp;"!"&amp;$B$2&amp;G$2)</f>
        <v>Neutral</v>
      </c>
      <c r="H23" s="28" t="str" cm="1">
        <f t="array" aca="1" ref="H23" ca="1">INDIRECT($B23&amp;"!"&amp;$B$2&amp;H$2)</f>
        <v>Neutral</v>
      </c>
      <c r="I23" s="28" t="str" cm="1">
        <f t="array" aca="1" ref="I23" ca="1">INDIRECT($B23&amp;"!"&amp;$B$2&amp;I$2)</f>
        <v>Neutral</v>
      </c>
      <c r="J23" s="28" t="str" cm="1">
        <f t="array" aca="1" ref="J23" ca="1">INDIRECT($B23&amp;"!"&amp;$B$2&amp;J$2)</f>
        <v>Minor Positive</v>
      </c>
      <c r="K23" s="28" t="str" cm="1">
        <f t="array" aca="1" ref="K23" ca="1">INDIRECT($B23&amp;"!"&amp;$B$2&amp;K$2)</f>
        <v>Minor Positive</v>
      </c>
      <c r="L23" s="28" t="str" cm="1">
        <f t="array" aca="1" ref="L23" ca="1">INDIRECT($B23&amp;"!"&amp;$B$2&amp;L$2)</f>
        <v>Minor Positive</v>
      </c>
      <c r="M23" s="28" t="str" cm="1">
        <f t="array" aca="1" ref="M23" ca="1">INDIRECT($B23&amp;"!"&amp;$B$2&amp;M$2)</f>
        <v>Significant Positive</v>
      </c>
      <c r="N23" s="28" t="str" cm="1">
        <f t="array" aca="1" ref="N23" ca="1">INDIRECT($B23&amp;"!"&amp;$B$2&amp;N$2)</f>
        <v>Significant Positive</v>
      </c>
      <c r="O23" s="28" t="str" cm="1">
        <f t="array" aca="1" ref="O23" ca="1">INDIRECT($B23&amp;"!"&amp;$B$2&amp;O$2)</f>
        <v>Neutral</v>
      </c>
      <c r="P23" s="28" t="str" cm="1">
        <f t="array" aca="1" ref="P23" ca="1">INDIRECT($B23&amp;"!"&amp;$B$2&amp;P$2)</f>
        <v>Neutral</v>
      </c>
      <c r="Q23" s="8"/>
      <c r="S23" s="77" t="s">
        <v>152</v>
      </c>
      <c r="T23" s="32" t="str">
        <f t="shared" ca="1" si="1"/>
        <v>+</v>
      </c>
      <c r="U23" s="32">
        <f t="shared" ca="1" si="2"/>
        <v>0</v>
      </c>
      <c r="V23" s="32">
        <f t="shared" ca="1" si="3"/>
        <v>0</v>
      </c>
      <c r="W23" s="32">
        <f t="shared" ca="1" si="4"/>
        <v>0</v>
      </c>
      <c r="X23" s="32">
        <f t="shared" ca="1" si="5"/>
        <v>0</v>
      </c>
      <c r="Y23" s="32">
        <f t="shared" ca="1" si="6"/>
        <v>0</v>
      </c>
      <c r="Z23" s="32">
        <f t="shared" ca="1" si="7"/>
        <v>0</v>
      </c>
      <c r="AA23" s="32" t="str">
        <f t="shared" ca="1" si="8"/>
        <v>+</v>
      </c>
      <c r="AB23" s="32" t="str">
        <f t="shared" ca="1" si="9"/>
        <v>+</v>
      </c>
      <c r="AC23" s="32" t="str">
        <f t="shared" ca="1" si="10"/>
        <v>+</v>
      </c>
      <c r="AD23" s="32" t="str">
        <f t="shared" ca="1" si="11"/>
        <v>+ +</v>
      </c>
      <c r="AE23" s="32" t="str">
        <f t="shared" ca="1" si="12"/>
        <v>+ +</v>
      </c>
      <c r="AF23" s="32">
        <f t="shared" ca="1" si="13"/>
        <v>0</v>
      </c>
      <c r="AG23" s="32">
        <f t="shared" ca="1" si="14"/>
        <v>0</v>
      </c>
    </row>
    <row r="24" spans="1:36" hidden="1" x14ac:dyDescent="0.35">
      <c r="A24" s="112"/>
      <c r="B24" s="135" t="s">
        <v>153</v>
      </c>
      <c r="C24" s="28" t="str" cm="1">
        <f t="array" aca="1" ref="C24" ca="1">INDIRECT($B24&amp;"!"&amp;$B$2&amp;C$2)</f>
        <v>Minor Positive</v>
      </c>
      <c r="D24" s="28" t="str" cm="1">
        <f t="array" aca="1" ref="D24" ca="1">INDIRECT($B24&amp;"!"&amp;$B$2&amp;D$2)</f>
        <v>Neutral</v>
      </c>
      <c r="E24" s="28" t="str" cm="1">
        <f t="array" aca="1" ref="E24" ca="1">INDIRECT($B24&amp;"!"&amp;$B$2&amp;E$2)</f>
        <v>Neutral</v>
      </c>
      <c r="F24" s="28" t="str" cm="1">
        <f t="array" aca="1" ref="F24" ca="1">INDIRECT($B24&amp;"!"&amp;$B$2&amp;F$2)</f>
        <v>Neutral</v>
      </c>
      <c r="G24" s="28" t="str" cm="1">
        <f t="array" aca="1" ref="G24" ca="1">INDIRECT($B24&amp;"!"&amp;$B$2&amp;G$2)</f>
        <v>Minor Positive</v>
      </c>
      <c r="H24" s="28" t="str" cm="1">
        <f t="array" aca="1" ref="H24" ca="1">INDIRECT($B24&amp;"!"&amp;$B$2&amp;H$2)</f>
        <v>Neutral</v>
      </c>
      <c r="I24" s="28" t="str" cm="1">
        <f t="array" aca="1" ref="I24" ca="1">INDIRECT($B24&amp;"!"&amp;$B$2&amp;I$2)</f>
        <v>Neutral</v>
      </c>
      <c r="J24" s="28" t="str" cm="1">
        <f t="array" aca="1" ref="J24" ca="1">INDIRECT($B24&amp;"!"&amp;$B$2&amp;J$2)</f>
        <v>Neutral</v>
      </c>
      <c r="K24" s="28" t="str" cm="1">
        <f t="array" aca="1" ref="K24" ca="1">INDIRECT($B24&amp;"!"&amp;$B$2&amp;K$2)</f>
        <v>Neutral</v>
      </c>
      <c r="L24" s="28" t="str" cm="1">
        <f t="array" aca="1" ref="L24" ca="1">INDIRECT($B24&amp;"!"&amp;$B$2&amp;L$2)</f>
        <v>Neutral</v>
      </c>
      <c r="M24" s="28" t="str" cm="1">
        <f t="array" aca="1" ref="M24" ca="1">INDIRECT($B24&amp;"!"&amp;$B$2&amp;M$2)</f>
        <v>Neutral</v>
      </c>
      <c r="N24" s="28" t="str" cm="1">
        <f t="array" aca="1" ref="N24" ca="1">INDIRECT($B24&amp;"!"&amp;$B$2&amp;N$2)</f>
        <v>Neutral</v>
      </c>
      <c r="O24" s="28" t="str" cm="1">
        <f t="array" aca="1" ref="O24" ca="1">INDIRECT($B24&amp;"!"&amp;$B$2&amp;O$2)</f>
        <v>Neutral</v>
      </c>
      <c r="P24" s="28" t="str" cm="1">
        <f t="array" aca="1" ref="P24" ca="1">INDIRECT($B24&amp;"!"&amp;$B$2&amp;P$2)</f>
        <v>Neutral</v>
      </c>
      <c r="Q24" s="8"/>
      <c r="S24" s="77" t="s">
        <v>153</v>
      </c>
      <c r="T24" s="32" t="str">
        <f t="shared" ca="1" si="1"/>
        <v>+</v>
      </c>
      <c r="U24" s="32">
        <f t="shared" ca="1" si="2"/>
        <v>0</v>
      </c>
      <c r="V24" s="32">
        <f t="shared" ca="1" si="3"/>
        <v>0</v>
      </c>
      <c r="W24" s="32">
        <f t="shared" ca="1" si="4"/>
        <v>0</v>
      </c>
      <c r="X24" s="32" t="str">
        <f t="shared" ca="1" si="5"/>
        <v>+</v>
      </c>
      <c r="Y24" s="32">
        <f t="shared" ca="1" si="6"/>
        <v>0</v>
      </c>
      <c r="Z24" s="32">
        <f t="shared" ca="1" si="7"/>
        <v>0</v>
      </c>
      <c r="AA24" s="32">
        <f t="shared" ca="1" si="8"/>
        <v>0</v>
      </c>
      <c r="AB24" s="32">
        <f t="shared" ca="1" si="9"/>
        <v>0</v>
      </c>
      <c r="AC24" s="32">
        <f t="shared" ca="1" si="10"/>
        <v>0</v>
      </c>
      <c r="AD24" s="32">
        <f t="shared" ca="1" si="11"/>
        <v>0</v>
      </c>
      <c r="AE24" s="32">
        <f t="shared" ca="1" si="12"/>
        <v>0</v>
      </c>
      <c r="AF24" s="32">
        <f t="shared" ca="1" si="13"/>
        <v>0</v>
      </c>
      <c r="AG24" s="32">
        <f t="shared" ca="1" si="14"/>
        <v>0</v>
      </c>
    </row>
    <row r="25" spans="1:36" hidden="1" x14ac:dyDescent="0.35">
      <c r="A25" s="163"/>
      <c r="B25" s="135" t="s">
        <v>154</v>
      </c>
      <c r="C25" s="28" t="str" cm="1">
        <f t="array" aca="1" ref="C25" ca="1">INDIRECT($B25&amp;"!"&amp;$B$2&amp;C$2)</f>
        <v>Minor Positive</v>
      </c>
      <c r="D25" s="28" t="str" cm="1">
        <f t="array" aca="1" ref="D25" ca="1">INDIRECT($B25&amp;"!"&amp;$B$2&amp;D$2)</f>
        <v>Neutral</v>
      </c>
      <c r="E25" s="28" t="str" cm="1">
        <f t="array" aca="1" ref="E25" ca="1">INDIRECT($B25&amp;"!"&amp;$B$2&amp;E$2)</f>
        <v>Minor Positive</v>
      </c>
      <c r="F25" s="28" t="str" cm="1">
        <f t="array" aca="1" ref="F25" ca="1">INDIRECT($B25&amp;"!"&amp;$B$2&amp;F$2)</f>
        <v>Minor Positive</v>
      </c>
      <c r="G25" s="28" t="str" cm="1">
        <f t="array" aca="1" ref="G25" ca="1">INDIRECT($B25&amp;"!"&amp;$B$2&amp;G$2)</f>
        <v>Significant Positive</v>
      </c>
      <c r="H25" s="28" t="str" cm="1">
        <f t="array" aca="1" ref="H25" ca="1">INDIRECT($B25&amp;"!"&amp;$B$2&amp;H$2)</f>
        <v>Minor Positive</v>
      </c>
      <c r="I25" s="28" t="str" cm="1">
        <f t="array" aca="1" ref="I25" ca="1">INDIRECT($B25&amp;"!"&amp;$B$2&amp;I$2)</f>
        <v>Minor Negative</v>
      </c>
      <c r="J25" s="28" t="str" cm="1">
        <f t="array" aca="1" ref="J25" ca="1">INDIRECT($B25&amp;"!"&amp;$B$2&amp;J$2)</f>
        <v>Neutral</v>
      </c>
      <c r="K25" s="28" t="str" cm="1">
        <f t="array" aca="1" ref="K25" ca="1">INDIRECT($B25&amp;"!"&amp;$B$2&amp;K$2)</f>
        <v>Neutral</v>
      </c>
      <c r="L25" s="28" t="str" cm="1">
        <f t="array" aca="1" ref="L25" ca="1">INDIRECT($B25&amp;"!"&amp;$B$2&amp;L$2)</f>
        <v>Neutral</v>
      </c>
      <c r="M25" s="28" t="str" cm="1">
        <f t="array" aca="1" ref="M25" ca="1">INDIRECT($B25&amp;"!"&amp;$B$2&amp;M$2)</f>
        <v>Neutral</v>
      </c>
      <c r="N25" s="28" t="str" cm="1">
        <f t="array" aca="1" ref="N25" ca="1">INDIRECT($B25&amp;"!"&amp;$B$2&amp;N$2)</f>
        <v>Minor Negative</v>
      </c>
      <c r="O25" s="28" t="str" cm="1">
        <f t="array" aca="1" ref="O25" ca="1">INDIRECT($B25&amp;"!"&amp;$B$2&amp;O$2)</f>
        <v>Minor Positive</v>
      </c>
      <c r="P25" s="28" t="str" cm="1">
        <f t="array" aca="1" ref="P25" ca="1">INDIRECT($B25&amp;"!"&amp;$B$2&amp;P$2)</f>
        <v>Neutral</v>
      </c>
      <c r="Q25" s="8"/>
      <c r="S25" s="77" t="s">
        <v>154</v>
      </c>
      <c r="T25" s="32" t="str">
        <f t="shared" ca="1" si="1"/>
        <v>+</v>
      </c>
      <c r="U25" s="32">
        <f t="shared" ca="1" si="2"/>
        <v>0</v>
      </c>
      <c r="V25" s="32" t="str">
        <f t="shared" ca="1" si="3"/>
        <v>+</v>
      </c>
      <c r="W25" s="32" t="str">
        <f t="shared" ca="1" si="4"/>
        <v>+</v>
      </c>
      <c r="X25" s="32" t="str">
        <f t="shared" ca="1" si="5"/>
        <v>+ +</v>
      </c>
      <c r="Y25" s="32" t="str">
        <f t="shared" ca="1" si="6"/>
        <v>+</v>
      </c>
      <c r="Z25" s="32" t="str">
        <f t="shared" ca="1" si="7"/>
        <v>-</v>
      </c>
      <c r="AA25" s="32">
        <f t="shared" ca="1" si="8"/>
        <v>0</v>
      </c>
      <c r="AB25" s="32">
        <f t="shared" ca="1" si="9"/>
        <v>0</v>
      </c>
      <c r="AC25" s="32">
        <f t="shared" ca="1" si="10"/>
        <v>0</v>
      </c>
      <c r="AD25" s="32">
        <f t="shared" ca="1" si="11"/>
        <v>0</v>
      </c>
      <c r="AE25" s="32" t="str">
        <f t="shared" ca="1" si="12"/>
        <v>-</v>
      </c>
      <c r="AF25" s="32" t="str">
        <f t="shared" ca="1" si="13"/>
        <v>+</v>
      </c>
      <c r="AG25" s="32">
        <f t="shared" ca="1" si="14"/>
        <v>0</v>
      </c>
    </row>
    <row r="26" spans="1:36" x14ac:dyDescent="0.35">
      <c r="A26" s="163"/>
      <c r="B26" s="135" t="s">
        <v>155</v>
      </c>
      <c r="C26" s="28" t="str" cm="1">
        <f t="array" aca="1" ref="C26" ca="1">INDIRECT($B26&amp;"!"&amp;$B$2&amp;C$2)</f>
        <v>Uncertain</v>
      </c>
      <c r="D26" s="28" t="str" cm="1">
        <f t="array" aca="1" ref="D26" ca="1">INDIRECT($B26&amp;"!"&amp;$B$2&amp;D$2)</f>
        <v>Neutral</v>
      </c>
      <c r="E26" s="28" t="str" cm="1">
        <f t="array" aca="1" ref="E26" ca="1">INDIRECT($B26&amp;"!"&amp;$B$2&amp;E$2)</f>
        <v>Minor Positive</v>
      </c>
      <c r="F26" s="28" t="str" cm="1">
        <f t="array" aca="1" ref="F26" ca="1">INDIRECT($B26&amp;"!"&amp;$B$2&amp;F$2)</f>
        <v>Minor Positive</v>
      </c>
      <c r="G26" s="28" t="str" cm="1">
        <f t="array" aca="1" ref="G26" ca="1">INDIRECT($B26&amp;"!"&amp;$B$2&amp;G$2)</f>
        <v>Uncertain</v>
      </c>
      <c r="H26" s="28" t="str" cm="1">
        <f t="array" aca="1" ref="H26" ca="1">INDIRECT($B26&amp;"!"&amp;$B$2&amp;H$2)</f>
        <v>Uncertain</v>
      </c>
      <c r="I26" s="28" t="str" cm="1">
        <f t="array" aca="1" ref="I26" ca="1">INDIRECT($B26&amp;"!"&amp;$B$2&amp;I$2)</f>
        <v>Significant Negative</v>
      </c>
      <c r="J26" s="28" t="str" cm="1">
        <f t="array" aca="1" ref="J26" ca="1">INDIRECT($B26&amp;"!"&amp;$B$2&amp;J$2)</f>
        <v>Minor Negative</v>
      </c>
      <c r="K26" s="28" t="str" cm="1">
        <f t="array" aca="1" ref="K26" ca="1">INDIRECT($B26&amp;"!"&amp;$B$2&amp;K$2)</f>
        <v>Minor Negative</v>
      </c>
      <c r="L26" s="28" t="str" cm="1">
        <f t="array" aca="1" ref="L26" ca="1">INDIRECT($B26&amp;"!"&amp;$B$2&amp;L$2)</f>
        <v>Significant Negative</v>
      </c>
      <c r="M26" s="28" t="str" cm="1">
        <f t="array" aca="1" ref="M26" ca="1">INDIRECT($B26&amp;"!"&amp;$B$2&amp;M$2)</f>
        <v>Uncertain</v>
      </c>
      <c r="N26" s="28" t="str" cm="1">
        <f t="array" aca="1" ref="N26" ca="1">INDIRECT($B26&amp;"!"&amp;$B$2&amp;N$2)</f>
        <v>Significant Negative</v>
      </c>
      <c r="O26" s="28" t="str" cm="1">
        <f t="array" aca="1" ref="O26" ca="1">INDIRECT($B26&amp;"!"&amp;$B$2&amp;O$2)</f>
        <v>Significant Negative</v>
      </c>
      <c r="P26" s="28" t="str" cm="1">
        <f t="array" aca="1" ref="P26" ca="1">INDIRECT($B26&amp;"!"&amp;$B$2&amp;P$2)</f>
        <v>Neutral</v>
      </c>
      <c r="Q26" s="8"/>
      <c r="S26" s="77" t="s">
        <v>155</v>
      </c>
      <c r="T26" s="32" t="str">
        <f t="shared" ca="1" si="1"/>
        <v>?</v>
      </c>
      <c r="U26" s="32">
        <f t="shared" ca="1" si="2"/>
        <v>0</v>
      </c>
      <c r="V26" s="32" t="str">
        <f t="shared" ca="1" si="3"/>
        <v>+</v>
      </c>
      <c r="W26" s="32" t="str">
        <f t="shared" ca="1" si="4"/>
        <v>+</v>
      </c>
      <c r="X26" s="32" t="str">
        <f t="shared" ca="1" si="5"/>
        <v>?</v>
      </c>
      <c r="Y26" s="32" t="str">
        <f t="shared" ca="1" si="6"/>
        <v>?</v>
      </c>
      <c r="Z26" s="32" t="str">
        <f t="shared" ca="1" si="7"/>
        <v>--</v>
      </c>
      <c r="AA26" s="32" t="str">
        <f t="shared" ca="1" si="8"/>
        <v>-</v>
      </c>
      <c r="AB26" s="32" t="str">
        <f t="shared" ca="1" si="9"/>
        <v>-</v>
      </c>
      <c r="AC26" s="32" t="str">
        <f t="shared" ca="1" si="10"/>
        <v>--</v>
      </c>
      <c r="AD26" s="32" t="str">
        <f t="shared" ca="1" si="11"/>
        <v>?</v>
      </c>
      <c r="AE26" s="32" t="str">
        <f t="shared" ca="1" si="12"/>
        <v>--</v>
      </c>
      <c r="AF26" s="32" t="str">
        <f t="shared" ca="1" si="13"/>
        <v>--</v>
      </c>
      <c r="AG26" s="32">
        <f t="shared" ca="1" si="14"/>
        <v>0</v>
      </c>
      <c r="AI26" s="172" t="s">
        <v>156</v>
      </c>
      <c r="AJ26" s="165" t="s">
        <v>157</v>
      </c>
    </row>
    <row r="27" spans="1:36" x14ac:dyDescent="0.35">
      <c r="A27" s="163"/>
      <c r="B27" s="135" t="s">
        <v>158</v>
      </c>
      <c r="C27" s="28" t="str" cm="1">
        <f t="array" aca="1" ref="C27" ca="1">INDIRECT($B27&amp;"!"&amp;$B$2&amp;C$2)</f>
        <v>Minor Positive</v>
      </c>
      <c r="D27" s="28" t="str" cm="1">
        <f t="array" aca="1" ref="D27" ca="1">INDIRECT($B27&amp;"!"&amp;$B$2&amp;D$2)</f>
        <v>Neutral</v>
      </c>
      <c r="E27" s="28" t="str" cm="1">
        <f t="array" aca="1" ref="E27" ca="1">INDIRECT($B27&amp;"!"&amp;$B$2&amp;E$2)</f>
        <v>Minor Positive</v>
      </c>
      <c r="F27" s="28" t="str" cm="1">
        <f t="array" aca="1" ref="F27" ca="1">INDIRECT($B27&amp;"!"&amp;$B$2&amp;F$2)</f>
        <v>Neutral</v>
      </c>
      <c r="G27" s="28" t="str" cm="1">
        <f t="array" aca="1" ref="G27" ca="1">INDIRECT($B27&amp;"!"&amp;$B$2&amp;G$2)</f>
        <v>Significant Negative</v>
      </c>
      <c r="H27" s="28" t="str" cm="1">
        <f t="array" aca="1" ref="H27" ca="1">INDIRECT($B27&amp;"!"&amp;$B$2&amp;H$2)</f>
        <v>Minor Positive</v>
      </c>
      <c r="I27" s="28" t="str" cm="1">
        <f t="array" aca="1" ref="I27" ca="1">INDIRECT($B27&amp;"!"&amp;$B$2&amp;I$2)</f>
        <v>Minor negative</v>
      </c>
      <c r="J27" s="28" t="str" cm="1">
        <f t="array" aca="1" ref="J27" ca="1">INDIRECT($B27&amp;"!"&amp;$B$2&amp;J$2)</f>
        <v>Neutral</v>
      </c>
      <c r="K27" s="28" t="str" cm="1">
        <f t="array" aca="1" ref="K27" ca="1">INDIRECT($B27&amp;"!"&amp;$B$2&amp;K$2)</f>
        <v>Neutral</v>
      </c>
      <c r="L27" s="28" t="str" cm="1">
        <f t="array" aca="1" ref="L27" ca="1">INDIRECT($B27&amp;"!"&amp;$B$2&amp;L$2)</f>
        <v>Neutral</v>
      </c>
      <c r="M27" s="28" t="str" cm="1">
        <f t="array" aca="1" ref="M27" ca="1">INDIRECT($B27&amp;"!"&amp;$B$2&amp;M$2)</f>
        <v>Neutral</v>
      </c>
      <c r="N27" s="28" t="str" cm="1">
        <f t="array" aca="1" ref="N27" ca="1">INDIRECT($B27&amp;"!"&amp;$B$2&amp;N$2)</f>
        <v>Minor Negative</v>
      </c>
      <c r="O27" s="28" t="str" cm="1">
        <f t="array" aca="1" ref="O27" ca="1">INDIRECT($B27&amp;"!"&amp;$B$2&amp;O$2)</f>
        <v>Minor Positive</v>
      </c>
      <c r="P27" s="28" t="str" cm="1">
        <f t="array" aca="1" ref="P27" ca="1">INDIRECT($B27&amp;"!"&amp;$B$2&amp;P$2)</f>
        <v>Neutral</v>
      </c>
      <c r="Q27" s="8"/>
      <c r="S27" s="77" t="s">
        <v>158</v>
      </c>
      <c r="T27" s="32" t="str">
        <f t="shared" ca="1" si="1"/>
        <v>+</v>
      </c>
      <c r="U27" s="32">
        <f t="shared" ca="1" si="2"/>
        <v>0</v>
      </c>
      <c r="V27" s="32" t="str">
        <f t="shared" ca="1" si="3"/>
        <v>+</v>
      </c>
      <c r="W27" s="32">
        <f t="shared" ca="1" si="4"/>
        <v>0</v>
      </c>
      <c r="X27" s="32" t="str">
        <f t="shared" ca="1" si="5"/>
        <v>--</v>
      </c>
      <c r="Y27" s="32" t="str">
        <f t="shared" ca="1" si="6"/>
        <v>+</v>
      </c>
      <c r="Z27" s="32" t="str">
        <f t="shared" ca="1" si="7"/>
        <v>-</v>
      </c>
      <c r="AA27" s="32">
        <f t="shared" ca="1" si="8"/>
        <v>0</v>
      </c>
      <c r="AB27" s="32">
        <f t="shared" ca="1" si="9"/>
        <v>0</v>
      </c>
      <c r="AC27" s="32">
        <f t="shared" ca="1" si="10"/>
        <v>0</v>
      </c>
      <c r="AD27" s="32">
        <f t="shared" ca="1" si="11"/>
        <v>0</v>
      </c>
      <c r="AE27" s="32" t="str">
        <f t="shared" ca="1" si="12"/>
        <v>-</v>
      </c>
      <c r="AF27" s="32" t="str">
        <f t="shared" ca="1" si="13"/>
        <v>+</v>
      </c>
      <c r="AG27" s="32">
        <f t="shared" ca="1" si="14"/>
        <v>0</v>
      </c>
      <c r="AI27" s="172" t="s">
        <v>159</v>
      </c>
      <c r="AJ27" s="166" t="s">
        <v>90</v>
      </c>
    </row>
    <row r="28" spans="1:36" hidden="1" x14ac:dyDescent="0.35">
      <c r="A28" s="163"/>
      <c r="B28" s="135" t="s">
        <v>160</v>
      </c>
      <c r="C28" s="28" t="str" cm="1">
        <f t="array" aca="1" ref="C28" ca="1">INDIRECT($B28&amp;"!"&amp;$B$2&amp;C$2)</f>
        <v>Neutral</v>
      </c>
      <c r="D28" s="28" t="str" cm="1">
        <f t="array" aca="1" ref="D28" ca="1">INDIRECT($B28&amp;"!"&amp;$B$2&amp;D$2)</f>
        <v>Neutral</v>
      </c>
      <c r="E28" s="28" t="str" cm="1">
        <f t="array" aca="1" ref="E28" ca="1">INDIRECT($B28&amp;"!"&amp;$B$2&amp;E$2)</f>
        <v>Minor Positive</v>
      </c>
      <c r="F28" s="28" t="str" cm="1">
        <f t="array" aca="1" ref="F28" ca="1">INDIRECT($B28&amp;"!"&amp;$B$2&amp;F$2)</f>
        <v>Minor Positive</v>
      </c>
      <c r="G28" s="28" t="str" cm="1">
        <f t="array" aca="1" ref="G28" ca="1">INDIRECT($B28&amp;"!"&amp;$B$2&amp;G$2)</f>
        <v>Significant Positive</v>
      </c>
      <c r="H28" s="28" t="str" cm="1">
        <f t="array" aca="1" ref="H28" ca="1">INDIRECT($B28&amp;"!"&amp;$B$2&amp;H$2)</f>
        <v>Minor Positive</v>
      </c>
      <c r="I28" s="28" t="str" cm="1">
        <f t="array" aca="1" ref="I28" ca="1">INDIRECT($B28&amp;"!"&amp;$B$2&amp;I$2)</f>
        <v>Neutral</v>
      </c>
      <c r="J28" s="28" t="str" cm="1">
        <f t="array" aca="1" ref="J28" ca="1">INDIRECT($B28&amp;"!"&amp;$B$2&amp;J$2)</f>
        <v>Neutral</v>
      </c>
      <c r="K28" s="28" t="str" cm="1">
        <f t="array" aca="1" ref="K28" ca="1">INDIRECT($B28&amp;"!"&amp;$B$2&amp;K$2)</f>
        <v>Neutral</v>
      </c>
      <c r="L28" s="28" t="str" cm="1">
        <f t="array" aca="1" ref="L28" ca="1">INDIRECT($B28&amp;"!"&amp;$B$2&amp;L$2)</f>
        <v>Neutral</v>
      </c>
      <c r="M28" s="28" t="str" cm="1">
        <f t="array" aca="1" ref="M28" ca="1">INDIRECT($B28&amp;"!"&amp;$B$2&amp;M$2)</f>
        <v>Minor Positive</v>
      </c>
      <c r="N28" s="28" t="str" cm="1">
        <f t="array" aca="1" ref="N28" ca="1">INDIRECT($B28&amp;"!"&amp;$B$2&amp;N$2)</f>
        <v>Minor Positive</v>
      </c>
      <c r="O28" s="28" t="str" cm="1">
        <f t="array" aca="1" ref="O28" ca="1">INDIRECT($B28&amp;"!"&amp;$B$2&amp;O$2)</f>
        <v>Neutral</v>
      </c>
      <c r="P28" s="28" t="str" cm="1">
        <f t="array" aca="1" ref="P28" ca="1">INDIRECT($B28&amp;"!"&amp;$B$2&amp;P$2)</f>
        <v>Neutral</v>
      </c>
      <c r="Q28" s="8"/>
      <c r="S28" s="77" t="s">
        <v>160</v>
      </c>
      <c r="T28" s="32">
        <f t="shared" ca="1" si="1"/>
        <v>0</v>
      </c>
      <c r="U28" s="32">
        <f t="shared" ca="1" si="2"/>
        <v>0</v>
      </c>
      <c r="V28" s="32" t="str">
        <f t="shared" ca="1" si="3"/>
        <v>+</v>
      </c>
      <c r="W28" s="32" t="str">
        <f t="shared" ca="1" si="4"/>
        <v>+</v>
      </c>
      <c r="X28" s="32" t="str">
        <f t="shared" ca="1" si="5"/>
        <v>+ +</v>
      </c>
      <c r="Y28" s="32" t="str">
        <f t="shared" ca="1" si="6"/>
        <v>+</v>
      </c>
      <c r="Z28" s="32">
        <f t="shared" ca="1" si="7"/>
        <v>0</v>
      </c>
      <c r="AA28" s="32">
        <f t="shared" ca="1" si="8"/>
        <v>0</v>
      </c>
      <c r="AB28" s="32">
        <f t="shared" ca="1" si="9"/>
        <v>0</v>
      </c>
      <c r="AC28" s="32">
        <f t="shared" ca="1" si="10"/>
        <v>0</v>
      </c>
      <c r="AD28" s="32" t="str">
        <f t="shared" ca="1" si="11"/>
        <v>+</v>
      </c>
      <c r="AE28" s="32" t="str">
        <f t="shared" ca="1" si="12"/>
        <v>+</v>
      </c>
      <c r="AF28" s="32">
        <f t="shared" ca="1" si="13"/>
        <v>0</v>
      </c>
      <c r="AG28" s="32">
        <f t="shared" ca="1" si="14"/>
        <v>0</v>
      </c>
      <c r="AI28" s="173" t="s">
        <v>161</v>
      </c>
      <c r="AJ28" s="168">
        <v>0</v>
      </c>
    </row>
    <row r="29" spans="1:36" x14ac:dyDescent="0.35">
      <c r="A29" s="163"/>
      <c r="B29" s="135" t="s">
        <v>162</v>
      </c>
      <c r="C29" s="28" t="str" cm="1">
        <f t="array" aca="1" ref="C29" ca="1">INDIRECT($B29&amp;"!"&amp;$B$2&amp;C$2)</f>
        <v>Neutral</v>
      </c>
      <c r="D29" s="28" t="str" cm="1">
        <f t="array" aca="1" ref="D29" ca="1">INDIRECT($B29&amp;"!"&amp;$B$2&amp;D$2)</f>
        <v>Neutral</v>
      </c>
      <c r="E29" s="28" t="str" cm="1">
        <f t="array" aca="1" ref="E29" ca="1">INDIRECT($B29&amp;"!"&amp;$B$2&amp;E$2)</f>
        <v>Minor Positive</v>
      </c>
      <c r="F29" s="28" t="str" cm="1">
        <f t="array" aca="1" ref="F29" ca="1">INDIRECT($B29&amp;"!"&amp;$B$2&amp;F$2)</f>
        <v>Minor Positive</v>
      </c>
      <c r="G29" s="28" t="str" cm="1">
        <f t="array" aca="1" ref="G29" ca="1">INDIRECT($B29&amp;"!"&amp;$B$2&amp;G$2)</f>
        <v>Minor negative</v>
      </c>
      <c r="H29" s="28" t="str" cm="1">
        <f t="array" aca="1" ref="H29" ca="1">INDIRECT($B29&amp;"!"&amp;$B$2&amp;H$2)</f>
        <v>Minor Positive</v>
      </c>
      <c r="I29" s="28" t="str" cm="1">
        <f t="array" aca="1" ref="I29" ca="1">INDIRECT($B29&amp;"!"&amp;$B$2&amp;I$2)</f>
        <v>Neutral</v>
      </c>
      <c r="J29" s="28" t="str" cm="1">
        <f t="array" aca="1" ref="J29" ca="1">INDIRECT($B29&amp;"!"&amp;$B$2&amp;J$2)</f>
        <v>Neutral</v>
      </c>
      <c r="K29" s="28" t="str" cm="1">
        <f t="array" aca="1" ref="K29" ca="1">INDIRECT($B29&amp;"!"&amp;$B$2&amp;K$2)</f>
        <v>Neutral</v>
      </c>
      <c r="L29" s="28" t="str" cm="1">
        <f t="array" aca="1" ref="L29" ca="1">INDIRECT($B29&amp;"!"&amp;$B$2&amp;L$2)</f>
        <v>Neutral</v>
      </c>
      <c r="M29" s="28" t="str" cm="1">
        <f t="array" aca="1" ref="M29" ca="1">INDIRECT($B29&amp;"!"&amp;$B$2&amp;M$2)</f>
        <v>Minor Positive</v>
      </c>
      <c r="N29" s="28" t="str" cm="1">
        <f t="array" aca="1" ref="N29" ca="1">INDIRECT($B29&amp;"!"&amp;$B$2&amp;N$2)</f>
        <v>Minor Positive</v>
      </c>
      <c r="O29" s="28" t="str" cm="1">
        <f t="array" aca="1" ref="O29" ca="1">INDIRECT($B29&amp;"!"&amp;$B$2&amp;O$2)</f>
        <v>Neutral</v>
      </c>
      <c r="P29" s="28" t="str" cm="1">
        <f t="array" aca="1" ref="P29" ca="1">INDIRECT($B29&amp;"!"&amp;$B$2&amp;P$2)</f>
        <v>Neutral</v>
      </c>
      <c r="Q29" s="8"/>
      <c r="S29" s="77" t="s">
        <v>162</v>
      </c>
      <c r="T29" s="32">
        <f t="shared" ca="1" si="1"/>
        <v>0</v>
      </c>
      <c r="U29" s="32">
        <f t="shared" ca="1" si="2"/>
        <v>0</v>
      </c>
      <c r="V29" s="32" t="str">
        <f t="shared" ca="1" si="3"/>
        <v>+</v>
      </c>
      <c r="W29" s="32" t="str">
        <f t="shared" ca="1" si="4"/>
        <v>+</v>
      </c>
      <c r="X29" s="32" t="str">
        <f t="shared" ca="1" si="5"/>
        <v>-</v>
      </c>
      <c r="Y29" s="32" t="str">
        <f t="shared" ca="1" si="6"/>
        <v>+</v>
      </c>
      <c r="Z29" s="32">
        <f t="shared" ca="1" si="7"/>
        <v>0</v>
      </c>
      <c r="AA29" s="32">
        <f t="shared" ca="1" si="8"/>
        <v>0</v>
      </c>
      <c r="AB29" s="32">
        <f t="shared" ca="1" si="9"/>
        <v>0</v>
      </c>
      <c r="AC29" s="32">
        <f t="shared" ca="1" si="10"/>
        <v>0</v>
      </c>
      <c r="AD29" s="32" t="str">
        <f t="shared" ca="1" si="11"/>
        <v>+</v>
      </c>
      <c r="AE29" s="32" t="str">
        <f t="shared" ca="1" si="12"/>
        <v>+</v>
      </c>
      <c r="AF29" s="32">
        <f t="shared" ca="1" si="13"/>
        <v>0</v>
      </c>
      <c r="AG29" s="32">
        <f t="shared" ca="1" si="14"/>
        <v>0</v>
      </c>
      <c r="AI29" s="173" t="s">
        <v>161</v>
      </c>
      <c r="AJ29" s="169">
        <v>0</v>
      </c>
    </row>
    <row r="30" spans="1:36" x14ac:dyDescent="0.35">
      <c r="A30" s="163"/>
      <c r="B30" s="135" t="s">
        <v>163</v>
      </c>
      <c r="C30" s="28" t="str" cm="1">
        <f t="array" aca="1" ref="C30" ca="1">INDIRECT($B30&amp;"!"&amp;$B$2&amp;C$2)</f>
        <v>Neutral</v>
      </c>
      <c r="D30" s="28" t="str" cm="1">
        <f t="array" aca="1" ref="D30" ca="1">INDIRECT($B30&amp;"!"&amp;$B$2&amp;D$2)</f>
        <v>Neutral</v>
      </c>
      <c r="E30" s="28" t="str" cm="1">
        <f t="array" aca="1" ref="E30" ca="1">INDIRECT($B30&amp;"!"&amp;$B$2&amp;E$2)</f>
        <v>Minor Positive</v>
      </c>
      <c r="F30" s="28" t="str" cm="1">
        <f t="array" aca="1" ref="F30" ca="1">INDIRECT($B30&amp;"!"&amp;$B$2&amp;F$2)</f>
        <v>Minor Positive</v>
      </c>
      <c r="G30" s="28" t="str" cm="1">
        <f t="array" aca="1" ref="G30" ca="1">INDIRECT($B30&amp;"!"&amp;$B$2&amp;G$2)</f>
        <v>Minor negative</v>
      </c>
      <c r="H30" s="28" t="str" cm="1">
        <f t="array" aca="1" ref="H30" ca="1">INDIRECT($B30&amp;"!"&amp;$B$2&amp;H$2)</f>
        <v>Minor Positive</v>
      </c>
      <c r="I30" s="28" t="str" cm="1">
        <f t="array" aca="1" ref="I30" ca="1">INDIRECT($B30&amp;"!"&amp;$B$2&amp;I$2)</f>
        <v>Neutral</v>
      </c>
      <c r="J30" s="28" t="str" cm="1">
        <f t="array" aca="1" ref="J30" ca="1">INDIRECT($B30&amp;"!"&amp;$B$2&amp;J$2)</f>
        <v>Neutral</v>
      </c>
      <c r="K30" s="28" t="str" cm="1">
        <f t="array" aca="1" ref="K30" ca="1">INDIRECT($B30&amp;"!"&amp;$B$2&amp;K$2)</f>
        <v>Neutral</v>
      </c>
      <c r="L30" s="28" t="str" cm="1">
        <f t="array" aca="1" ref="L30" ca="1">INDIRECT($B30&amp;"!"&amp;$B$2&amp;L$2)</f>
        <v>Neutral</v>
      </c>
      <c r="M30" s="28" t="str" cm="1">
        <f t="array" aca="1" ref="M30" ca="1">INDIRECT($B30&amp;"!"&amp;$B$2&amp;M$2)</f>
        <v>Minor Positive</v>
      </c>
      <c r="N30" s="28" t="str" cm="1">
        <f t="array" aca="1" ref="N30" ca="1">INDIRECT($B30&amp;"!"&amp;$B$2&amp;N$2)</f>
        <v>Minor Positive</v>
      </c>
      <c r="O30" s="28" t="str" cm="1">
        <f t="array" aca="1" ref="O30" ca="1">INDIRECT($B30&amp;"!"&amp;$B$2&amp;O$2)</f>
        <v>Neutral</v>
      </c>
      <c r="P30" s="28" t="str" cm="1">
        <f t="array" aca="1" ref="P30" ca="1">INDIRECT($B30&amp;"!"&amp;$B$2&amp;P$2)</f>
        <v>Neutral</v>
      </c>
      <c r="Q30" s="8"/>
      <c r="S30" s="77" t="s">
        <v>163</v>
      </c>
      <c r="T30" s="32">
        <f t="shared" ca="1" si="1"/>
        <v>0</v>
      </c>
      <c r="U30" s="32">
        <f t="shared" ca="1" si="2"/>
        <v>0</v>
      </c>
      <c r="V30" s="32" t="str">
        <f t="shared" ca="1" si="3"/>
        <v>+</v>
      </c>
      <c r="W30" s="32" t="str">
        <f t="shared" ca="1" si="4"/>
        <v>+</v>
      </c>
      <c r="X30" s="32" t="str">
        <f t="shared" ca="1" si="5"/>
        <v>-</v>
      </c>
      <c r="Y30" s="32" t="str">
        <f t="shared" ca="1" si="6"/>
        <v>+</v>
      </c>
      <c r="Z30" s="32">
        <f t="shared" ca="1" si="7"/>
        <v>0</v>
      </c>
      <c r="AA30" s="32">
        <f t="shared" ca="1" si="8"/>
        <v>0</v>
      </c>
      <c r="AB30" s="32">
        <f t="shared" ca="1" si="9"/>
        <v>0</v>
      </c>
      <c r="AC30" s="32">
        <f t="shared" ca="1" si="10"/>
        <v>0</v>
      </c>
      <c r="AD30" s="32" t="str">
        <f t="shared" ca="1" si="11"/>
        <v>+</v>
      </c>
      <c r="AE30" s="32" t="str">
        <f t="shared" ca="1" si="12"/>
        <v>+</v>
      </c>
      <c r="AF30" s="32">
        <f t="shared" ca="1" si="13"/>
        <v>0</v>
      </c>
      <c r="AG30" s="32">
        <f t="shared" ca="1" si="14"/>
        <v>0</v>
      </c>
      <c r="AI30" s="173" t="s">
        <v>164</v>
      </c>
      <c r="AJ30" s="167" t="s">
        <v>106</v>
      </c>
    </row>
    <row r="31" spans="1:36" x14ac:dyDescent="0.35">
      <c r="A31" s="163"/>
      <c r="B31" s="135" t="s">
        <v>165</v>
      </c>
      <c r="C31" s="28" t="str" cm="1">
        <f t="array" aca="1" ref="C31" ca="1">INDIRECT($B31&amp;"!"&amp;$B$2&amp;C$2)</f>
        <v>Neutral</v>
      </c>
      <c r="D31" s="28" t="str" cm="1">
        <f t="array" aca="1" ref="D31" ca="1">INDIRECT($B31&amp;"!"&amp;$B$2&amp;D$2)</f>
        <v>Neutral</v>
      </c>
      <c r="E31" s="28" t="str" cm="1">
        <f t="array" aca="1" ref="E31" ca="1">INDIRECT($B31&amp;"!"&amp;$B$2&amp;E$2)</f>
        <v>Minor Positive</v>
      </c>
      <c r="F31" s="28" t="str" cm="1">
        <f t="array" aca="1" ref="F31" ca="1">INDIRECT($B31&amp;"!"&amp;$B$2&amp;F$2)</f>
        <v>Minor Positive</v>
      </c>
      <c r="G31" s="28" t="str" cm="1">
        <f t="array" aca="1" ref="G31" ca="1">INDIRECT($B31&amp;"!"&amp;$B$2&amp;G$2)</f>
        <v>Uncertain</v>
      </c>
      <c r="H31" s="28" t="str" cm="1">
        <f t="array" aca="1" ref="H31" ca="1">INDIRECT($B31&amp;"!"&amp;$B$2&amp;H$2)</f>
        <v>Minor Positive</v>
      </c>
      <c r="I31" s="28" t="str" cm="1">
        <f t="array" aca="1" ref="I31" ca="1">INDIRECT($B31&amp;"!"&amp;$B$2&amp;I$2)</f>
        <v>Neutral</v>
      </c>
      <c r="J31" s="28" t="str" cm="1">
        <f t="array" aca="1" ref="J31" ca="1">INDIRECT($B31&amp;"!"&amp;$B$2&amp;J$2)</f>
        <v>Neutral</v>
      </c>
      <c r="K31" s="28" t="str" cm="1">
        <f t="array" aca="1" ref="K31" ca="1">INDIRECT($B31&amp;"!"&amp;$B$2&amp;K$2)</f>
        <v>Neutral</v>
      </c>
      <c r="L31" s="28" t="str" cm="1">
        <f t="array" aca="1" ref="L31" ca="1">INDIRECT($B31&amp;"!"&amp;$B$2&amp;L$2)</f>
        <v>Neutral</v>
      </c>
      <c r="M31" s="28" t="str" cm="1">
        <f t="array" aca="1" ref="M31" ca="1">INDIRECT($B31&amp;"!"&amp;$B$2&amp;M$2)</f>
        <v>Minor Positive</v>
      </c>
      <c r="N31" s="28" t="str" cm="1">
        <f t="array" aca="1" ref="N31" ca="1">INDIRECT($B31&amp;"!"&amp;$B$2&amp;N$2)</f>
        <v>Minor Positive</v>
      </c>
      <c r="O31" s="28" t="str" cm="1">
        <f t="array" aca="1" ref="O31" ca="1">INDIRECT($B31&amp;"!"&amp;$B$2&amp;O$2)</f>
        <v>Neutral</v>
      </c>
      <c r="P31" s="28" t="str" cm="1">
        <f t="array" aca="1" ref="P31" ca="1">INDIRECT($B31&amp;"!"&amp;$B$2&amp;P$2)</f>
        <v>Neutral</v>
      </c>
      <c r="Q31" s="8"/>
      <c r="S31" s="77" t="s">
        <v>165</v>
      </c>
      <c r="T31" s="32">
        <f t="shared" ca="1" si="1"/>
        <v>0</v>
      </c>
      <c r="U31" s="32">
        <f t="shared" ca="1" si="2"/>
        <v>0</v>
      </c>
      <c r="V31" s="32" t="str">
        <f t="shared" ca="1" si="3"/>
        <v>+</v>
      </c>
      <c r="W31" s="32" t="str">
        <f t="shared" ca="1" si="4"/>
        <v>+</v>
      </c>
      <c r="X31" s="32" t="str">
        <f t="shared" ca="1" si="5"/>
        <v>?</v>
      </c>
      <c r="Y31" s="32" t="str">
        <f t="shared" ca="1" si="6"/>
        <v>+</v>
      </c>
      <c r="Z31" s="32">
        <f t="shared" ca="1" si="7"/>
        <v>0</v>
      </c>
      <c r="AA31" s="32">
        <f t="shared" ca="1" si="8"/>
        <v>0</v>
      </c>
      <c r="AB31" s="32">
        <f t="shared" ca="1" si="9"/>
        <v>0</v>
      </c>
      <c r="AC31" s="32">
        <f t="shared" ca="1" si="10"/>
        <v>0</v>
      </c>
      <c r="AD31" s="32" t="str">
        <f t="shared" ca="1" si="11"/>
        <v>+</v>
      </c>
      <c r="AE31" s="32" t="str">
        <f t="shared" ca="1" si="12"/>
        <v>+</v>
      </c>
      <c r="AF31" s="32">
        <f t="shared" ca="1" si="13"/>
        <v>0</v>
      </c>
      <c r="AG31" s="32">
        <f t="shared" ca="1" si="14"/>
        <v>0</v>
      </c>
      <c r="AI31" s="173" t="s">
        <v>166</v>
      </c>
      <c r="AJ31" s="170" t="s">
        <v>110</v>
      </c>
    </row>
    <row r="32" spans="1:36" x14ac:dyDescent="0.35">
      <c r="A32" s="163"/>
      <c r="B32" s="135" t="s">
        <v>167</v>
      </c>
      <c r="C32" s="28" t="str" cm="1">
        <f t="array" aca="1" ref="C32" ca="1">INDIRECT($B32&amp;"!"&amp;$B$2&amp;C$2)</f>
        <v>Neutral</v>
      </c>
      <c r="D32" s="28" t="str" cm="1">
        <f t="array" aca="1" ref="D32" ca="1">INDIRECT($B32&amp;"!"&amp;$B$2&amp;D$2)</f>
        <v>Neutral</v>
      </c>
      <c r="E32" s="28" t="str" cm="1">
        <f t="array" aca="1" ref="E32" ca="1">INDIRECT($B32&amp;"!"&amp;$B$2&amp;E$2)</f>
        <v>Minor Positive</v>
      </c>
      <c r="F32" s="28" t="str" cm="1">
        <f t="array" aca="1" ref="F32" ca="1">INDIRECT($B32&amp;"!"&amp;$B$2&amp;F$2)</f>
        <v>Minor Positive</v>
      </c>
      <c r="G32" s="28" t="str" cm="1">
        <f t="array" aca="1" ref="G32" ca="1">INDIRECT($B32&amp;"!"&amp;$B$2&amp;G$2)</f>
        <v>Uncertain</v>
      </c>
      <c r="H32" s="28" t="str" cm="1">
        <f t="array" aca="1" ref="H32" ca="1">INDIRECT($B32&amp;"!"&amp;$B$2&amp;H$2)</f>
        <v>Minor Positive</v>
      </c>
      <c r="I32" s="28" t="str" cm="1">
        <f t="array" aca="1" ref="I32" ca="1">INDIRECT($B32&amp;"!"&amp;$B$2&amp;I$2)</f>
        <v>Neutral</v>
      </c>
      <c r="J32" s="28" t="str" cm="1">
        <f t="array" aca="1" ref="J32" ca="1">INDIRECT($B32&amp;"!"&amp;$B$2&amp;J$2)</f>
        <v>Neutral</v>
      </c>
      <c r="K32" s="28" t="str" cm="1">
        <f t="array" aca="1" ref="K32" ca="1">INDIRECT($B32&amp;"!"&amp;$B$2&amp;K$2)</f>
        <v>Neutral</v>
      </c>
      <c r="L32" s="28" t="str" cm="1">
        <f t="array" aca="1" ref="L32" ca="1">INDIRECT($B32&amp;"!"&amp;$B$2&amp;L$2)</f>
        <v>Neutral</v>
      </c>
      <c r="M32" s="28" t="str" cm="1">
        <f t="array" aca="1" ref="M32" ca="1">INDIRECT($B32&amp;"!"&amp;$B$2&amp;M$2)</f>
        <v>Minor Positive</v>
      </c>
      <c r="N32" s="28" t="str" cm="1">
        <f t="array" aca="1" ref="N32" ca="1">INDIRECT($B32&amp;"!"&amp;$B$2&amp;N$2)</f>
        <v>Minor Positive</v>
      </c>
      <c r="O32" s="28" t="str" cm="1">
        <f t="array" aca="1" ref="O32" ca="1">INDIRECT($B32&amp;"!"&amp;$B$2&amp;O$2)</f>
        <v>Neutral</v>
      </c>
      <c r="P32" s="28" t="str" cm="1">
        <f t="array" aca="1" ref="P32" ca="1">INDIRECT($B32&amp;"!"&amp;$B$2&amp;P$2)</f>
        <v>Neutral</v>
      </c>
      <c r="Q32" s="8"/>
      <c r="S32" s="77" t="s">
        <v>167</v>
      </c>
      <c r="T32" s="32">
        <f t="shared" ca="1" si="1"/>
        <v>0</v>
      </c>
      <c r="U32" s="32">
        <f t="shared" ca="1" si="2"/>
        <v>0</v>
      </c>
      <c r="V32" s="32" t="str">
        <f t="shared" ca="1" si="3"/>
        <v>+</v>
      </c>
      <c r="W32" s="32" t="str">
        <f t="shared" ca="1" si="4"/>
        <v>+</v>
      </c>
      <c r="X32" s="32" t="str">
        <f t="shared" ca="1" si="5"/>
        <v>?</v>
      </c>
      <c r="Y32" s="32" t="str">
        <f t="shared" ca="1" si="6"/>
        <v>+</v>
      </c>
      <c r="Z32" s="32">
        <f t="shared" ca="1" si="7"/>
        <v>0</v>
      </c>
      <c r="AA32" s="32">
        <f t="shared" ca="1" si="8"/>
        <v>0</v>
      </c>
      <c r="AB32" s="32">
        <f t="shared" ca="1" si="9"/>
        <v>0</v>
      </c>
      <c r="AC32" s="32">
        <f t="shared" ca="1" si="10"/>
        <v>0</v>
      </c>
      <c r="AD32" s="32" t="str">
        <f t="shared" ca="1" si="11"/>
        <v>+</v>
      </c>
      <c r="AE32" s="32" t="str">
        <f t="shared" ca="1" si="12"/>
        <v>+</v>
      </c>
      <c r="AF32" s="32">
        <f t="shared" ca="1" si="13"/>
        <v>0</v>
      </c>
      <c r="AG32" s="32">
        <f t="shared" ca="1" si="14"/>
        <v>0</v>
      </c>
      <c r="AI32" s="173" t="s">
        <v>168</v>
      </c>
      <c r="AJ32" s="171" t="s">
        <v>169</v>
      </c>
    </row>
    <row r="33" spans="1:36" x14ac:dyDescent="0.35">
      <c r="A33" s="163"/>
      <c r="B33" s="135" t="s">
        <v>170</v>
      </c>
      <c r="C33" s="28" t="str" cm="1">
        <f t="array" aca="1" ref="C33" ca="1">INDIRECT($B33&amp;"!"&amp;$B$2&amp;C$2)</f>
        <v>Neutral</v>
      </c>
      <c r="D33" s="28" t="str" cm="1">
        <f t="array" aca="1" ref="D33" ca="1">INDIRECT($B33&amp;"!"&amp;$B$2&amp;D$2)</f>
        <v>Neutral</v>
      </c>
      <c r="E33" s="28" t="str" cm="1">
        <f t="array" aca="1" ref="E33" ca="1">INDIRECT($B33&amp;"!"&amp;$B$2&amp;E$2)</f>
        <v>Minor Positive</v>
      </c>
      <c r="F33" s="28" t="str" cm="1">
        <f t="array" aca="1" ref="F33" ca="1">INDIRECT($B33&amp;"!"&amp;$B$2&amp;F$2)</f>
        <v>Minor Positive</v>
      </c>
      <c r="G33" s="28" t="str" cm="1">
        <f t="array" aca="1" ref="G33" ca="1">INDIRECT($B33&amp;"!"&amp;$B$2&amp;G$2)</f>
        <v>Significant Positive</v>
      </c>
      <c r="H33" s="28" t="str" cm="1">
        <f t="array" aca="1" ref="H33" ca="1">INDIRECT($B33&amp;"!"&amp;$B$2&amp;H$2)</f>
        <v>Minor Positive</v>
      </c>
      <c r="I33" s="28" t="str" cm="1">
        <f t="array" aca="1" ref="I33" ca="1">INDIRECT($B33&amp;"!"&amp;$B$2&amp;I$2)</f>
        <v>Neutral</v>
      </c>
      <c r="J33" s="28" t="str" cm="1">
        <f t="array" aca="1" ref="J33" ca="1">INDIRECT($B33&amp;"!"&amp;$B$2&amp;J$2)</f>
        <v>Neutral</v>
      </c>
      <c r="K33" s="28" t="str" cm="1">
        <f t="array" aca="1" ref="K33" ca="1">INDIRECT($B33&amp;"!"&amp;$B$2&amp;K$2)</f>
        <v>Neutral</v>
      </c>
      <c r="L33" s="28" t="str" cm="1">
        <f t="array" aca="1" ref="L33" ca="1">INDIRECT($B33&amp;"!"&amp;$B$2&amp;L$2)</f>
        <v>Neutral</v>
      </c>
      <c r="M33" s="28" t="str" cm="1">
        <f t="array" aca="1" ref="M33" ca="1">INDIRECT($B33&amp;"!"&amp;$B$2&amp;M$2)</f>
        <v>Minor Positive</v>
      </c>
      <c r="N33" s="28" t="str" cm="1">
        <f t="array" aca="1" ref="N33" ca="1">INDIRECT($B33&amp;"!"&amp;$B$2&amp;N$2)</f>
        <v>Minor Positive</v>
      </c>
      <c r="O33" s="28" t="str" cm="1">
        <f t="array" aca="1" ref="O33" ca="1">INDIRECT($B33&amp;"!"&amp;$B$2&amp;O$2)</f>
        <v>Neutral</v>
      </c>
      <c r="P33" s="28" t="str" cm="1">
        <f t="array" aca="1" ref="P33" ca="1">INDIRECT($B33&amp;"!"&amp;$B$2&amp;P$2)</f>
        <v>Neutral</v>
      </c>
      <c r="Q33" s="8"/>
      <c r="S33" s="77" t="s">
        <v>170</v>
      </c>
      <c r="T33" s="32">
        <f t="shared" ref="T33:AG33" ca="1" si="15">INDEX($AJ$26:$AJ$32,MATCH(C33,$AI$26:$AI$32,0))</f>
        <v>0</v>
      </c>
      <c r="U33" s="32">
        <f t="shared" ca="1" si="15"/>
        <v>0</v>
      </c>
      <c r="V33" s="32" t="str">
        <f t="shared" ca="1" si="15"/>
        <v>+</v>
      </c>
      <c r="W33" s="32" t="str">
        <f t="shared" ca="1" si="15"/>
        <v>+</v>
      </c>
      <c r="X33" s="32" t="str">
        <f t="shared" ca="1" si="15"/>
        <v>+ +</v>
      </c>
      <c r="Y33" s="32" t="str">
        <f t="shared" ca="1" si="15"/>
        <v>+</v>
      </c>
      <c r="Z33" s="32">
        <f t="shared" ca="1" si="15"/>
        <v>0</v>
      </c>
      <c r="AA33" s="32">
        <f t="shared" ca="1" si="15"/>
        <v>0</v>
      </c>
      <c r="AB33" s="32">
        <f t="shared" ca="1" si="15"/>
        <v>0</v>
      </c>
      <c r="AC33" s="32">
        <f t="shared" ca="1" si="15"/>
        <v>0</v>
      </c>
      <c r="AD33" s="32" t="str">
        <f t="shared" ca="1" si="15"/>
        <v>+</v>
      </c>
      <c r="AE33" s="32" t="str">
        <f t="shared" ca="1" si="15"/>
        <v>+</v>
      </c>
      <c r="AF33" s="32">
        <f t="shared" ca="1" si="15"/>
        <v>0</v>
      </c>
      <c r="AG33" s="32">
        <f t="shared" ca="1" si="15"/>
        <v>0</v>
      </c>
    </row>
    <row r="34" spans="1:36" hidden="1" x14ac:dyDescent="0.35">
      <c r="A34" s="163"/>
      <c r="B34" s="135" t="s">
        <v>171</v>
      </c>
      <c r="C34" s="28" t="str" cm="1">
        <f t="array" aca="1" ref="C34" ca="1">INDIRECT($B34&amp;"!"&amp;$B$2&amp;C$2)</f>
        <v>Neutral</v>
      </c>
      <c r="D34" s="28" t="str" cm="1">
        <f t="array" aca="1" ref="D34" ca="1">INDIRECT($B34&amp;"!"&amp;$B$2&amp;D$2)</f>
        <v>Neutral</v>
      </c>
      <c r="E34" s="28" t="str" cm="1">
        <f t="array" aca="1" ref="E34" ca="1">INDIRECT($B34&amp;"!"&amp;$B$2&amp;E$2)</f>
        <v>Minor Positive</v>
      </c>
      <c r="F34" s="28" t="str" cm="1">
        <f t="array" aca="1" ref="F34" ca="1">INDIRECT($B34&amp;"!"&amp;$B$2&amp;F$2)</f>
        <v>Minor Positive</v>
      </c>
      <c r="G34" s="28" t="str" cm="1">
        <f t="array" aca="1" ref="G34" ca="1">INDIRECT($B34&amp;"!"&amp;$B$2&amp;G$2)</f>
        <v>Significant Positive</v>
      </c>
      <c r="H34" s="28" t="str" cm="1">
        <f t="array" aca="1" ref="H34" ca="1">INDIRECT($B34&amp;"!"&amp;$B$2&amp;H$2)</f>
        <v>Minor Positive</v>
      </c>
      <c r="I34" s="28" t="str" cm="1">
        <f t="array" aca="1" ref="I34" ca="1">INDIRECT($B34&amp;"!"&amp;$B$2&amp;I$2)</f>
        <v>Minor Positive</v>
      </c>
      <c r="J34" s="28" t="str" cm="1">
        <f t="array" aca="1" ref="J34" ca="1">INDIRECT($B34&amp;"!"&amp;$B$2&amp;J$2)</f>
        <v>Minor Positive</v>
      </c>
      <c r="K34" s="28" t="str" cm="1">
        <f t="array" aca="1" ref="K34" ca="1">INDIRECT($B34&amp;"!"&amp;$B$2&amp;K$2)</f>
        <v>Neutral</v>
      </c>
      <c r="L34" s="28" t="str" cm="1">
        <f t="array" aca="1" ref="L34" ca="1">INDIRECT($B34&amp;"!"&amp;$B$2&amp;L$2)</f>
        <v>Neutral</v>
      </c>
      <c r="M34" s="28" t="str" cm="1">
        <f t="array" aca="1" ref="M34" ca="1">INDIRECT($B34&amp;"!"&amp;$B$2&amp;M$2)</f>
        <v>Minor Positive</v>
      </c>
      <c r="N34" s="28" t="str" cm="1">
        <f t="array" aca="1" ref="N34" ca="1">INDIRECT($B34&amp;"!"&amp;$B$2&amp;N$2)</f>
        <v>Minor Positive</v>
      </c>
      <c r="O34" s="28" t="str" cm="1">
        <f t="array" aca="1" ref="O34" ca="1">INDIRECT($B34&amp;"!"&amp;$B$2&amp;O$2)</f>
        <v>Minor Positive</v>
      </c>
      <c r="P34" s="28" t="str" cm="1">
        <f t="array" aca="1" ref="P34" ca="1">INDIRECT($B34&amp;"!"&amp;$B$2&amp;P$2)</f>
        <v>Minor Positive</v>
      </c>
      <c r="Q34" s="8"/>
      <c r="S34" s="77" t="s">
        <v>171</v>
      </c>
      <c r="T34" s="32">
        <f t="shared" ca="1" si="1"/>
        <v>0</v>
      </c>
      <c r="U34" s="32">
        <f t="shared" ca="1" si="2"/>
        <v>0</v>
      </c>
      <c r="V34" s="32" t="str">
        <f t="shared" ca="1" si="3"/>
        <v>+</v>
      </c>
      <c r="W34" s="32" t="str">
        <f t="shared" ca="1" si="4"/>
        <v>+</v>
      </c>
      <c r="X34" s="32" t="str">
        <f t="shared" ca="1" si="5"/>
        <v>+ +</v>
      </c>
      <c r="Y34" s="32" t="str">
        <f t="shared" ca="1" si="6"/>
        <v>+</v>
      </c>
      <c r="Z34" s="32" t="str">
        <f t="shared" ca="1" si="7"/>
        <v>+</v>
      </c>
      <c r="AA34" s="32" t="str">
        <f t="shared" ca="1" si="8"/>
        <v>+</v>
      </c>
      <c r="AB34" s="32">
        <f t="shared" ca="1" si="9"/>
        <v>0</v>
      </c>
      <c r="AC34" s="32">
        <f t="shared" ca="1" si="10"/>
        <v>0</v>
      </c>
      <c r="AD34" s="32" t="str">
        <f t="shared" ca="1" si="11"/>
        <v>+</v>
      </c>
      <c r="AE34" s="32" t="str">
        <f t="shared" ca="1" si="12"/>
        <v>+</v>
      </c>
      <c r="AF34" s="32" t="str">
        <f t="shared" ca="1" si="13"/>
        <v>+</v>
      </c>
      <c r="AG34" s="32" t="str">
        <f t="shared" ca="1" si="14"/>
        <v>+</v>
      </c>
    </row>
    <row r="35" spans="1:36" x14ac:dyDescent="0.35">
      <c r="A35" s="163"/>
      <c r="B35" s="135" t="s">
        <v>172</v>
      </c>
      <c r="C35" s="28" t="str" cm="1">
        <f t="array" aca="1" ref="C35" ca="1">INDIRECT($B35&amp;"!"&amp;$B$2&amp;C$2)</f>
        <v>Neutral</v>
      </c>
      <c r="D35" s="28" t="str" cm="1">
        <f t="array" aca="1" ref="D35" ca="1">INDIRECT($B35&amp;"!"&amp;$B$2&amp;D$2)</f>
        <v>Neutral</v>
      </c>
      <c r="E35" s="28" t="str" cm="1">
        <f t="array" aca="1" ref="E35" ca="1">INDIRECT($B35&amp;"!"&amp;$B$2&amp;E$2)</f>
        <v>Neutral</v>
      </c>
      <c r="F35" s="28" t="str" cm="1">
        <f t="array" aca="1" ref="F35" ca="1">INDIRECT($B35&amp;"!"&amp;$B$2&amp;F$2)</f>
        <v>Minor Positive</v>
      </c>
      <c r="G35" s="28" t="str" cm="1">
        <f t="array" aca="1" ref="G35" ca="1">INDIRECT($B35&amp;"!"&amp;$B$2&amp;G$2)</f>
        <v>Uncertain</v>
      </c>
      <c r="H35" s="28" t="str" cm="1">
        <f t="array" aca="1" ref="H35" ca="1">INDIRECT($B35&amp;"!"&amp;$B$2&amp;H$2)</f>
        <v>Neutral</v>
      </c>
      <c r="I35" s="28" t="str" cm="1">
        <f t="array" aca="1" ref="I35" ca="1">INDIRECT($B35&amp;"!"&amp;$B$2&amp;I$2)</f>
        <v>Minor Positive</v>
      </c>
      <c r="J35" s="28" t="str" cm="1">
        <f t="array" aca="1" ref="J35" ca="1">INDIRECT($B35&amp;"!"&amp;$B$2&amp;J$2)</f>
        <v>Neutral</v>
      </c>
      <c r="K35" s="28" t="str" cm="1">
        <f t="array" aca="1" ref="K35" ca="1">INDIRECT($B35&amp;"!"&amp;$B$2&amp;K$2)</f>
        <v>Neutral</v>
      </c>
      <c r="L35" s="28" t="str" cm="1">
        <f t="array" aca="1" ref="L35" ca="1">INDIRECT($B35&amp;"!"&amp;$B$2&amp;L$2)</f>
        <v>Neutral</v>
      </c>
      <c r="M35" s="28" t="str" cm="1">
        <f t="array" aca="1" ref="M35" ca="1">INDIRECT($B35&amp;"!"&amp;$B$2&amp;M$2)</f>
        <v>Neutral</v>
      </c>
      <c r="N35" s="28" t="str" cm="1">
        <f t="array" aca="1" ref="N35" ca="1">INDIRECT($B35&amp;"!"&amp;$B$2&amp;N$2)</f>
        <v>Neutral</v>
      </c>
      <c r="O35" s="28" t="str" cm="1">
        <f t="array" aca="1" ref="O35" ca="1">INDIRECT($B35&amp;"!"&amp;$B$2&amp;O$2)</f>
        <v>Minor Positive</v>
      </c>
      <c r="P35" s="28" t="str" cm="1">
        <f t="array" aca="1" ref="P35" ca="1">INDIRECT($B35&amp;"!"&amp;$B$2&amp;P$2)</f>
        <v>Minor Positive</v>
      </c>
      <c r="Q35" s="8"/>
      <c r="S35" s="77" t="s">
        <v>173</v>
      </c>
      <c r="T35" s="32">
        <f t="shared" ca="1" si="1"/>
        <v>0</v>
      </c>
      <c r="U35" s="32">
        <f t="shared" ca="1" si="2"/>
        <v>0</v>
      </c>
      <c r="V35" s="32">
        <f t="shared" ca="1" si="3"/>
        <v>0</v>
      </c>
      <c r="W35" s="32" t="str">
        <f t="shared" ca="1" si="4"/>
        <v>+</v>
      </c>
      <c r="X35" s="32" t="str">
        <f t="shared" ca="1" si="5"/>
        <v>?</v>
      </c>
      <c r="Y35" s="32">
        <f t="shared" ca="1" si="6"/>
        <v>0</v>
      </c>
      <c r="Z35" s="32" t="str">
        <f t="shared" ca="1" si="7"/>
        <v>+</v>
      </c>
      <c r="AA35" s="32">
        <f t="shared" ca="1" si="8"/>
        <v>0</v>
      </c>
      <c r="AB35" s="32">
        <f t="shared" ca="1" si="9"/>
        <v>0</v>
      </c>
      <c r="AC35" s="32">
        <f t="shared" ca="1" si="10"/>
        <v>0</v>
      </c>
      <c r="AD35" s="32">
        <f t="shared" ca="1" si="11"/>
        <v>0</v>
      </c>
      <c r="AE35" s="32">
        <f t="shared" ca="1" si="12"/>
        <v>0</v>
      </c>
      <c r="AF35" s="32" t="str">
        <f t="shared" ca="1" si="13"/>
        <v>+</v>
      </c>
      <c r="AG35" s="32" t="str">
        <f t="shared" ca="1" si="14"/>
        <v>+</v>
      </c>
    </row>
    <row r="36" spans="1:36" x14ac:dyDescent="0.35">
      <c r="A36" s="163"/>
      <c r="B36" s="135" t="s">
        <v>174</v>
      </c>
      <c r="C36" s="28" t="str" cm="1">
        <f t="array" aca="1" ref="C36" ca="1">INDIRECT($B36&amp;"!"&amp;$B$2&amp;C$2)</f>
        <v>Neutral</v>
      </c>
      <c r="D36" s="28" t="str" cm="1">
        <f t="array" aca="1" ref="D36" ca="1">INDIRECT($B36&amp;"!"&amp;$B$2&amp;D$2)</f>
        <v>Neutral</v>
      </c>
      <c r="E36" s="28" t="str" cm="1">
        <f t="array" aca="1" ref="E36" ca="1">INDIRECT($B36&amp;"!"&amp;$B$2&amp;E$2)</f>
        <v>Minor Positive</v>
      </c>
      <c r="F36" s="28" t="str" cm="1">
        <f t="array" aca="1" ref="F36" ca="1">INDIRECT($B36&amp;"!"&amp;$B$2&amp;F$2)</f>
        <v>Uncertain</v>
      </c>
      <c r="G36" s="28" t="str" cm="1">
        <f t="array" aca="1" ref="G36" ca="1">INDIRECT($B36&amp;"!"&amp;$B$2&amp;G$2)</f>
        <v>Uncertain</v>
      </c>
      <c r="H36" s="28" t="str" cm="1">
        <f t="array" aca="1" ref="H36" ca="1">INDIRECT($B36&amp;"!"&amp;$B$2&amp;H$2)</f>
        <v>Minor Positive</v>
      </c>
      <c r="I36" s="28" t="str" cm="1">
        <f t="array" aca="1" ref="I36" ca="1">INDIRECT($B36&amp;"!"&amp;$B$2&amp;I$2)</f>
        <v>Minor Positive</v>
      </c>
      <c r="J36" s="28" t="str" cm="1">
        <f t="array" aca="1" ref="J36" ca="1">INDIRECT($B36&amp;"!"&amp;$B$2&amp;J$2)</f>
        <v>Minor Positive</v>
      </c>
      <c r="K36" s="28" t="str" cm="1">
        <f t="array" aca="1" ref="K36" ca="1">INDIRECT($B36&amp;"!"&amp;$B$2&amp;K$2)</f>
        <v>Neutral</v>
      </c>
      <c r="L36" s="28" t="str" cm="1">
        <f t="array" aca="1" ref="L36" ca="1">INDIRECT($B36&amp;"!"&amp;$B$2&amp;L$2)</f>
        <v>Neutral</v>
      </c>
      <c r="M36" s="28" t="str" cm="1">
        <f t="array" aca="1" ref="M36" ca="1">INDIRECT($B36&amp;"!"&amp;$B$2&amp;M$2)</f>
        <v>Minor Positive</v>
      </c>
      <c r="N36" s="28" t="str" cm="1">
        <f t="array" aca="1" ref="N36" ca="1">INDIRECT($B36&amp;"!"&amp;$B$2&amp;N$2)</f>
        <v>Uncertain</v>
      </c>
      <c r="O36" s="28" t="str" cm="1">
        <f t="array" aca="1" ref="O36" ca="1">INDIRECT($B36&amp;"!"&amp;$B$2&amp;O$2)</f>
        <v>Minor Positive</v>
      </c>
      <c r="P36" s="28" t="str" cm="1">
        <f t="array" aca="1" ref="P36" ca="1">INDIRECT($B36&amp;"!"&amp;$B$2&amp;P$2)</f>
        <v>Minor Positive</v>
      </c>
      <c r="Q36" s="8"/>
      <c r="S36" s="77" t="s">
        <v>174</v>
      </c>
      <c r="T36" s="32">
        <f t="shared" ca="1" si="1"/>
        <v>0</v>
      </c>
      <c r="U36" s="32">
        <f t="shared" ca="1" si="2"/>
        <v>0</v>
      </c>
      <c r="V36" s="32" t="str">
        <f t="shared" ca="1" si="3"/>
        <v>+</v>
      </c>
      <c r="W36" s="32" t="str">
        <f t="shared" ca="1" si="4"/>
        <v>?</v>
      </c>
      <c r="X36" s="32" t="str">
        <f t="shared" ca="1" si="5"/>
        <v>?</v>
      </c>
      <c r="Y36" s="32" t="str">
        <f t="shared" ca="1" si="6"/>
        <v>+</v>
      </c>
      <c r="Z36" s="32" t="str">
        <f t="shared" ca="1" si="7"/>
        <v>+</v>
      </c>
      <c r="AA36" s="32" t="str">
        <f t="shared" ca="1" si="8"/>
        <v>+</v>
      </c>
      <c r="AB36" s="32">
        <f t="shared" ca="1" si="9"/>
        <v>0</v>
      </c>
      <c r="AC36" s="32">
        <f t="shared" ca="1" si="10"/>
        <v>0</v>
      </c>
      <c r="AD36" s="32" t="str">
        <f t="shared" ca="1" si="11"/>
        <v>+</v>
      </c>
      <c r="AE36" s="32" t="str">
        <f t="shared" ca="1" si="12"/>
        <v>?</v>
      </c>
      <c r="AF36" s="32" t="str">
        <f t="shared" ca="1" si="13"/>
        <v>+</v>
      </c>
      <c r="AG36" s="32" t="str">
        <f t="shared" ca="1" si="14"/>
        <v>+</v>
      </c>
      <c r="AI36" s="31"/>
      <c r="AJ36" s="31"/>
    </row>
    <row r="37" spans="1:36" x14ac:dyDescent="0.35">
      <c r="B37" s="135" t="s">
        <v>175</v>
      </c>
      <c r="C37" s="28" t="str" cm="1">
        <f t="array" aca="1" ref="C37" ca="1">INDIRECT($B37&amp;"!"&amp;$B$2&amp;C$2)</f>
        <v>Neutral</v>
      </c>
      <c r="D37" s="28" t="str" cm="1">
        <f t="array" aca="1" ref="D37" ca="1">INDIRECT($B37&amp;"!"&amp;$B$2&amp;D$2)</f>
        <v>Neutral</v>
      </c>
      <c r="E37" s="28" t="str" cm="1">
        <f t="array" aca="1" ref="E37" ca="1">INDIRECT($B37&amp;"!"&amp;$B$2&amp;E$2)</f>
        <v>Minor Positive</v>
      </c>
      <c r="F37" s="28" t="str" cm="1">
        <f t="array" aca="1" ref="F37" ca="1">INDIRECT($B37&amp;"!"&amp;$B$2&amp;F$2)</f>
        <v>Minor Negative</v>
      </c>
      <c r="G37" s="28" t="str" cm="1">
        <f t="array" aca="1" ref="G37" ca="1">INDIRECT($B37&amp;"!"&amp;$B$2&amp;G$2)</f>
        <v>Uncertain</v>
      </c>
      <c r="H37" s="28" t="str" cm="1">
        <f t="array" aca="1" ref="H37" ca="1">INDIRECT($B37&amp;"!"&amp;$B$2&amp;H$2)</f>
        <v>Minor Positive</v>
      </c>
      <c r="I37" s="28" t="str" cm="1">
        <f t="array" aca="1" ref="I37" ca="1">INDIRECT($B37&amp;"!"&amp;$B$2&amp;I$2)</f>
        <v>Minor Positive</v>
      </c>
      <c r="J37" s="28" t="str" cm="1">
        <f t="array" aca="1" ref="J37" ca="1">INDIRECT($B37&amp;"!"&amp;$B$2&amp;J$2)</f>
        <v>Minor Positive</v>
      </c>
      <c r="K37" s="28" t="str" cm="1">
        <f t="array" aca="1" ref="K37" ca="1">INDIRECT($B37&amp;"!"&amp;$B$2&amp;K$2)</f>
        <v>Neutral</v>
      </c>
      <c r="L37" s="28" t="str" cm="1">
        <f t="array" aca="1" ref="L37" ca="1">INDIRECT($B37&amp;"!"&amp;$B$2&amp;L$2)</f>
        <v>Neutral</v>
      </c>
      <c r="M37" s="28" t="str" cm="1">
        <f t="array" aca="1" ref="M37" ca="1">INDIRECT($B37&amp;"!"&amp;$B$2&amp;M$2)</f>
        <v>Minor Positive</v>
      </c>
      <c r="N37" s="28" t="str" cm="1">
        <f t="array" aca="1" ref="N37" ca="1">INDIRECT($B37&amp;"!"&amp;$B$2&amp;N$2)</f>
        <v>Minor Positive</v>
      </c>
      <c r="O37" s="28" t="str" cm="1">
        <f t="array" aca="1" ref="O37" ca="1">INDIRECT($B37&amp;"!"&amp;$B$2&amp;O$2)</f>
        <v>Minor Positive</v>
      </c>
      <c r="P37" s="28" t="str" cm="1">
        <f t="array" aca="1" ref="P37" ca="1">INDIRECT($B37&amp;"!"&amp;$B$2&amp;P$2)</f>
        <v>Minor Positive</v>
      </c>
      <c r="Q37" s="8"/>
      <c r="S37" s="77" t="s">
        <v>175</v>
      </c>
      <c r="T37" s="32">
        <f t="shared" ref="T37:T68" ca="1" si="16">INDEX($AJ$26:$AJ$32,MATCH(C37,$AI$26:$AI$32,0))</f>
        <v>0</v>
      </c>
      <c r="U37" s="32">
        <f t="shared" ref="U37:U68" ca="1" si="17">INDEX($AJ$26:$AJ$32,MATCH(D37,$AI$26:$AI$32,0))</f>
        <v>0</v>
      </c>
      <c r="V37" s="32" t="str">
        <f t="shared" ref="V37:V68" ca="1" si="18">INDEX($AJ$26:$AJ$32,MATCH(E37,$AI$26:$AI$32,0))</f>
        <v>+</v>
      </c>
      <c r="W37" s="32" t="str">
        <f t="shared" ref="W37:W68" ca="1" si="19">INDEX($AJ$26:$AJ$32,MATCH(F37,$AI$26:$AI$32,0))</f>
        <v>-</v>
      </c>
      <c r="X37" s="32" t="str">
        <f t="shared" ref="X37:X68" ca="1" si="20">INDEX($AJ$26:$AJ$32,MATCH(G37,$AI$26:$AI$32,0))</f>
        <v>?</v>
      </c>
      <c r="Y37" s="32" t="str">
        <f t="shared" ref="Y37:Y68" ca="1" si="21">INDEX($AJ$26:$AJ$32,MATCH(H37,$AI$26:$AI$32,0))</f>
        <v>+</v>
      </c>
      <c r="Z37" s="32" t="str">
        <f t="shared" ref="Z37:Z68" ca="1" si="22">INDEX($AJ$26:$AJ$32,MATCH(I37,$AI$26:$AI$32,0))</f>
        <v>+</v>
      </c>
      <c r="AA37" s="32" t="str">
        <f t="shared" ref="AA37:AA68" ca="1" si="23">INDEX($AJ$26:$AJ$32,MATCH(J37,$AI$26:$AI$32,0))</f>
        <v>+</v>
      </c>
      <c r="AB37" s="32">
        <f t="shared" ref="AB37:AB68" ca="1" si="24">INDEX($AJ$26:$AJ$32,MATCH(K37,$AI$26:$AI$32,0))</f>
        <v>0</v>
      </c>
      <c r="AC37" s="32">
        <f t="shared" ref="AC37:AC68" ca="1" si="25">INDEX($AJ$26:$AJ$32,MATCH(L37,$AI$26:$AI$32,0))</f>
        <v>0</v>
      </c>
      <c r="AD37" s="32" t="str">
        <f t="shared" ref="AD37:AD68" ca="1" si="26">INDEX($AJ$26:$AJ$32,MATCH(M37,$AI$26:$AI$32,0))</f>
        <v>+</v>
      </c>
      <c r="AE37" s="32" t="str">
        <f t="shared" ref="AE37:AE68" ca="1" si="27">INDEX($AJ$26:$AJ$32,MATCH(N37,$AI$26:$AI$32,0))</f>
        <v>+</v>
      </c>
      <c r="AF37" s="32" t="str">
        <f t="shared" ref="AF37:AF68" ca="1" si="28">INDEX($AJ$26:$AJ$32,MATCH(O37,$AI$26:$AI$32,0))</f>
        <v>+</v>
      </c>
      <c r="AG37" s="32" t="str">
        <f t="shared" ref="AG37:AG68" ca="1" si="29">INDEX($AJ$26:$AJ$32,MATCH(P37,$AI$26:$AI$32,0))</f>
        <v>+</v>
      </c>
      <c r="AI37" s="31"/>
      <c r="AJ37" s="31"/>
    </row>
    <row r="38" spans="1:36" x14ac:dyDescent="0.35">
      <c r="A38" s="163"/>
      <c r="B38" s="135" t="s">
        <v>176</v>
      </c>
      <c r="C38" s="28" t="str" cm="1">
        <f t="array" aca="1" ref="C38" ca="1">INDIRECT($B38&amp;"!"&amp;$B$2&amp;C$2)</f>
        <v>Neutral</v>
      </c>
      <c r="D38" s="28" t="str" cm="1">
        <f t="array" aca="1" ref="D38" ca="1">INDIRECT($B38&amp;"!"&amp;$B$2&amp;D$2)</f>
        <v>Neutral</v>
      </c>
      <c r="E38" s="28" t="str" cm="1">
        <f t="array" aca="1" ref="E38" ca="1">INDIRECT($B38&amp;"!"&amp;$B$2&amp;E$2)</f>
        <v>Minor Negative</v>
      </c>
      <c r="F38" s="28" t="str" cm="1">
        <f t="array" aca="1" ref="F38" ca="1">INDIRECT($B38&amp;"!"&amp;$B$2&amp;F$2)</f>
        <v>Minor Negative</v>
      </c>
      <c r="G38" s="28" t="str" cm="1">
        <f t="array" aca="1" ref="G38" ca="1">INDIRECT($B38&amp;"!"&amp;$B$2&amp;G$2)</f>
        <v>Significant Positive</v>
      </c>
      <c r="H38" s="28" t="str" cm="1">
        <f t="array" aca="1" ref="H38" ca="1">INDIRECT($B38&amp;"!"&amp;$B$2&amp;H$2)</f>
        <v>Minor Negative</v>
      </c>
      <c r="I38" s="28" t="str" cm="1">
        <f t="array" aca="1" ref="I38" ca="1">INDIRECT($B38&amp;"!"&amp;$B$2&amp;I$2)</f>
        <v>Minor Negative</v>
      </c>
      <c r="J38" s="28" t="str" cm="1">
        <f t="array" aca="1" ref="J38" ca="1">INDIRECT($B38&amp;"!"&amp;$B$2&amp;J$2)</f>
        <v>Uncertain</v>
      </c>
      <c r="K38" s="28" t="str" cm="1">
        <f t="array" aca="1" ref="K38" ca="1">INDIRECT($B38&amp;"!"&amp;$B$2&amp;K$2)</f>
        <v>Neutral</v>
      </c>
      <c r="L38" s="28" t="str" cm="1">
        <f t="array" aca="1" ref="L38" ca="1">INDIRECT($B38&amp;"!"&amp;$B$2&amp;L$2)</f>
        <v>Neutral</v>
      </c>
      <c r="M38" s="28" t="str" cm="1">
        <f t="array" aca="1" ref="M38" ca="1">INDIRECT($B38&amp;"!"&amp;$B$2&amp;M$2)</f>
        <v>Minor Positive</v>
      </c>
      <c r="N38" s="28" t="str" cm="1">
        <f t="array" aca="1" ref="N38" ca="1">INDIRECT($B38&amp;"!"&amp;$B$2&amp;N$2)</f>
        <v>Minor Positive</v>
      </c>
      <c r="O38" s="28" t="str" cm="1">
        <f t="array" aca="1" ref="O38" ca="1">INDIRECT($B38&amp;"!"&amp;$B$2&amp;O$2)</f>
        <v>Minor Positive</v>
      </c>
      <c r="P38" s="28" t="str" cm="1">
        <f t="array" aca="1" ref="P38" ca="1">INDIRECT($B38&amp;"!"&amp;$B$2&amp;P$2)</f>
        <v>Minor Positive</v>
      </c>
      <c r="Q38" s="8"/>
      <c r="S38" s="77" t="s">
        <v>176</v>
      </c>
      <c r="T38" s="32">
        <f t="shared" ca="1" si="16"/>
        <v>0</v>
      </c>
      <c r="U38" s="32">
        <f t="shared" ca="1" si="17"/>
        <v>0</v>
      </c>
      <c r="V38" s="32" t="str">
        <f t="shared" ca="1" si="18"/>
        <v>-</v>
      </c>
      <c r="W38" s="32" t="str">
        <f t="shared" ca="1" si="19"/>
        <v>-</v>
      </c>
      <c r="X38" s="32" t="str">
        <f t="shared" ca="1" si="20"/>
        <v>+ +</v>
      </c>
      <c r="Y38" s="32" t="str">
        <f t="shared" ca="1" si="21"/>
        <v>-</v>
      </c>
      <c r="Z38" s="32" t="str">
        <f t="shared" ca="1" si="22"/>
        <v>-</v>
      </c>
      <c r="AA38" s="32" t="str">
        <f t="shared" ca="1" si="23"/>
        <v>?</v>
      </c>
      <c r="AB38" s="32">
        <f t="shared" ca="1" si="24"/>
        <v>0</v>
      </c>
      <c r="AC38" s="32">
        <f t="shared" ca="1" si="25"/>
        <v>0</v>
      </c>
      <c r="AD38" s="32" t="str">
        <f t="shared" ca="1" si="26"/>
        <v>+</v>
      </c>
      <c r="AE38" s="32" t="str">
        <f t="shared" ca="1" si="27"/>
        <v>+</v>
      </c>
      <c r="AF38" s="32" t="str">
        <f t="shared" ca="1" si="28"/>
        <v>+</v>
      </c>
      <c r="AG38" s="32" t="str">
        <f t="shared" ca="1" si="29"/>
        <v>+</v>
      </c>
    </row>
    <row r="39" spans="1:36" x14ac:dyDescent="0.35">
      <c r="A39" s="163"/>
      <c r="B39" s="135" t="s">
        <v>177</v>
      </c>
      <c r="C39" s="28" t="str" cm="1">
        <f t="array" aca="1" ref="C39" ca="1">INDIRECT($B39&amp;"!"&amp;$B$2&amp;C$2)</f>
        <v>Neutral</v>
      </c>
      <c r="D39" s="28" t="str" cm="1">
        <f t="array" aca="1" ref="D39" ca="1">INDIRECT($B39&amp;"!"&amp;$B$2&amp;D$2)</f>
        <v>Neutral</v>
      </c>
      <c r="E39" s="28" t="str" cm="1">
        <f t="array" aca="1" ref="E39" ca="1">INDIRECT($B39&amp;"!"&amp;$B$2&amp;E$2)</f>
        <v>Minor Positive</v>
      </c>
      <c r="F39" s="28" t="str" cm="1">
        <f t="array" aca="1" ref="F39" ca="1">INDIRECT($B39&amp;"!"&amp;$B$2&amp;F$2)</f>
        <v>Minor Positive</v>
      </c>
      <c r="G39" s="28" t="str" cm="1">
        <f t="array" aca="1" ref="G39" ca="1">INDIRECT($B39&amp;"!"&amp;$B$2&amp;G$2)</f>
        <v>Significant Negative</v>
      </c>
      <c r="H39" s="28" t="str" cm="1">
        <f t="array" aca="1" ref="H39" ca="1">INDIRECT($B39&amp;"!"&amp;$B$2&amp;H$2)</f>
        <v>Minor Positive</v>
      </c>
      <c r="I39" s="28" t="str" cm="1">
        <f t="array" aca="1" ref="I39" ca="1">INDIRECT($B39&amp;"!"&amp;$B$2&amp;I$2)</f>
        <v>Minor Positive</v>
      </c>
      <c r="J39" s="28" t="str" cm="1">
        <f t="array" aca="1" ref="J39" ca="1">INDIRECT($B39&amp;"!"&amp;$B$2&amp;J$2)</f>
        <v>Neutral</v>
      </c>
      <c r="K39" s="28" t="str" cm="1">
        <f t="array" aca="1" ref="K39" ca="1">INDIRECT($B39&amp;"!"&amp;$B$2&amp;K$2)</f>
        <v>Neutral</v>
      </c>
      <c r="L39" s="28" t="str" cm="1">
        <f t="array" aca="1" ref="L39" ca="1">INDIRECT($B39&amp;"!"&amp;$B$2&amp;L$2)</f>
        <v>Neutral</v>
      </c>
      <c r="M39" s="28" t="str" cm="1">
        <f t="array" aca="1" ref="M39" ca="1">INDIRECT($B39&amp;"!"&amp;$B$2&amp;M$2)</f>
        <v>Significant Negative</v>
      </c>
      <c r="N39" s="28" t="str" cm="1">
        <f t="array" aca="1" ref="N39" ca="1">INDIRECT($B39&amp;"!"&amp;$B$2&amp;N$2)</f>
        <v>Significant Negative</v>
      </c>
      <c r="O39" s="28" t="str" cm="1">
        <f t="array" aca="1" ref="O39" ca="1">INDIRECT($B39&amp;"!"&amp;$B$2&amp;O$2)</f>
        <v>Minor Positive</v>
      </c>
      <c r="P39" s="28" t="str" cm="1">
        <f t="array" aca="1" ref="P39" ca="1">INDIRECT($B39&amp;"!"&amp;$B$2&amp;P$2)</f>
        <v>Minor Negative</v>
      </c>
      <c r="Q39" s="8"/>
      <c r="S39" s="77" t="s">
        <v>177</v>
      </c>
      <c r="T39" s="32">
        <f t="shared" ca="1" si="16"/>
        <v>0</v>
      </c>
      <c r="U39" s="32">
        <f t="shared" ca="1" si="17"/>
        <v>0</v>
      </c>
      <c r="V39" s="32" t="str">
        <f t="shared" ca="1" si="18"/>
        <v>+</v>
      </c>
      <c r="W39" s="32" t="str">
        <f t="shared" ca="1" si="19"/>
        <v>+</v>
      </c>
      <c r="X39" s="32" t="str">
        <f t="shared" ca="1" si="20"/>
        <v>--</v>
      </c>
      <c r="Y39" s="32" t="str">
        <f t="shared" ca="1" si="21"/>
        <v>+</v>
      </c>
      <c r="Z39" s="32" t="str">
        <f t="shared" ca="1" si="22"/>
        <v>+</v>
      </c>
      <c r="AA39" s="32">
        <f t="shared" ca="1" si="23"/>
        <v>0</v>
      </c>
      <c r="AB39" s="32">
        <f t="shared" ca="1" si="24"/>
        <v>0</v>
      </c>
      <c r="AC39" s="32">
        <f t="shared" ca="1" si="25"/>
        <v>0</v>
      </c>
      <c r="AD39" s="32" t="str">
        <f t="shared" ca="1" si="26"/>
        <v>--</v>
      </c>
      <c r="AE39" s="32" t="str">
        <f t="shared" ca="1" si="27"/>
        <v>--</v>
      </c>
      <c r="AF39" s="32" t="str">
        <f t="shared" ca="1" si="28"/>
        <v>+</v>
      </c>
      <c r="AG39" s="32" t="str">
        <f t="shared" ca="1" si="29"/>
        <v>-</v>
      </c>
    </row>
    <row r="40" spans="1:36" x14ac:dyDescent="0.35">
      <c r="A40" s="163"/>
      <c r="B40" s="135" t="s">
        <v>178</v>
      </c>
      <c r="C40" s="28" t="str" cm="1">
        <f t="array" aca="1" ref="C40" ca="1">INDIRECT($B40&amp;"!"&amp;$B$2&amp;C$2)</f>
        <v>Neutral</v>
      </c>
      <c r="D40" s="28" t="str" cm="1">
        <f t="array" aca="1" ref="D40" ca="1">INDIRECT($B40&amp;"!"&amp;$B$2&amp;D$2)</f>
        <v>Neutral</v>
      </c>
      <c r="E40" s="28" t="str" cm="1">
        <f t="array" aca="1" ref="E40" ca="1">INDIRECT($B40&amp;"!"&amp;$B$2&amp;E$2)</f>
        <v>Uncertain</v>
      </c>
      <c r="F40" s="28" t="str" cm="1">
        <f t="array" aca="1" ref="F40" ca="1">INDIRECT($B40&amp;"!"&amp;$B$2&amp;F$2)</f>
        <v>Uncertain</v>
      </c>
      <c r="G40" s="28" t="str" cm="1">
        <f t="array" aca="1" ref="G40" ca="1">INDIRECT($B40&amp;"!"&amp;$B$2&amp;G$2)</f>
        <v>Significant Positive</v>
      </c>
      <c r="H40" s="28" t="str" cm="1">
        <f t="array" aca="1" ref="H40" ca="1">INDIRECT($B40&amp;"!"&amp;$B$2&amp;H$2)</f>
        <v>Uncertain</v>
      </c>
      <c r="I40" s="28" t="str" cm="1">
        <f t="array" aca="1" ref="I40" ca="1">INDIRECT($B40&amp;"!"&amp;$B$2&amp;I$2)</f>
        <v>Minor Positive</v>
      </c>
      <c r="J40" s="28" t="str" cm="1">
        <f t="array" aca="1" ref="J40" ca="1">INDIRECT($B40&amp;"!"&amp;$B$2&amp;J$2)</f>
        <v>Neutral</v>
      </c>
      <c r="K40" s="28" t="str" cm="1">
        <f t="array" aca="1" ref="K40" ca="1">INDIRECT($B40&amp;"!"&amp;$B$2&amp;K$2)</f>
        <v>Neutral</v>
      </c>
      <c r="L40" s="28" t="str" cm="1">
        <f t="array" aca="1" ref="L40" ca="1">INDIRECT($B40&amp;"!"&amp;$B$2&amp;L$2)</f>
        <v>Neutral</v>
      </c>
      <c r="M40" s="28" t="str" cm="1">
        <f t="array" aca="1" ref="M40" ca="1">INDIRECT($B40&amp;"!"&amp;$B$2&amp;M$2)</f>
        <v>Minor Positive</v>
      </c>
      <c r="N40" s="28" t="str" cm="1">
        <f t="array" aca="1" ref="N40" ca="1">INDIRECT($B40&amp;"!"&amp;$B$2&amp;N$2)</f>
        <v>Minor Positive</v>
      </c>
      <c r="O40" s="28" t="str" cm="1">
        <f t="array" aca="1" ref="O40" ca="1">INDIRECT($B40&amp;"!"&amp;$B$2&amp;O$2)</f>
        <v>Minor Positive</v>
      </c>
      <c r="P40" s="28" t="str" cm="1">
        <f t="array" aca="1" ref="P40" ca="1">INDIRECT($B40&amp;"!"&amp;$B$2&amp;P$2)</f>
        <v>Minor Positive</v>
      </c>
      <c r="Q40" s="8"/>
      <c r="S40" s="77" t="s">
        <v>178</v>
      </c>
      <c r="T40" s="32">
        <f t="shared" ca="1" si="16"/>
        <v>0</v>
      </c>
      <c r="U40" s="32">
        <f t="shared" ca="1" si="17"/>
        <v>0</v>
      </c>
      <c r="V40" s="32" t="str">
        <f t="shared" ca="1" si="18"/>
        <v>?</v>
      </c>
      <c r="W40" s="32" t="str">
        <f t="shared" ca="1" si="19"/>
        <v>?</v>
      </c>
      <c r="X40" s="32" t="str">
        <f t="shared" ca="1" si="20"/>
        <v>+ +</v>
      </c>
      <c r="Y40" s="32" t="str">
        <f t="shared" ca="1" si="21"/>
        <v>?</v>
      </c>
      <c r="Z40" s="32" t="str">
        <f t="shared" ca="1" si="22"/>
        <v>+</v>
      </c>
      <c r="AA40" s="32">
        <f t="shared" ca="1" si="23"/>
        <v>0</v>
      </c>
      <c r="AB40" s="32">
        <f t="shared" ca="1" si="24"/>
        <v>0</v>
      </c>
      <c r="AC40" s="32">
        <f t="shared" ca="1" si="25"/>
        <v>0</v>
      </c>
      <c r="AD40" s="32" t="str">
        <f t="shared" ca="1" si="26"/>
        <v>+</v>
      </c>
      <c r="AE40" s="32" t="str">
        <f t="shared" ca="1" si="27"/>
        <v>+</v>
      </c>
      <c r="AF40" s="32" t="str">
        <f t="shared" ca="1" si="28"/>
        <v>+</v>
      </c>
      <c r="AG40" s="32" t="str">
        <f t="shared" ca="1" si="29"/>
        <v>+</v>
      </c>
    </row>
    <row r="41" spans="1:36" hidden="1" x14ac:dyDescent="0.35">
      <c r="A41" s="163"/>
      <c r="B41" s="135" t="s">
        <v>179</v>
      </c>
      <c r="C41" s="28" t="str" cm="1">
        <f t="array" aca="1" ref="C41" ca="1">INDIRECT($B41&amp;"!"&amp;$B$2&amp;C$2)</f>
        <v>Neutral</v>
      </c>
      <c r="D41" s="28" t="str" cm="1">
        <f t="array" aca="1" ref="D41" ca="1">INDIRECT($B41&amp;"!"&amp;$B$2&amp;D$2)</f>
        <v>Neutral</v>
      </c>
      <c r="E41" s="28" t="str" cm="1">
        <f t="array" aca="1" ref="E41" ca="1">INDIRECT($B41&amp;"!"&amp;$B$2&amp;E$2)</f>
        <v>Minor Positive</v>
      </c>
      <c r="F41" s="28" t="str" cm="1">
        <f t="array" aca="1" ref="F41" ca="1">INDIRECT($B41&amp;"!"&amp;$B$2&amp;F$2)</f>
        <v>Minor Positive</v>
      </c>
      <c r="G41" s="28" t="str" cm="1">
        <f t="array" aca="1" ref="G41" ca="1">INDIRECT($B41&amp;"!"&amp;$B$2&amp;G$2)</f>
        <v>Minor Positive</v>
      </c>
      <c r="H41" s="28" t="str" cm="1">
        <f t="array" aca="1" ref="H41" ca="1">INDIRECT($B41&amp;"!"&amp;$B$2&amp;H$2)</f>
        <v>Minor Positive</v>
      </c>
      <c r="I41" s="28" t="str" cm="1">
        <f t="array" aca="1" ref="I41" ca="1">INDIRECT($B41&amp;"!"&amp;$B$2&amp;I$2)</f>
        <v>Neutral</v>
      </c>
      <c r="J41" s="28" t="str" cm="1">
        <f t="array" aca="1" ref="J41" ca="1">INDIRECT($B41&amp;"!"&amp;$B$2&amp;J$2)</f>
        <v>Minor Positive</v>
      </c>
      <c r="K41" s="28" t="str" cm="1">
        <f t="array" aca="1" ref="K41" ca="1">INDIRECT($B41&amp;"!"&amp;$B$2&amp;K$2)</f>
        <v>Neutral</v>
      </c>
      <c r="L41" s="28" t="str" cm="1">
        <f t="array" aca="1" ref="L41" ca="1">INDIRECT($B41&amp;"!"&amp;$B$2&amp;L$2)</f>
        <v>Minor Positive</v>
      </c>
      <c r="M41" s="28" t="str" cm="1">
        <f t="array" aca="1" ref="M41" ca="1">INDIRECT($B41&amp;"!"&amp;$B$2&amp;M$2)</f>
        <v>Neutral</v>
      </c>
      <c r="N41" s="28" t="str" cm="1">
        <f t="array" aca="1" ref="N41" ca="1">INDIRECT($B41&amp;"!"&amp;$B$2&amp;N$2)</f>
        <v>Minor Positive</v>
      </c>
      <c r="O41" s="28" t="str" cm="1">
        <f t="array" aca="1" ref="O41" ca="1">INDIRECT($B41&amp;"!"&amp;$B$2&amp;O$2)</f>
        <v>Neutral</v>
      </c>
      <c r="P41" s="28" t="str" cm="1">
        <f t="array" aca="1" ref="P41" ca="1">INDIRECT($B41&amp;"!"&amp;$B$2&amp;P$2)</f>
        <v>Neutral</v>
      </c>
      <c r="Q41" s="8"/>
      <c r="S41" s="77" t="s">
        <v>179</v>
      </c>
      <c r="T41" s="32">
        <f t="shared" ca="1" si="16"/>
        <v>0</v>
      </c>
      <c r="U41" s="32">
        <f t="shared" ca="1" si="17"/>
        <v>0</v>
      </c>
      <c r="V41" s="32" t="str">
        <f t="shared" ca="1" si="18"/>
        <v>+</v>
      </c>
      <c r="W41" s="32" t="str">
        <f t="shared" ca="1" si="19"/>
        <v>+</v>
      </c>
      <c r="X41" s="32" t="str">
        <f t="shared" ca="1" si="20"/>
        <v>+</v>
      </c>
      <c r="Y41" s="32" t="str">
        <f t="shared" ca="1" si="21"/>
        <v>+</v>
      </c>
      <c r="Z41" s="32">
        <f t="shared" ca="1" si="22"/>
        <v>0</v>
      </c>
      <c r="AA41" s="32" t="str">
        <f t="shared" ca="1" si="23"/>
        <v>+</v>
      </c>
      <c r="AB41" s="32">
        <f t="shared" ca="1" si="24"/>
        <v>0</v>
      </c>
      <c r="AC41" s="32" t="str">
        <f t="shared" ca="1" si="25"/>
        <v>+</v>
      </c>
      <c r="AD41" s="32">
        <f t="shared" ca="1" si="26"/>
        <v>0</v>
      </c>
      <c r="AE41" s="32" t="str">
        <f t="shared" ca="1" si="27"/>
        <v>+</v>
      </c>
      <c r="AF41" s="32">
        <f t="shared" ca="1" si="28"/>
        <v>0</v>
      </c>
      <c r="AG41" s="32">
        <f t="shared" ca="1" si="29"/>
        <v>0</v>
      </c>
    </row>
    <row r="42" spans="1:36" hidden="1" x14ac:dyDescent="0.35">
      <c r="A42" s="112"/>
      <c r="B42" s="135" t="s">
        <v>180</v>
      </c>
      <c r="C42" s="28" t="str" cm="1">
        <f t="array" aca="1" ref="C42" ca="1">INDIRECT($B42&amp;"!"&amp;$B$2&amp;C$2)</f>
        <v>Neutral</v>
      </c>
      <c r="D42" s="28" t="str" cm="1">
        <f t="array" aca="1" ref="D42" ca="1">INDIRECT($B42&amp;"!"&amp;$B$2&amp;D$2)</f>
        <v>Minor positive</v>
      </c>
      <c r="E42" s="28" t="str" cm="1">
        <f t="array" aca="1" ref="E42" ca="1">INDIRECT($B42&amp;"!"&amp;$B$2&amp;E$2)</f>
        <v>Neutral</v>
      </c>
      <c r="F42" s="28" t="str" cm="1">
        <f t="array" aca="1" ref="F42" ca="1">INDIRECT($B42&amp;"!"&amp;$B$2&amp;F$2)</f>
        <v>Neutral</v>
      </c>
      <c r="G42" s="28" t="str" cm="1">
        <f t="array" aca="1" ref="G42" ca="1">INDIRECT($B42&amp;"!"&amp;$B$2&amp;G$2)</f>
        <v>Significant positive</v>
      </c>
      <c r="H42" s="28" t="str" cm="1">
        <f t="array" aca="1" ref="H42" ca="1">INDIRECT($B42&amp;"!"&amp;$B$2&amp;H$2)</f>
        <v>Neutral</v>
      </c>
      <c r="I42" s="28" t="str" cm="1">
        <f t="array" aca="1" ref="I42" ca="1">INDIRECT($B42&amp;"!"&amp;$B$2&amp;I$2)</f>
        <v>Neutral</v>
      </c>
      <c r="J42" s="28" t="str" cm="1">
        <f t="array" aca="1" ref="J42" ca="1">INDIRECT($B42&amp;"!"&amp;$B$2&amp;J$2)</f>
        <v>Neutral</v>
      </c>
      <c r="K42" s="28" t="str" cm="1">
        <f t="array" aca="1" ref="K42" ca="1">INDIRECT($B42&amp;"!"&amp;$B$2&amp;K$2)</f>
        <v>Neutral</v>
      </c>
      <c r="L42" s="28" t="str" cm="1">
        <f t="array" aca="1" ref="L42" ca="1">INDIRECT($B42&amp;"!"&amp;$B$2&amp;L$2)</f>
        <v>Neutral</v>
      </c>
      <c r="M42" s="28" t="str" cm="1">
        <f t="array" aca="1" ref="M42" ca="1">INDIRECT($B42&amp;"!"&amp;$B$2&amp;M$2)</f>
        <v>Neutral</v>
      </c>
      <c r="N42" s="28" t="str" cm="1">
        <f t="array" aca="1" ref="N42" ca="1">INDIRECT($B42&amp;"!"&amp;$B$2&amp;N$2)</f>
        <v>Neutral</v>
      </c>
      <c r="O42" s="28" t="str" cm="1">
        <f t="array" aca="1" ref="O42" ca="1">INDIRECT($B42&amp;"!"&amp;$B$2&amp;O$2)</f>
        <v>Minor positive</v>
      </c>
      <c r="P42" s="28" t="str" cm="1">
        <f t="array" aca="1" ref="P42" ca="1">INDIRECT($B42&amp;"!"&amp;$B$2&amp;P$2)</f>
        <v>Neutral</v>
      </c>
      <c r="Q42" s="8"/>
      <c r="S42" s="77" t="s">
        <v>180</v>
      </c>
      <c r="T42" s="32">
        <f t="shared" ca="1" si="16"/>
        <v>0</v>
      </c>
      <c r="U42" s="32" t="str">
        <f t="shared" ca="1" si="17"/>
        <v>+</v>
      </c>
      <c r="V42" s="32">
        <f t="shared" ca="1" si="18"/>
        <v>0</v>
      </c>
      <c r="W42" s="32">
        <f t="shared" ca="1" si="19"/>
        <v>0</v>
      </c>
      <c r="X42" s="32" t="str">
        <f t="shared" ca="1" si="20"/>
        <v>+ +</v>
      </c>
      <c r="Y42" s="32">
        <f t="shared" ca="1" si="21"/>
        <v>0</v>
      </c>
      <c r="Z42" s="32">
        <f t="shared" ca="1" si="22"/>
        <v>0</v>
      </c>
      <c r="AA42" s="32">
        <f t="shared" ca="1" si="23"/>
        <v>0</v>
      </c>
      <c r="AB42" s="32">
        <f t="shared" ca="1" si="24"/>
        <v>0</v>
      </c>
      <c r="AC42" s="32">
        <f t="shared" ca="1" si="25"/>
        <v>0</v>
      </c>
      <c r="AD42" s="32">
        <f t="shared" ca="1" si="26"/>
        <v>0</v>
      </c>
      <c r="AE42" s="32">
        <f t="shared" ca="1" si="27"/>
        <v>0</v>
      </c>
      <c r="AF42" s="32" t="str">
        <f t="shared" ca="1" si="28"/>
        <v>+</v>
      </c>
      <c r="AG42" s="32">
        <f t="shared" ca="1" si="29"/>
        <v>0</v>
      </c>
    </row>
    <row r="43" spans="1:36" x14ac:dyDescent="0.35">
      <c r="A43" s="112"/>
      <c r="B43" s="135" t="s">
        <v>181</v>
      </c>
      <c r="C43" s="28" t="str" cm="1">
        <f t="array" aca="1" ref="C43" ca="1">INDIRECT($B43&amp;"!"&amp;$B$2&amp;C$2)</f>
        <v>Neutral</v>
      </c>
      <c r="D43" s="28" t="str" cm="1">
        <f t="array" aca="1" ref="D43" ca="1">INDIRECT($B43&amp;"!"&amp;$B$2&amp;D$2)</f>
        <v>Minor positive</v>
      </c>
      <c r="E43" s="28" t="str" cm="1">
        <f t="array" aca="1" ref="E43" ca="1">INDIRECT($B43&amp;"!"&amp;$B$2&amp;E$2)</f>
        <v>Neutral</v>
      </c>
      <c r="F43" s="28" t="str" cm="1">
        <f t="array" aca="1" ref="F43" ca="1">INDIRECT($B43&amp;"!"&amp;$B$2&amp;F$2)</f>
        <v>Neutral</v>
      </c>
      <c r="G43" s="28" t="str" cm="1">
        <f t="array" aca="1" ref="G43" ca="1">INDIRECT($B43&amp;"!"&amp;$B$2&amp;G$2)</f>
        <v>Significant negative</v>
      </c>
      <c r="H43" s="28" t="str" cm="1">
        <f t="array" aca="1" ref="H43" ca="1">INDIRECT($B43&amp;"!"&amp;$B$2&amp;H$2)</f>
        <v>Neutral</v>
      </c>
      <c r="I43" s="28" t="str" cm="1">
        <f t="array" aca="1" ref="I43" ca="1">INDIRECT($B43&amp;"!"&amp;$B$2&amp;I$2)</f>
        <v>Neutral</v>
      </c>
      <c r="J43" s="28" t="str" cm="1">
        <f t="array" aca="1" ref="J43" ca="1">INDIRECT($B43&amp;"!"&amp;$B$2&amp;J$2)</f>
        <v>Neutral</v>
      </c>
      <c r="K43" s="28" t="str" cm="1">
        <f t="array" aca="1" ref="K43" ca="1">INDIRECT($B43&amp;"!"&amp;$B$2&amp;K$2)</f>
        <v>Neutral</v>
      </c>
      <c r="L43" s="28" t="str" cm="1">
        <f t="array" aca="1" ref="L43" ca="1">INDIRECT($B43&amp;"!"&amp;$B$2&amp;L$2)</f>
        <v>Neutral</v>
      </c>
      <c r="M43" s="28" t="str" cm="1">
        <f t="array" aca="1" ref="M43" ca="1">INDIRECT($B43&amp;"!"&amp;$B$2&amp;M$2)</f>
        <v>Neutral</v>
      </c>
      <c r="N43" s="28" t="str" cm="1">
        <f t="array" aca="1" ref="N43" ca="1">INDIRECT($B43&amp;"!"&amp;$B$2&amp;N$2)</f>
        <v>Neutral</v>
      </c>
      <c r="O43" s="28" t="str" cm="1">
        <f t="array" aca="1" ref="O43" ca="1">INDIRECT($B43&amp;"!"&amp;$B$2&amp;O$2)</f>
        <v>Minor positive</v>
      </c>
      <c r="P43" s="28" t="str" cm="1">
        <f t="array" aca="1" ref="P43" ca="1">INDIRECT($B43&amp;"!"&amp;$B$2&amp;P$2)</f>
        <v>Neutral</v>
      </c>
      <c r="Q43" s="8"/>
      <c r="R43" s="6"/>
      <c r="S43" s="77" t="s">
        <v>181</v>
      </c>
      <c r="T43" s="32">
        <f t="shared" ca="1" si="16"/>
        <v>0</v>
      </c>
      <c r="U43" s="32" t="str">
        <f t="shared" ca="1" si="17"/>
        <v>+</v>
      </c>
      <c r="V43" s="32">
        <f t="shared" ca="1" si="18"/>
        <v>0</v>
      </c>
      <c r="W43" s="32">
        <f t="shared" ca="1" si="19"/>
        <v>0</v>
      </c>
      <c r="X43" s="32" t="str">
        <f t="shared" ca="1" si="20"/>
        <v>--</v>
      </c>
      <c r="Y43" s="32">
        <f t="shared" ca="1" si="21"/>
        <v>0</v>
      </c>
      <c r="Z43" s="32">
        <f t="shared" ca="1" si="22"/>
        <v>0</v>
      </c>
      <c r="AA43" s="32">
        <f t="shared" ca="1" si="23"/>
        <v>0</v>
      </c>
      <c r="AB43" s="32">
        <f t="shared" ca="1" si="24"/>
        <v>0</v>
      </c>
      <c r="AC43" s="32">
        <f t="shared" ca="1" si="25"/>
        <v>0</v>
      </c>
      <c r="AD43" s="32">
        <f t="shared" ca="1" si="26"/>
        <v>0</v>
      </c>
      <c r="AE43" s="32">
        <f t="shared" ca="1" si="27"/>
        <v>0</v>
      </c>
      <c r="AF43" s="32" t="str">
        <f t="shared" ca="1" si="28"/>
        <v>+</v>
      </c>
      <c r="AG43" s="32">
        <f t="shared" ca="1" si="29"/>
        <v>0</v>
      </c>
    </row>
    <row r="44" spans="1:36" hidden="1" x14ac:dyDescent="0.35">
      <c r="A44" s="112"/>
      <c r="B44" s="135" t="s">
        <v>182</v>
      </c>
      <c r="C44" s="28" t="str" cm="1">
        <f t="array" aca="1" ref="C44" ca="1">INDIRECT($B44&amp;"!"&amp;$B$2&amp;C$2)</f>
        <v>Neutral</v>
      </c>
      <c r="D44" s="28" t="str" cm="1">
        <f t="array" aca="1" ref="D44" ca="1">INDIRECT($B44&amp;"!"&amp;$B$2&amp;D$2)</f>
        <v>Neutral</v>
      </c>
      <c r="E44" s="28" t="str" cm="1">
        <f t="array" aca="1" ref="E44" ca="1">INDIRECT($B44&amp;"!"&amp;$B$2&amp;E$2)</f>
        <v>Neutral</v>
      </c>
      <c r="F44" s="28" t="str" cm="1">
        <f t="array" aca="1" ref="F44" ca="1">INDIRECT($B44&amp;"!"&amp;$B$2&amp;F$2)</f>
        <v>Significant positive</v>
      </c>
      <c r="G44" s="28" t="str" cm="1">
        <f t="array" aca="1" ref="G44" ca="1">INDIRECT($B44&amp;"!"&amp;$B$2&amp;G$2)</f>
        <v>Significant positive</v>
      </c>
      <c r="H44" s="28" t="str" cm="1">
        <f t="array" aca="1" ref="H44" ca="1">INDIRECT($B44&amp;"!"&amp;$B$2&amp;H$2)</f>
        <v>Significant Positive</v>
      </c>
      <c r="I44" s="28" t="str" cm="1">
        <f t="array" aca="1" ref="I44" ca="1">INDIRECT($B44&amp;"!"&amp;$B$2&amp;I$2)</f>
        <v>Neutral</v>
      </c>
      <c r="J44" s="28" t="str" cm="1">
        <f t="array" aca="1" ref="J44" ca="1">INDIRECT($B44&amp;"!"&amp;$B$2&amp;J$2)</f>
        <v>Minor Positive</v>
      </c>
      <c r="K44" s="28" t="str" cm="1">
        <f t="array" aca="1" ref="K44" ca="1">INDIRECT($B44&amp;"!"&amp;$B$2&amp;K$2)</f>
        <v>Neutral</v>
      </c>
      <c r="L44" s="28" t="str" cm="1">
        <f t="array" aca="1" ref="L44" ca="1">INDIRECT($B44&amp;"!"&amp;$B$2&amp;L$2)</f>
        <v>Neutral</v>
      </c>
      <c r="M44" s="28" t="str" cm="1">
        <f t="array" aca="1" ref="M44" ca="1">INDIRECT($B44&amp;"!"&amp;$B$2&amp;M$2)</f>
        <v>Neutral</v>
      </c>
      <c r="N44" s="28" t="str" cm="1">
        <f t="array" aca="1" ref="N44" ca="1">INDIRECT($B44&amp;"!"&amp;$B$2&amp;N$2)</f>
        <v>Minor Positive</v>
      </c>
      <c r="O44" s="28" t="str" cm="1">
        <f t="array" aca="1" ref="O44" ca="1">INDIRECT($B44&amp;"!"&amp;$B$2&amp;O$2)</f>
        <v>Minor Positive</v>
      </c>
      <c r="P44" s="28" t="str" cm="1">
        <f t="array" aca="1" ref="P44" ca="1">INDIRECT($B44&amp;"!"&amp;$B$2&amp;P$2)</f>
        <v>Neutral</v>
      </c>
      <c r="Q44" s="8"/>
      <c r="S44" s="77" t="s">
        <v>182</v>
      </c>
      <c r="T44" s="32">
        <f t="shared" ca="1" si="16"/>
        <v>0</v>
      </c>
      <c r="U44" s="32">
        <f t="shared" ca="1" si="17"/>
        <v>0</v>
      </c>
      <c r="V44" s="32">
        <f t="shared" ca="1" si="18"/>
        <v>0</v>
      </c>
      <c r="W44" s="32" t="str">
        <f t="shared" ca="1" si="19"/>
        <v>+ +</v>
      </c>
      <c r="X44" s="32" t="str">
        <f t="shared" ca="1" si="20"/>
        <v>+ +</v>
      </c>
      <c r="Y44" s="32" t="str">
        <f t="shared" ca="1" si="21"/>
        <v>+ +</v>
      </c>
      <c r="Z44" s="32">
        <f t="shared" ca="1" si="22"/>
        <v>0</v>
      </c>
      <c r="AA44" s="32" t="str">
        <f t="shared" ca="1" si="23"/>
        <v>+</v>
      </c>
      <c r="AB44" s="32">
        <f t="shared" ca="1" si="24"/>
        <v>0</v>
      </c>
      <c r="AC44" s="32">
        <f t="shared" ca="1" si="25"/>
        <v>0</v>
      </c>
      <c r="AD44" s="32">
        <f t="shared" ca="1" si="26"/>
        <v>0</v>
      </c>
      <c r="AE44" s="32" t="str">
        <f t="shared" ca="1" si="27"/>
        <v>+</v>
      </c>
      <c r="AF44" s="32" t="str">
        <f t="shared" ca="1" si="28"/>
        <v>+</v>
      </c>
      <c r="AG44" s="32">
        <f t="shared" ca="1" si="29"/>
        <v>0</v>
      </c>
    </row>
    <row r="45" spans="1:36" x14ac:dyDescent="0.35">
      <c r="A45" s="163"/>
      <c r="B45" s="135" t="s">
        <v>183</v>
      </c>
      <c r="C45" s="28" t="str" cm="1">
        <f t="array" aca="1" ref="C45" ca="1">INDIRECT($B45&amp;"!"&amp;$B$2&amp;C$2)</f>
        <v>Neutral</v>
      </c>
      <c r="D45" s="28" t="str" cm="1">
        <f t="array" aca="1" ref="D45" ca="1">INDIRECT($B45&amp;"!"&amp;$B$2&amp;D$2)</f>
        <v>Neutral</v>
      </c>
      <c r="E45" s="28" t="str" cm="1">
        <f t="array" aca="1" ref="E45" ca="1">INDIRECT($B45&amp;"!"&amp;$B$2&amp;E$2)</f>
        <v>Uncertain</v>
      </c>
      <c r="F45" s="28" t="str" cm="1">
        <f t="array" aca="1" ref="F45" ca="1">INDIRECT($B45&amp;"!"&amp;$B$2&amp;F$2)</f>
        <v>Significant positive</v>
      </c>
      <c r="G45" s="28" t="str" cm="1">
        <f t="array" aca="1" ref="G45" ca="1">INDIRECT($B45&amp;"!"&amp;$B$2&amp;G$2)</f>
        <v>Uncertain</v>
      </c>
      <c r="H45" s="28" t="str" cm="1">
        <f t="array" aca="1" ref="H45" ca="1">INDIRECT($B45&amp;"!"&amp;$B$2&amp;H$2)</f>
        <v>Neutral</v>
      </c>
      <c r="I45" s="28" t="str" cm="1">
        <f t="array" aca="1" ref="I45" ca="1">INDIRECT($B45&amp;"!"&amp;$B$2&amp;I$2)</f>
        <v>Neutral</v>
      </c>
      <c r="J45" s="28" t="str" cm="1">
        <f t="array" aca="1" ref="J45" ca="1">INDIRECT($B45&amp;"!"&amp;$B$2&amp;J$2)</f>
        <v>Neutral</v>
      </c>
      <c r="K45" s="28" t="str" cm="1">
        <f t="array" aca="1" ref="K45" ca="1">INDIRECT($B45&amp;"!"&amp;$B$2&amp;K$2)</f>
        <v>Neutral</v>
      </c>
      <c r="L45" s="28" t="str" cm="1">
        <f t="array" aca="1" ref="L45" ca="1">INDIRECT($B45&amp;"!"&amp;$B$2&amp;L$2)</f>
        <v>Neutral</v>
      </c>
      <c r="M45" s="28" t="str" cm="1">
        <f t="array" aca="1" ref="M45" ca="1">INDIRECT($B45&amp;"!"&amp;$B$2&amp;M$2)</f>
        <v>Neutral</v>
      </c>
      <c r="N45" s="28" t="str" cm="1">
        <f t="array" aca="1" ref="N45" ca="1">INDIRECT($B45&amp;"!"&amp;$B$2&amp;N$2)</f>
        <v>Neutral</v>
      </c>
      <c r="O45" s="28" t="str" cm="1">
        <f t="array" aca="1" ref="O45" ca="1">INDIRECT($B45&amp;"!"&amp;$B$2&amp;O$2)</f>
        <v>Neutral</v>
      </c>
      <c r="P45" s="28" t="str" cm="1">
        <f t="array" aca="1" ref="P45" ca="1">INDIRECT($B45&amp;"!"&amp;$B$2&amp;P$2)</f>
        <v>Neutral</v>
      </c>
      <c r="Q45" s="8"/>
      <c r="S45" s="77" t="s">
        <v>183</v>
      </c>
      <c r="T45" s="32">
        <f t="shared" ca="1" si="16"/>
        <v>0</v>
      </c>
      <c r="U45" s="32">
        <f t="shared" ca="1" si="17"/>
        <v>0</v>
      </c>
      <c r="V45" s="32" t="str">
        <f t="shared" ca="1" si="18"/>
        <v>?</v>
      </c>
      <c r="W45" s="32" t="str">
        <f t="shared" ca="1" si="19"/>
        <v>+ +</v>
      </c>
      <c r="X45" s="32" t="str">
        <f t="shared" ca="1" si="20"/>
        <v>?</v>
      </c>
      <c r="Y45" s="32">
        <f t="shared" ca="1" si="21"/>
        <v>0</v>
      </c>
      <c r="Z45" s="32">
        <f t="shared" ca="1" si="22"/>
        <v>0</v>
      </c>
      <c r="AA45" s="32">
        <f t="shared" ca="1" si="23"/>
        <v>0</v>
      </c>
      <c r="AB45" s="32">
        <f t="shared" ca="1" si="24"/>
        <v>0</v>
      </c>
      <c r="AC45" s="32">
        <f t="shared" ca="1" si="25"/>
        <v>0</v>
      </c>
      <c r="AD45" s="32">
        <f t="shared" ca="1" si="26"/>
        <v>0</v>
      </c>
      <c r="AE45" s="32">
        <f t="shared" ca="1" si="27"/>
        <v>0</v>
      </c>
      <c r="AF45" s="32">
        <f t="shared" ca="1" si="28"/>
        <v>0</v>
      </c>
      <c r="AG45" s="32">
        <f t="shared" ca="1" si="29"/>
        <v>0</v>
      </c>
    </row>
    <row r="46" spans="1:36" x14ac:dyDescent="0.35">
      <c r="A46" s="163"/>
      <c r="B46" s="135" t="s">
        <v>184</v>
      </c>
      <c r="C46" s="28" t="str" cm="1">
        <f t="array" aca="1" ref="C46" ca="1">INDIRECT($B46&amp;"!"&amp;$B$2&amp;C$2)</f>
        <v>Neutral</v>
      </c>
      <c r="D46" s="28" t="str" cm="1">
        <f t="array" aca="1" ref="D46" ca="1">INDIRECT($B46&amp;"!"&amp;$B$2&amp;D$2)</f>
        <v>Neutral</v>
      </c>
      <c r="E46" s="28" t="str" cm="1">
        <f t="array" aca="1" ref="E46" ca="1">INDIRECT($B46&amp;"!"&amp;$B$2&amp;E$2)</f>
        <v>Uncertain</v>
      </c>
      <c r="F46" s="28" t="str" cm="1">
        <f t="array" aca="1" ref="F46" ca="1">INDIRECT($B46&amp;"!"&amp;$B$2&amp;F$2)</f>
        <v>Uncertain</v>
      </c>
      <c r="G46" s="28" t="str" cm="1">
        <f t="array" aca="1" ref="G46" ca="1">INDIRECT($B46&amp;"!"&amp;$B$2&amp;G$2)</f>
        <v>Uncertain</v>
      </c>
      <c r="H46" s="28" t="str" cm="1">
        <f t="array" aca="1" ref="H46" ca="1">INDIRECT($B46&amp;"!"&amp;$B$2&amp;H$2)</f>
        <v>Significant Positive</v>
      </c>
      <c r="I46" s="28" t="str" cm="1">
        <f t="array" aca="1" ref="I46" ca="1">INDIRECT($B46&amp;"!"&amp;$B$2&amp;I$2)</f>
        <v>Neutral</v>
      </c>
      <c r="J46" s="28" t="str" cm="1">
        <f t="array" aca="1" ref="J46" ca="1">INDIRECT($B46&amp;"!"&amp;$B$2&amp;J$2)</f>
        <v>Minor Positive</v>
      </c>
      <c r="K46" s="28" t="str" cm="1">
        <f t="array" aca="1" ref="K46" ca="1">INDIRECT($B46&amp;"!"&amp;$B$2&amp;K$2)</f>
        <v>Neutral</v>
      </c>
      <c r="L46" s="28" t="str" cm="1">
        <f t="array" aca="1" ref="L46" ca="1">INDIRECT($B46&amp;"!"&amp;$B$2&amp;L$2)</f>
        <v>Minor Positive</v>
      </c>
      <c r="M46" s="28" t="str" cm="1">
        <f t="array" aca="1" ref="M46" ca="1">INDIRECT($B46&amp;"!"&amp;$B$2&amp;M$2)</f>
        <v>Neutral</v>
      </c>
      <c r="N46" s="28" t="str" cm="1">
        <f t="array" aca="1" ref="N46" ca="1">INDIRECT($B46&amp;"!"&amp;$B$2&amp;N$2)</f>
        <v>Minor Positive</v>
      </c>
      <c r="O46" s="28" t="str" cm="1">
        <f t="array" aca="1" ref="O46" ca="1">INDIRECT($B46&amp;"!"&amp;$B$2&amp;O$2)</f>
        <v>Minor Positive</v>
      </c>
      <c r="P46" s="28" t="str" cm="1">
        <f t="array" aca="1" ref="P46" ca="1">INDIRECT($B46&amp;"!"&amp;$B$2&amp;P$2)</f>
        <v>Neutral</v>
      </c>
      <c r="Q46" s="8"/>
      <c r="S46" s="77" t="s">
        <v>184</v>
      </c>
      <c r="T46" s="32">
        <f t="shared" ca="1" si="16"/>
        <v>0</v>
      </c>
      <c r="U46" s="32">
        <f t="shared" ca="1" si="17"/>
        <v>0</v>
      </c>
      <c r="V46" s="32" t="str">
        <f t="shared" ca="1" si="18"/>
        <v>?</v>
      </c>
      <c r="W46" s="32" t="str">
        <f t="shared" ca="1" si="19"/>
        <v>?</v>
      </c>
      <c r="X46" s="32" t="str">
        <f t="shared" ca="1" si="20"/>
        <v>?</v>
      </c>
      <c r="Y46" s="32" t="str">
        <f t="shared" ca="1" si="21"/>
        <v>+ +</v>
      </c>
      <c r="Z46" s="32">
        <f t="shared" ca="1" si="22"/>
        <v>0</v>
      </c>
      <c r="AA46" s="32" t="str">
        <f t="shared" ca="1" si="23"/>
        <v>+</v>
      </c>
      <c r="AB46" s="32">
        <f t="shared" ca="1" si="24"/>
        <v>0</v>
      </c>
      <c r="AC46" s="32" t="str">
        <f t="shared" ca="1" si="25"/>
        <v>+</v>
      </c>
      <c r="AD46" s="32">
        <f t="shared" ca="1" si="26"/>
        <v>0</v>
      </c>
      <c r="AE46" s="32" t="str">
        <f t="shared" ca="1" si="27"/>
        <v>+</v>
      </c>
      <c r="AF46" s="32" t="str">
        <f t="shared" ca="1" si="28"/>
        <v>+</v>
      </c>
      <c r="AG46" s="32">
        <f t="shared" ca="1" si="29"/>
        <v>0</v>
      </c>
    </row>
    <row r="47" spans="1:36" hidden="1" x14ac:dyDescent="0.35">
      <c r="A47" s="163"/>
      <c r="B47" s="135" t="s">
        <v>185</v>
      </c>
      <c r="C47" s="28" t="str" cm="1">
        <f t="array" aca="1" ref="C47" ca="1">INDIRECT($B47&amp;"!"&amp;$B$2&amp;C$2)</f>
        <v>Neutral</v>
      </c>
      <c r="D47" s="28" t="str" cm="1">
        <f t="array" aca="1" ref="D47" ca="1">INDIRECT($B47&amp;"!"&amp;$B$2&amp;D$2)</f>
        <v>Neutral</v>
      </c>
      <c r="E47" s="28" t="str" cm="1">
        <f t="array" aca="1" ref="E47" ca="1">INDIRECT($B47&amp;"!"&amp;$B$2&amp;E$2)</f>
        <v>Minor Positive</v>
      </c>
      <c r="F47" s="28" t="str" cm="1">
        <f t="array" aca="1" ref="F47" ca="1">INDIRECT($B47&amp;"!"&amp;$B$2&amp;F$2)</f>
        <v>Minor Positive</v>
      </c>
      <c r="G47" s="28" t="str" cm="1">
        <f t="array" aca="1" ref="G47" ca="1">INDIRECT($B47&amp;"!"&amp;$B$2&amp;G$2)</f>
        <v>Significant Positive</v>
      </c>
      <c r="H47" s="28" t="str" cm="1">
        <f t="array" aca="1" ref="H47" ca="1">INDIRECT($B47&amp;"!"&amp;$B$2&amp;H$2)</f>
        <v>Minor Positive</v>
      </c>
      <c r="I47" s="28" t="str" cm="1">
        <f t="array" aca="1" ref="I47" ca="1">INDIRECT($B47&amp;"!"&amp;$B$2&amp;I$2)</f>
        <v>Neutral</v>
      </c>
      <c r="J47" s="28" t="str" cm="1">
        <f t="array" aca="1" ref="J47" ca="1">INDIRECT($B47&amp;"!"&amp;$B$2&amp;J$2)</f>
        <v>Minor Positive</v>
      </c>
      <c r="K47" s="28" t="str" cm="1">
        <f t="array" aca="1" ref="K47" ca="1">INDIRECT($B47&amp;"!"&amp;$B$2&amp;K$2)</f>
        <v>Neutral</v>
      </c>
      <c r="L47" s="28" t="str" cm="1">
        <f t="array" aca="1" ref="L47" ca="1">INDIRECT($B47&amp;"!"&amp;$B$2&amp;L$2)</f>
        <v>Neutral</v>
      </c>
      <c r="M47" s="28" t="str" cm="1">
        <f t="array" aca="1" ref="M47" ca="1">INDIRECT($B47&amp;"!"&amp;$B$2&amp;M$2)</f>
        <v>Neutral</v>
      </c>
      <c r="N47" s="28" t="str" cm="1">
        <f t="array" aca="1" ref="N47" ca="1">INDIRECT($B47&amp;"!"&amp;$B$2&amp;N$2)</f>
        <v>Neutral</v>
      </c>
      <c r="O47" s="28" t="str" cm="1">
        <f t="array" aca="1" ref="O47" ca="1">INDIRECT($B47&amp;"!"&amp;$B$2&amp;O$2)</f>
        <v>Neutral</v>
      </c>
      <c r="P47" s="28" t="str" cm="1">
        <f t="array" aca="1" ref="P47" ca="1">INDIRECT($B47&amp;"!"&amp;$B$2&amp;P$2)</f>
        <v>Neutral</v>
      </c>
      <c r="Q47" s="8"/>
      <c r="S47" s="77" t="s">
        <v>185</v>
      </c>
      <c r="T47" s="32">
        <f t="shared" ca="1" si="16"/>
        <v>0</v>
      </c>
      <c r="U47" s="32">
        <f t="shared" ca="1" si="17"/>
        <v>0</v>
      </c>
      <c r="V47" s="32" t="str">
        <f t="shared" ca="1" si="18"/>
        <v>+</v>
      </c>
      <c r="W47" s="32" t="str">
        <f t="shared" ca="1" si="19"/>
        <v>+</v>
      </c>
      <c r="X47" s="32" t="str">
        <f t="shared" ca="1" si="20"/>
        <v>+ +</v>
      </c>
      <c r="Y47" s="32" t="str">
        <f t="shared" ca="1" si="21"/>
        <v>+</v>
      </c>
      <c r="Z47" s="32">
        <f t="shared" ca="1" si="22"/>
        <v>0</v>
      </c>
      <c r="AA47" s="32" t="str">
        <f t="shared" ca="1" si="23"/>
        <v>+</v>
      </c>
      <c r="AB47" s="32">
        <f t="shared" ca="1" si="24"/>
        <v>0</v>
      </c>
      <c r="AC47" s="32">
        <f t="shared" ca="1" si="25"/>
        <v>0</v>
      </c>
      <c r="AD47" s="32">
        <f t="shared" ca="1" si="26"/>
        <v>0</v>
      </c>
      <c r="AE47" s="32">
        <f t="shared" ca="1" si="27"/>
        <v>0</v>
      </c>
      <c r="AF47" s="32">
        <f t="shared" ca="1" si="28"/>
        <v>0</v>
      </c>
      <c r="AG47" s="32">
        <f t="shared" ca="1" si="29"/>
        <v>0</v>
      </c>
    </row>
    <row r="48" spans="1:36" x14ac:dyDescent="0.35">
      <c r="A48" s="163"/>
      <c r="B48" s="135" t="s">
        <v>186</v>
      </c>
      <c r="C48" s="28" t="str" cm="1">
        <f t="array" aca="1" ref="C48" ca="1">INDIRECT($B48&amp;"!"&amp;$B$2&amp;C$2)</f>
        <v>Neutral</v>
      </c>
      <c r="D48" s="28" t="str" cm="1">
        <f t="array" aca="1" ref="D48" ca="1">INDIRECT($B48&amp;"!"&amp;$B$2&amp;D$2)</f>
        <v>Neutral</v>
      </c>
      <c r="E48" s="28" t="str" cm="1">
        <f t="array" aca="1" ref="E48" ca="1">INDIRECT($B48&amp;"!"&amp;$B$2&amp;E$2)</f>
        <v>Minor Positive</v>
      </c>
      <c r="F48" s="28" t="str" cm="1">
        <f t="array" aca="1" ref="F48" ca="1">INDIRECT($B48&amp;"!"&amp;$B$2&amp;F$2)</f>
        <v>Minor Positive</v>
      </c>
      <c r="G48" s="28" t="str" cm="1">
        <f t="array" aca="1" ref="G48" ca="1">INDIRECT($B48&amp;"!"&amp;$B$2&amp;G$2)</f>
        <v>Minor Positive</v>
      </c>
      <c r="H48" s="28" t="str" cm="1">
        <f t="array" aca="1" ref="H48" ca="1">INDIRECT($B48&amp;"!"&amp;$B$2&amp;H$2)</f>
        <v>Minor Positive</v>
      </c>
      <c r="I48" s="28" t="str" cm="1">
        <f t="array" aca="1" ref="I48" ca="1">INDIRECT($B48&amp;"!"&amp;$B$2&amp;I$2)</f>
        <v>Neutral</v>
      </c>
      <c r="J48" s="28" t="str" cm="1">
        <f t="array" aca="1" ref="J48" ca="1">INDIRECT($B48&amp;"!"&amp;$B$2&amp;J$2)</f>
        <v>Neutral</v>
      </c>
      <c r="K48" s="28" t="str" cm="1">
        <f t="array" aca="1" ref="K48" ca="1">INDIRECT($B48&amp;"!"&amp;$B$2&amp;K$2)</f>
        <v>Neutral</v>
      </c>
      <c r="L48" s="28" t="str" cm="1">
        <f t="array" aca="1" ref="L48" ca="1">INDIRECT($B48&amp;"!"&amp;$B$2&amp;L$2)</f>
        <v>Neutral</v>
      </c>
      <c r="M48" s="28" t="str" cm="1">
        <f t="array" aca="1" ref="M48" ca="1">INDIRECT($B48&amp;"!"&amp;$B$2&amp;M$2)</f>
        <v>Neutral</v>
      </c>
      <c r="N48" s="28" t="str" cm="1">
        <f t="array" aca="1" ref="N48" ca="1">INDIRECT($B48&amp;"!"&amp;$B$2&amp;N$2)</f>
        <v>Neutral</v>
      </c>
      <c r="O48" s="28" t="str" cm="1">
        <f t="array" aca="1" ref="O48" ca="1">INDIRECT($B48&amp;"!"&amp;$B$2&amp;O$2)</f>
        <v>Minor Positive</v>
      </c>
      <c r="P48" s="28" t="str" cm="1">
        <f t="array" aca="1" ref="P48" ca="1">INDIRECT($B48&amp;"!"&amp;$B$2&amp;P$2)</f>
        <v>Neutral</v>
      </c>
      <c r="Q48" s="8"/>
      <c r="S48" s="77" t="s">
        <v>186</v>
      </c>
      <c r="T48" s="32">
        <f t="shared" ca="1" si="16"/>
        <v>0</v>
      </c>
      <c r="U48" s="32">
        <f t="shared" ca="1" si="17"/>
        <v>0</v>
      </c>
      <c r="V48" s="32" t="str">
        <f t="shared" ca="1" si="18"/>
        <v>+</v>
      </c>
      <c r="W48" s="32" t="str">
        <f t="shared" ca="1" si="19"/>
        <v>+</v>
      </c>
      <c r="X48" s="32" t="str">
        <f t="shared" ca="1" si="20"/>
        <v>+</v>
      </c>
      <c r="Y48" s="32" t="str">
        <f t="shared" ca="1" si="21"/>
        <v>+</v>
      </c>
      <c r="Z48" s="32">
        <f t="shared" ca="1" si="22"/>
        <v>0</v>
      </c>
      <c r="AA48" s="32">
        <f t="shared" ca="1" si="23"/>
        <v>0</v>
      </c>
      <c r="AB48" s="32">
        <f t="shared" ca="1" si="24"/>
        <v>0</v>
      </c>
      <c r="AC48" s="32">
        <f t="shared" ca="1" si="25"/>
        <v>0</v>
      </c>
      <c r="AD48" s="32">
        <f t="shared" ca="1" si="26"/>
        <v>0</v>
      </c>
      <c r="AE48" s="32">
        <f t="shared" ca="1" si="27"/>
        <v>0</v>
      </c>
      <c r="AF48" s="32" t="str">
        <f t="shared" ca="1" si="28"/>
        <v>+</v>
      </c>
      <c r="AG48" s="32">
        <f t="shared" ca="1" si="29"/>
        <v>0</v>
      </c>
    </row>
    <row r="49" spans="1:33" x14ac:dyDescent="0.35">
      <c r="A49" s="163"/>
      <c r="B49" s="135" t="s">
        <v>187</v>
      </c>
      <c r="C49" s="28" t="str" cm="1">
        <f t="array" aca="1" ref="C49" ca="1">INDIRECT($B49&amp;"!"&amp;$B$2&amp;C$2)</f>
        <v>Neutral</v>
      </c>
      <c r="D49" s="28" t="str" cm="1">
        <f t="array" aca="1" ref="D49" ca="1">INDIRECT($B49&amp;"!"&amp;$B$2&amp;D$2)</f>
        <v>Neutral</v>
      </c>
      <c r="E49" s="28" t="str" cm="1">
        <f t="array" aca="1" ref="E49" ca="1">INDIRECT($B49&amp;"!"&amp;$B$2&amp;E$2)</f>
        <v>Uncertain</v>
      </c>
      <c r="F49" s="28" t="str" cm="1">
        <f t="array" aca="1" ref="F49" ca="1">INDIRECT($B49&amp;"!"&amp;$B$2&amp;F$2)</f>
        <v>Uncertain</v>
      </c>
      <c r="G49" s="28" t="str" cm="1">
        <f t="array" aca="1" ref="G49" ca="1">INDIRECT($B49&amp;"!"&amp;$B$2&amp;G$2)</f>
        <v>Significant Positive</v>
      </c>
      <c r="H49" s="28" t="str" cm="1">
        <f t="array" aca="1" ref="H49" ca="1">INDIRECT($B49&amp;"!"&amp;$B$2&amp;H$2)</f>
        <v>Uncertain</v>
      </c>
      <c r="I49" s="28" t="str" cm="1">
        <f t="array" aca="1" ref="I49" ca="1">INDIRECT($B49&amp;"!"&amp;$B$2&amp;I$2)</f>
        <v>Neutral</v>
      </c>
      <c r="J49" s="28" t="str" cm="1">
        <f t="array" aca="1" ref="J49" ca="1">INDIRECT($B49&amp;"!"&amp;$B$2&amp;J$2)</f>
        <v>Uncertain</v>
      </c>
      <c r="K49" s="28" t="str" cm="1">
        <f t="array" aca="1" ref="K49" ca="1">INDIRECT($B49&amp;"!"&amp;$B$2&amp;K$2)</f>
        <v>Neutral</v>
      </c>
      <c r="L49" s="28" t="str" cm="1">
        <f t="array" aca="1" ref="L49" ca="1">INDIRECT($B49&amp;"!"&amp;$B$2&amp;L$2)</f>
        <v>Neutral</v>
      </c>
      <c r="M49" s="28" t="str" cm="1">
        <f t="array" aca="1" ref="M49" ca="1">INDIRECT($B49&amp;"!"&amp;$B$2&amp;M$2)</f>
        <v>Neutral</v>
      </c>
      <c r="N49" s="28" t="str" cm="1">
        <f t="array" aca="1" ref="N49" ca="1">INDIRECT($B49&amp;"!"&amp;$B$2&amp;N$2)</f>
        <v>Neutral</v>
      </c>
      <c r="O49" s="28" t="str" cm="1">
        <f t="array" aca="1" ref="O49" ca="1">INDIRECT($B49&amp;"!"&amp;$B$2&amp;O$2)</f>
        <v>Neutral</v>
      </c>
      <c r="P49" s="28" t="str" cm="1">
        <f t="array" aca="1" ref="P49" ca="1">INDIRECT($B49&amp;"!"&amp;$B$2&amp;P$2)</f>
        <v>Neutral</v>
      </c>
      <c r="Q49" s="8"/>
      <c r="S49" s="77" t="s">
        <v>187</v>
      </c>
      <c r="T49" s="32">
        <f t="shared" ca="1" si="16"/>
        <v>0</v>
      </c>
      <c r="U49" s="32">
        <f t="shared" ca="1" si="17"/>
        <v>0</v>
      </c>
      <c r="V49" s="32" t="str">
        <f t="shared" ca="1" si="18"/>
        <v>?</v>
      </c>
      <c r="W49" s="32" t="str">
        <f t="shared" ca="1" si="19"/>
        <v>?</v>
      </c>
      <c r="X49" s="32" t="str">
        <f t="shared" ca="1" si="20"/>
        <v>+ +</v>
      </c>
      <c r="Y49" s="32" t="str">
        <f t="shared" ca="1" si="21"/>
        <v>?</v>
      </c>
      <c r="Z49" s="32">
        <f t="shared" ca="1" si="22"/>
        <v>0</v>
      </c>
      <c r="AA49" s="32" t="str">
        <f t="shared" ca="1" si="23"/>
        <v>?</v>
      </c>
      <c r="AB49" s="32">
        <f t="shared" ca="1" si="24"/>
        <v>0</v>
      </c>
      <c r="AC49" s="32">
        <f t="shared" ca="1" si="25"/>
        <v>0</v>
      </c>
      <c r="AD49" s="32">
        <f t="shared" ca="1" si="26"/>
        <v>0</v>
      </c>
      <c r="AE49" s="32">
        <f t="shared" ca="1" si="27"/>
        <v>0</v>
      </c>
      <c r="AF49" s="32">
        <f t="shared" ca="1" si="28"/>
        <v>0</v>
      </c>
      <c r="AG49" s="32">
        <f t="shared" ca="1" si="29"/>
        <v>0</v>
      </c>
    </row>
    <row r="50" spans="1:33" x14ac:dyDescent="0.35">
      <c r="A50" s="163"/>
      <c r="B50" s="135" t="s">
        <v>188</v>
      </c>
      <c r="C50" s="28" t="str" cm="1">
        <f t="array" aca="1" ref="C50" ca="1">INDIRECT($B50&amp;"!"&amp;$B$2&amp;C$2)</f>
        <v>Neutral</v>
      </c>
      <c r="D50" s="28" t="str" cm="1">
        <f t="array" aca="1" ref="D50" ca="1">INDIRECT($B50&amp;"!"&amp;$B$2&amp;D$2)</f>
        <v>Neutral</v>
      </c>
      <c r="E50" s="28" t="str" cm="1">
        <f t="array" aca="1" ref="E50" ca="1">INDIRECT($B50&amp;"!"&amp;$B$2&amp;E$2)</f>
        <v>Minor Positive</v>
      </c>
      <c r="F50" s="28" t="str" cm="1">
        <f t="array" aca="1" ref="F50" ca="1">INDIRECT($B50&amp;"!"&amp;$B$2&amp;F$2)</f>
        <v>Minor Positive</v>
      </c>
      <c r="G50" s="28" t="str" cm="1">
        <f t="array" aca="1" ref="G50" ca="1">INDIRECT($B50&amp;"!"&amp;$B$2&amp;G$2)</f>
        <v>Uncertain</v>
      </c>
      <c r="H50" s="28" t="str" cm="1">
        <f t="array" aca="1" ref="H50" ca="1">INDIRECT($B50&amp;"!"&amp;$B$2&amp;H$2)</f>
        <v>Minor Positive</v>
      </c>
      <c r="I50" s="28" t="str" cm="1">
        <f t="array" aca="1" ref="I50" ca="1">INDIRECT($B50&amp;"!"&amp;$B$2&amp;I$2)</f>
        <v>Neutral</v>
      </c>
      <c r="J50" s="28" t="str" cm="1">
        <f t="array" aca="1" ref="J50" ca="1">INDIRECT($B50&amp;"!"&amp;$B$2&amp;J$2)</f>
        <v>Minor Positive</v>
      </c>
      <c r="K50" s="28" t="str" cm="1">
        <f t="array" aca="1" ref="K50" ca="1">INDIRECT($B50&amp;"!"&amp;$B$2&amp;K$2)</f>
        <v>Neutral</v>
      </c>
      <c r="L50" s="28" t="str" cm="1">
        <f t="array" aca="1" ref="L50" ca="1">INDIRECT($B50&amp;"!"&amp;$B$2&amp;L$2)</f>
        <v>Neutral</v>
      </c>
      <c r="M50" s="28" t="str" cm="1">
        <f t="array" aca="1" ref="M50" ca="1">INDIRECT($B50&amp;"!"&amp;$B$2&amp;M$2)</f>
        <v>Neutral</v>
      </c>
      <c r="N50" s="28" t="str" cm="1">
        <f t="array" aca="1" ref="N50" ca="1">INDIRECT($B50&amp;"!"&amp;$B$2&amp;N$2)</f>
        <v>Neutral</v>
      </c>
      <c r="O50" s="28" t="str" cm="1">
        <f t="array" aca="1" ref="O50" ca="1">INDIRECT($B50&amp;"!"&amp;$B$2&amp;O$2)</f>
        <v>Neutral</v>
      </c>
      <c r="P50" s="28" t="str" cm="1">
        <f t="array" aca="1" ref="P50" ca="1">INDIRECT($B50&amp;"!"&amp;$B$2&amp;P$2)</f>
        <v>Neutral</v>
      </c>
      <c r="Q50" s="8"/>
      <c r="S50" s="77" t="s">
        <v>188</v>
      </c>
      <c r="T50" s="32">
        <f t="shared" ca="1" si="16"/>
        <v>0</v>
      </c>
      <c r="U50" s="32">
        <f t="shared" ca="1" si="17"/>
        <v>0</v>
      </c>
      <c r="V50" s="32" t="str">
        <f t="shared" ca="1" si="18"/>
        <v>+</v>
      </c>
      <c r="W50" s="32" t="str">
        <f t="shared" ca="1" si="19"/>
        <v>+</v>
      </c>
      <c r="X50" s="32" t="str">
        <f t="shared" ca="1" si="20"/>
        <v>?</v>
      </c>
      <c r="Y50" s="32" t="str">
        <f t="shared" ca="1" si="21"/>
        <v>+</v>
      </c>
      <c r="Z50" s="32">
        <f t="shared" ca="1" si="22"/>
        <v>0</v>
      </c>
      <c r="AA50" s="32" t="str">
        <f t="shared" ca="1" si="23"/>
        <v>+</v>
      </c>
      <c r="AB50" s="32">
        <f t="shared" ca="1" si="24"/>
        <v>0</v>
      </c>
      <c r="AC50" s="32">
        <f t="shared" ca="1" si="25"/>
        <v>0</v>
      </c>
      <c r="AD50" s="32">
        <f t="shared" ca="1" si="26"/>
        <v>0</v>
      </c>
      <c r="AE50" s="32">
        <f t="shared" ca="1" si="27"/>
        <v>0</v>
      </c>
      <c r="AF50" s="32">
        <f t="shared" ca="1" si="28"/>
        <v>0</v>
      </c>
      <c r="AG50" s="32">
        <f t="shared" ca="1" si="29"/>
        <v>0</v>
      </c>
    </row>
    <row r="51" spans="1:33" hidden="1" x14ac:dyDescent="0.35">
      <c r="A51" s="163"/>
      <c r="B51" s="135" t="s">
        <v>189</v>
      </c>
      <c r="C51" s="28" t="str" cm="1">
        <f t="array" aca="1" ref="C51" ca="1">INDIRECT($B51&amp;"!"&amp;$B$2&amp;C$2)</f>
        <v>Neutral</v>
      </c>
      <c r="D51" s="28" t="str" cm="1">
        <f t="array" aca="1" ref="D51" ca="1">INDIRECT($B51&amp;"!"&amp;$B$2&amp;D$2)</f>
        <v>Neutral</v>
      </c>
      <c r="E51" s="28" t="str" cm="1">
        <f t="array" aca="1" ref="E51" ca="1">INDIRECT($B51&amp;"!"&amp;$B$2&amp;E$2)</f>
        <v>Significant positive</v>
      </c>
      <c r="F51" s="28" t="str" cm="1">
        <f t="array" aca="1" ref="F51" ca="1">INDIRECT($B51&amp;"!"&amp;$B$2&amp;F$2)</f>
        <v>Minor Positive</v>
      </c>
      <c r="G51" s="28" t="str" cm="1">
        <f t="array" aca="1" ref="G51" ca="1">INDIRECT($B51&amp;"!"&amp;$B$2&amp;G$2)</f>
        <v>Minor Positive</v>
      </c>
      <c r="H51" s="28" t="str" cm="1">
        <f t="array" aca="1" ref="H51" ca="1">INDIRECT($B51&amp;"!"&amp;$B$2&amp;H$2)</f>
        <v>Minor Positive</v>
      </c>
      <c r="I51" s="28" t="str" cm="1">
        <f t="array" aca="1" ref="I51" ca="1">INDIRECT($B51&amp;"!"&amp;$B$2&amp;I$2)</f>
        <v>Neutral</v>
      </c>
      <c r="J51" s="28" t="str" cm="1">
        <f t="array" aca="1" ref="J51" ca="1">INDIRECT($B51&amp;"!"&amp;$B$2&amp;J$2)</f>
        <v>Neutral</v>
      </c>
      <c r="K51" s="28" t="str" cm="1">
        <f t="array" aca="1" ref="K51" ca="1">INDIRECT($B51&amp;"!"&amp;$B$2&amp;K$2)</f>
        <v>Neutral</v>
      </c>
      <c r="L51" s="28" t="str" cm="1">
        <f t="array" aca="1" ref="L51" ca="1">INDIRECT($B51&amp;"!"&amp;$B$2&amp;L$2)</f>
        <v>Neutral</v>
      </c>
      <c r="M51" s="28" t="str" cm="1">
        <f t="array" aca="1" ref="M51" ca="1">INDIRECT($B51&amp;"!"&amp;$B$2&amp;M$2)</f>
        <v>Neutral</v>
      </c>
      <c r="N51" s="28" t="str" cm="1">
        <f t="array" aca="1" ref="N51" ca="1">INDIRECT($B51&amp;"!"&amp;$B$2&amp;N$2)</f>
        <v>Neutral</v>
      </c>
      <c r="O51" s="28" t="str" cm="1">
        <f t="array" aca="1" ref="O51" ca="1">INDIRECT($B51&amp;"!"&amp;$B$2&amp;O$2)</f>
        <v>Minor Positive</v>
      </c>
      <c r="P51" s="28" t="str" cm="1">
        <f t="array" aca="1" ref="P51" ca="1">INDIRECT($B51&amp;"!"&amp;$B$2&amp;P$2)</f>
        <v>Neutral</v>
      </c>
      <c r="Q51" s="8"/>
      <c r="S51" s="77" t="s">
        <v>189</v>
      </c>
      <c r="T51" s="32">
        <f t="shared" ca="1" si="16"/>
        <v>0</v>
      </c>
      <c r="U51" s="32">
        <f t="shared" ca="1" si="17"/>
        <v>0</v>
      </c>
      <c r="V51" s="32" t="str">
        <f t="shared" ca="1" si="18"/>
        <v>+ +</v>
      </c>
      <c r="W51" s="32" t="str">
        <f t="shared" ca="1" si="19"/>
        <v>+</v>
      </c>
      <c r="X51" s="32" t="str">
        <f t="shared" ca="1" si="20"/>
        <v>+</v>
      </c>
      <c r="Y51" s="32" t="str">
        <f t="shared" ca="1" si="21"/>
        <v>+</v>
      </c>
      <c r="Z51" s="32">
        <f t="shared" ca="1" si="22"/>
        <v>0</v>
      </c>
      <c r="AA51" s="32">
        <f t="shared" ca="1" si="23"/>
        <v>0</v>
      </c>
      <c r="AB51" s="32">
        <f t="shared" ca="1" si="24"/>
        <v>0</v>
      </c>
      <c r="AC51" s="32">
        <f t="shared" ca="1" si="25"/>
        <v>0</v>
      </c>
      <c r="AD51" s="32">
        <f t="shared" ca="1" si="26"/>
        <v>0</v>
      </c>
      <c r="AE51" s="32">
        <f t="shared" ca="1" si="27"/>
        <v>0</v>
      </c>
      <c r="AF51" s="32" t="str">
        <f t="shared" ca="1" si="28"/>
        <v>+</v>
      </c>
      <c r="AG51" s="32">
        <f t="shared" ca="1" si="29"/>
        <v>0</v>
      </c>
    </row>
    <row r="52" spans="1:33" x14ac:dyDescent="0.35">
      <c r="A52" s="163"/>
      <c r="B52" s="135" t="s">
        <v>190</v>
      </c>
      <c r="C52" s="28" t="str" cm="1">
        <f t="array" aca="1" ref="C52" ca="1">INDIRECT($B52&amp;"!"&amp;$B$2&amp;C$2)</f>
        <v>Neutral</v>
      </c>
      <c r="D52" s="28" t="str" cm="1">
        <f t="array" aca="1" ref="D52" ca="1">INDIRECT($B52&amp;"!"&amp;$B$2&amp;D$2)</f>
        <v>Neutral</v>
      </c>
      <c r="E52" s="28" t="str" cm="1">
        <f t="array" aca="1" ref="E52" ca="1">INDIRECT($B52&amp;"!"&amp;$B$2&amp;E$2)</f>
        <v>Minor Positive</v>
      </c>
      <c r="F52" s="28" t="str" cm="1">
        <f t="array" aca="1" ref="F52" ca="1">INDIRECT($B52&amp;"!"&amp;$B$2&amp;F$2)</f>
        <v>Minor Positive</v>
      </c>
      <c r="G52" s="28" t="str" cm="1">
        <f t="array" aca="1" ref="G52" ca="1">INDIRECT($B52&amp;"!"&amp;$B$2&amp;G$2)</f>
        <v>Minor Positive</v>
      </c>
      <c r="H52" s="28" t="str" cm="1">
        <f t="array" aca="1" ref="H52" ca="1">INDIRECT($B52&amp;"!"&amp;$B$2&amp;H$2)</f>
        <v>Minor Positive</v>
      </c>
      <c r="I52" s="28" t="str" cm="1">
        <f t="array" aca="1" ref="I52" ca="1">INDIRECT($B52&amp;"!"&amp;$B$2&amp;I$2)</f>
        <v>Neutral</v>
      </c>
      <c r="J52" s="28" t="str" cm="1">
        <f t="array" aca="1" ref="J52" ca="1">INDIRECT($B52&amp;"!"&amp;$B$2&amp;J$2)</f>
        <v>Neutral</v>
      </c>
      <c r="K52" s="28" t="str" cm="1">
        <f t="array" aca="1" ref="K52" ca="1">INDIRECT($B52&amp;"!"&amp;$B$2&amp;K$2)</f>
        <v>Neutral</v>
      </c>
      <c r="L52" s="28" t="str" cm="1">
        <f t="array" aca="1" ref="L52" ca="1">INDIRECT($B52&amp;"!"&amp;$B$2&amp;L$2)</f>
        <v>Neutral</v>
      </c>
      <c r="M52" s="28" t="str" cm="1">
        <f t="array" aca="1" ref="M52" ca="1">INDIRECT($B52&amp;"!"&amp;$B$2&amp;M$2)</f>
        <v>Neutral</v>
      </c>
      <c r="N52" s="28" t="str" cm="1">
        <f t="array" aca="1" ref="N52" ca="1">INDIRECT($B52&amp;"!"&amp;$B$2&amp;N$2)</f>
        <v>Neutral</v>
      </c>
      <c r="O52" s="28" t="str" cm="1">
        <f t="array" aca="1" ref="O52" ca="1">INDIRECT($B52&amp;"!"&amp;$B$2&amp;O$2)</f>
        <v>Minor Positive</v>
      </c>
      <c r="P52" s="28" t="str" cm="1">
        <f t="array" aca="1" ref="P52" ca="1">INDIRECT($B52&amp;"!"&amp;$B$2&amp;P$2)</f>
        <v>Neutral</v>
      </c>
      <c r="Q52" s="8"/>
      <c r="S52" s="77" t="s">
        <v>190</v>
      </c>
      <c r="T52" s="32">
        <f t="shared" ca="1" si="16"/>
        <v>0</v>
      </c>
      <c r="U52" s="32">
        <f t="shared" ca="1" si="17"/>
        <v>0</v>
      </c>
      <c r="V52" s="32" t="str">
        <f t="shared" ca="1" si="18"/>
        <v>+</v>
      </c>
      <c r="W52" s="32" t="str">
        <f t="shared" ca="1" si="19"/>
        <v>+</v>
      </c>
      <c r="X52" s="32" t="str">
        <f t="shared" ca="1" si="20"/>
        <v>+</v>
      </c>
      <c r="Y52" s="32" t="str">
        <f t="shared" ca="1" si="21"/>
        <v>+</v>
      </c>
      <c r="Z52" s="32">
        <f t="shared" ca="1" si="22"/>
        <v>0</v>
      </c>
      <c r="AA52" s="32">
        <f t="shared" ca="1" si="23"/>
        <v>0</v>
      </c>
      <c r="AB52" s="32">
        <f t="shared" ca="1" si="24"/>
        <v>0</v>
      </c>
      <c r="AC52" s="32">
        <f t="shared" ca="1" si="25"/>
        <v>0</v>
      </c>
      <c r="AD52" s="32">
        <f t="shared" ca="1" si="26"/>
        <v>0</v>
      </c>
      <c r="AE52" s="32">
        <f t="shared" ca="1" si="27"/>
        <v>0</v>
      </c>
      <c r="AF52" s="32" t="str">
        <f t="shared" ca="1" si="28"/>
        <v>+</v>
      </c>
      <c r="AG52" s="32">
        <f t="shared" ca="1" si="29"/>
        <v>0</v>
      </c>
    </row>
    <row r="53" spans="1:33" hidden="1" x14ac:dyDescent="0.35">
      <c r="A53" s="163"/>
      <c r="B53" s="135" t="s">
        <v>191</v>
      </c>
      <c r="C53" s="28" t="str" cm="1">
        <f t="array" aca="1" ref="C53" ca="1">INDIRECT($B53&amp;"!"&amp;$B$2&amp;C$2)</f>
        <v>Minor Positive</v>
      </c>
      <c r="D53" s="28" t="str" cm="1">
        <f t="array" aca="1" ref="D53" ca="1">INDIRECT($B53&amp;"!"&amp;$B$2&amp;D$2)</f>
        <v>Neutral</v>
      </c>
      <c r="E53" s="28" t="str" cm="1">
        <f t="array" aca="1" ref="E53" ca="1">INDIRECT($B53&amp;"!"&amp;$B$2&amp;E$2)</f>
        <v>Minor Positive</v>
      </c>
      <c r="F53" s="28" t="str" cm="1">
        <f t="array" aca="1" ref="F53" ca="1">INDIRECT($B53&amp;"!"&amp;$B$2&amp;F$2)</f>
        <v>Minor Positive</v>
      </c>
      <c r="G53" s="28" t="str" cm="1">
        <f t="array" aca="1" ref="G53" ca="1">INDIRECT($B53&amp;"!"&amp;$B$2&amp;G$2)</f>
        <v>Minor Positive</v>
      </c>
      <c r="H53" s="28" t="str" cm="1">
        <f t="array" aca="1" ref="H53" ca="1">INDIRECT($B53&amp;"!"&amp;$B$2&amp;H$2)</f>
        <v>Minor Positive</v>
      </c>
      <c r="I53" s="28" t="str" cm="1">
        <f t="array" aca="1" ref="I53" ca="1">INDIRECT($B53&amp;"!"&amp;$B$2&amp;I$2)</f>
        <v>Neutral</v>
      </c>
      <c r="J53" s="28" t="str" cm="1">
        <f t="array" aca="1" ref="J53" ca="1">INDIRECT($B53&amp;"!"&amp;$B$2&amp;J$2)</f>
        <v>Neutral</v>
      </c>
      <c r="K53" s="28" t="str" cm="1">
        <f t="array" aca="1" ref="K53" ca="1">INDIRECT($B53&amp;"!"&amp;$B$2&amp;K$2)</f>
        <v>Neutral</v>
      </c>
      <c r="L53" s="28" t="str" cm="1">
        <f t="array" aca="1" ref="L53" ca="1">INDIRECT($B53&amp;"!"&amp;$B$2&amp;L$2)</f>
        <v>Neutral</v>
      </c>
      <c r="M53" s="28" t="str" cm="1">
        <f t="array" aca="1" ref="M53" ca="1">INDIRECT($B53&amp;"!"&amp;$B$2&amp;M$2)</f>
        <v>Neutral</v>
      </c>
      <c r="N53" s="28" t="str" cm="1">
        <f t="array" aca="1" ref="N53" ca="1">INDIRECT($B53&amp;"!"&amp;$B$2&amp;N$2)</f>
        <v>Neutral</v>
      </c>
      <c r="O53" s="28" t="str" cm="1">
        <f t="array" aca="1" ref="O53" ca="1">INDIRECT($B53&amp;"!"&amp;$B$2&amp;O$2)</f>
        <v>Neutral</v>
      </c>
      <c r="P53" s="28" t="str" cm="1">
        <f t="array" aca="1" ref="P53" ca="1">INDIRECT($B53&amp;"!"&amp;$B$2&amp;P$2)</f>
        <v>Neutral</v>
      </c>
      <c r="Q53" s="8"/>
      <c r="S53" s="77" t="s">
        <v>191</v>
      </c>
      <c r="T53" s="32" t="str">
        <f t="shared" ca="1" si="16"/>
        <v>+</v>
      </c>
      <c r="U53" s="32">
        <f t="shared" ca="1" si="17"/>
        <v>0</v>
      </c>
      <c r="V53" s="32" t="str">
        <f t="shared" ca="1" si="18"/>
        <v>+</v>
      </c>
      <c r="W53" s="32" t="str">
        <f t="shared" ca="1" si="19"/>
        <v>+</v>
      </c>
      <c r="X53" s="32" t="str">
        <f t="shared" ca="1" si="20"/>
        <v>+</v>
      </c>
      <c r="Y53" s="32" t="str">
        <f t="shared" ca="1" si="21"/>
        <v>+</v>
      </c>
      <c r="Z53" s="32">
        <f t="shared" ca="1" si="22"/>
        <v>0</v>
      </c>
      <c r="AA53" s="32">
        <f t="shared" ca="1" si="23"/>
        <v>0</v>
      </c>
      <c r="AB53" s="32">
        <f t="shared" ca="1" si="24"/>
        <v>0</v>
      </c>
      <c r="AC53" s="32">
        <f t="shared" ca="1" si="25"/>
        <v>0</v>
      </c>
      <c r="AD53" s="32">
        <f t="shared" ca="1" si="26"/>
        <v>0</v>
      </c>
      <c r="AE53" s="32">
        <f t="shared" ca="1" si="27"/>
        <v>0</v>
      </c>
      <c r="AF53" s="32">
        <f t="shared" ca="1" si="28"/>
        <v>0</v>
      </c>
      <c r="AG53" s="32">
        <f t="shared" ca="1" si="29"/>
        <v>0</v>
      </c>
    </row>
    <row r="54" spans="1:33" x14ac:dyDescent="0.35">
      <c r="A54" s="163"/>
      <c r="B54" s="135" t="s">
        <v>192</v>
      </c>
      <c r="C54" s="28" t="str" cm="1">
        <f t="array" aca="1" ref="C54" ca="1">INDIRECT($B54&amp;"!"&amp;$B$2&amp;C$2)</f>
        <v>Neutral</v>
      </c>
      <c r="D54" s="28" t="str" cm="1">
        <f t="array" aca="1" ref="D54" ca="1">INDIRECT($B54&amp;"!"&amp;$B$2&amp;D$2)</f>
        <v>Neutral</v>
      </c>
      <c r="E54" s="28" t="str" cm="1">
        <f t="array" aca="1" ref="E54" ca="1">INDIRECT($B54&amp;"!"&amp;$B$2&amp;E$2)</f>
        <v>Minor Negative</v>
      </c>
      <c r="F54" s="28" t="str" cm="1">
        <f t="array" aca="1" ref="F54" ca="1">INDIRECT($B54&amp;"!"&amp;$B$2&amp;F$2)</f>
        <v>Minor Negative</v>
      </c>
      <c r="G54" s="28" t="str" cm="1">
        <f t="array" aca="1" ref="G54" ca="1">INDIRECT($B54&amp;"!"&amp;$B$2&amp;G$2)</f>
        <v>minor positive</v>
      </c>
      <c r="H54" s="28" t="str" cm="1">
        <f t="array" aca="1" ref="H54" ca="1">INDIRECT($B54&amp;"!"&amp;$B$2&amp;H$2)</f>
        <v>Minor Negative</v>
      </c>
      <c r="I54" s="28" t="str" cm="1">
        <f t="array" aca="1" ref="I54" ca="1">INDIRECT($B54&amp;"!"&amp;$B$2&amp;I$2)</f>
        <v>Neutral</v>
      </c>
      <c r="J54" s="28" t="str" cm="1">
        <f t="array" aca="1" ref="J54" ca="1">INDIRECT($B54&amp;"!"&amp;$B$2&amp;J$2)</f>
        <v>Neutral</v>
      </c>
      <c r="K54" s="28" t="str" cm="1">
        <f t="array" aca="1" ref="K54" ca="1">INDIRECT($B54&amp;"!"&amp;$B$2&amp;K$2)</f>
        <v>Neutral</v>
      </c>
      <c r="L54" s="28" t="str" cm="1">
        <f t="array" aca="1" ref="L54" ca="1">INDIRECT($B54&amp;"!"&amp;$B$2&amp;L$2)</f>
        <v>Neutral</v>
      </c>
      <c r="M54" s="28" t="str" cm="1">
        <f t="array" aca="1" ref="M54" ca="1">INDIRECT($B54&amp;"!"&amp;$B$2&amp;M$2)</f>
        <v>Neutral</v>
      </c>
      <c r="N54" s="28" t="str" cm="1">
        <f t="array" aca="1" ref="N54" ca="1">INDIRECT($B54&amp;"!"&amp;$B$2&amp;N$2)</f>
        <v>Neutral</v>
      </c>
      <c r="O54" s="28" t="str" cm="1">
        <f t="array" aca="1" ref="O54" ca="1">INDIRECT($B54&amp;"!"&amp;$B$2&amp;O$2)</f>
        <v>Neutral</v>
      </c>
      <c r="P54" s="28" t="str" cm="1">
        <f t="array" aca="1" ref="P54" ca="1">INDIRECT($B54&amp;"!"&amp;$B$2&amp;P$2)</f>
        <v>Neutral</v>
      </c>
      <c r="Q54" s="8"/>
      <c r="S54" s="77" t="s">
        <v>192</v>
      </c>
      <c r="T54" s="32">
        <f t="shared" ca="1" si="16"/>
        <v>0</v>
      </c>
      <c r="U54" s="32">
        <f t="shared" ca="1" si="17"/>
        <v>0</v>
      </c>
      <c r="V54" s="32" t="str">
        <f t="shared" ca="1" si="18"/>
        <v>-</v>
      </c>
      <c r="W54" s="32" t="str">
        <f t="shared" ca="1" si="19"/>
        <v>-</v>
      </c>
      <c r="X54" s="32" t="str">
        <f t="shared" ca="1" si="20"/>
        <v>+</v>
      </c>
      <c r="Y54" s="32" t="str">
        <f t="shared" ca="1" si="21"/>
        <v>-</v>
      </c>
      <c r="Z54" s="32">
        <f t="shared" ca="1" si="22"/>
        <v>0</v>
      </c>
      <c r="AA54" s="32">
        <f t="shared" ca="1" si="23"/>
        <v>0</v>
      </c>
      <c r="AB54" s="32">
        <f t="shared" ca="1" si="24"/>
        <v>0</v>
      </c>
      <c r="AC54" s="32">
        <f t="shared" ca="1" si="25"/>
        <v>0</v>
      </c>
      <c r="AD54" s="32">
        <f t="shared" ca="1" si="26"/>
        <v>0</v>
      </c>
      <c r="AE54" s="32">
        <f t="shared" ca="1" si="27"/>
        <v>0</v>
      </c>
      <c r="AF54" s="32">
        <f t="shared" ca="1" si="28"/>
        <v>0</v>
      </c>
      <c r="AG54" s="32">
        <f t="shared" ca="1" si="29"/>
        <v>0</v>
      </c>
    </row>
    <row r="55" spans="1:33" x14ac:dyDescent="0.35">
      <c r="A55" s="163"/>
      <c r="B55" s="135" t="s">
        <v>193</v>
      </c>
      <c r="C55" s="28" t="str" cm="1">
        <f t="array" aca="1" ref="C55" ca="1">INDIRECT($B55&amp;"!"&amp;$B$2&amp;C$2)</f>
        <v>Minor Positive</v>
      </c>
      <c r="D55" s="28" t="str" cm="1">
        <f t="array" aca="1" ref="D55" ca="1">INDIRECT($B55&amp;"!"&amp;$B$2&amp;D$2)</f>
        <v>Neutral</v>
      </c>
      <c r="E55" s="28" t="str" cm="1">
        <f t="array" aca="1" ref="E55" ca="1">INDIRECT($B55&amp;"!"&amp;$B$2&amp;E$2)</f>
        <v>Minor Positive</v>
      </c>
      <c r="F55" s="28" t="str" cm="1">
        <f t="array" aca="1" ref="F55" ca="1">INDIRECT($B55&amp;"!"&amp;$B$2&amp;F$2)</f>
        <v>Minor Negative</v>
      </c>
      <c r="G55" s="28" t="str" cm="1">
        <f t="array" aca="1" ref="G55" ca="1">INDIRECT($B55&amp;"!"&amp;$B$2&amp;G$2)</f>
        <v>minor positive</v>
      </c>
      <c r="H55" s="28" t="str" cm="1">
        <f t="array" aca="1" ref="H55" ca="1">INDIRECT($B55&amp;"!"&amp;$B$2&amp;H$2)</f>
        <v>Minor Positive</v>
      </c>
      <c r="I55" s="28" t="str" cm="1">
        <f t="array" aca="1" ref="I55" ca="1">INDIRECT($B55&amp;"!"&amp;$B$2&amp;I$2)</f>
        <v>Minor Negative</v>
      </c>
      <c r="J55" s="28" t="str" cm="1">
        <f t="array" aca="1" ref="J55" ca="1">INDIRECT($B55&amp;"!"&amp;$B$2&amp;J$2)</f>
        <v>Neutral</v>
      </c>
      <c r="K55" s="28" t="str" cm="1">
        <f t="array" aca="1" ref="K55" ca="1">INDIRECT($B55&amp;"!"&amp;$B$2&amp;K$2)</f>
        <v>Neutral</v>
      </c>
      <c r="L55" s="28" t="str" cm="1">
        <f t="array" aca="1" ref="L55" ca="1">INDIRECT($B55&amp;"!"&amp;$B$2&amp;L$2)</f>
        <v>Neutral</v>
      </c>
      <c r="M55" s="28" t="str" cm="1">
        <f t="array" aca="1" ref="M55" ca="1">INDIRECT($B55&amp;"!"&amp;$B$2&amp;M$2)</f>
        <v>Neutral</v>
      </c>
      <c r="N55" s="28" t="str" cm="1">
        <f t="array" aca="1" ref="N55" ca="1">INDIRECT($B55&amp;"!"&amp;$B$2&amp;N$2)</f>
        <v>Neutral</v>
      </c>
      <c r="O55" s="28" t="str" cm="1">
        <f t="array" aca="1" ref="O55" ca="1">INDIRECT($B55&amp;"!"&amp;$B$2&amp;O$2)</f>
        <v>Neutral</v>
      </c>
      <c r="P55" s="28" t="str" cm="1">
        <f t="array" aca="1" ref="P55" ca="1">INDIRECT($B55&amp;"!"&amp;$B$2&amp;P$2)</f>
        <v>Neutral</v>
      </c>
      <c r="Q55" s="8"/>
      <c r="S55" s="77" t="s">
        <v>193</v>
      </c>
      <c r="T55" s="32" t="str">
        <f t="shared" ca="1" si="16"/>
        <v>+</v>
      </c>
      <c r="U55" s="32">
        <f t="shared" ca="1" si="17"/>
        <v>0</v>
      </c>
      <c r="V55" s="32" t="str">
        <f t="shared" ca="1" si="18"/>
        <v>+</v>
      </c>
      <c r="W55" s="32" t="str">
        <f t="shared" ca="1" si="19"/>
        <v>-</v>
      </c>
      <c r="X55" s="32" t="str">
        <f t="shared" ca="1" si="20"/>
        <v>+</v>
      </c>
      <c r="Y55" s="32" t="str">
        <f t="shared" ca="1" si="21"/>
        <v>+</v>
      </c>
      <c r="Z55" s="32" t="str">
        <f t="shared" ca="1" si="22"/>
        <v>-</v>
      </c>
      <c r="AA55" s="32">
        <f t="shared" ca="1" si="23"/>
        <v>0</v>
      </c>
      <c r="AB55" s="32">
        <f t="shared" ca="1" si="24"/>
        <v>0</v>
      </c>
      <c r="AC55" s="32">
        <f t="shared" ca="1" si="25"/>
        <v>0</v>
      </c>
      <c r="AD55" s="32">
        <f t="shared" ca="1" si="26"/>
        <v>0</v>
      </c>
      <c r="AE55" s="32">
        <f t="shared" ca="1" si="27"/>
        <v>0</v>
      </c>
      <c r="AF55" s="32">
        <f t="shared" ca="1" si="28"/>
        <v>0</v>
      </c>
      <c r="AG55" s="32">
        <f t="shared" ca="1" si="29"/>
        <v>0</v>
      </c>
    </row>
    <row r="56" spans="1:33" hidden="1" x14ac:dyDescent="0.35">
      <c r="A56" s="112"/>
      <c r="B56" s="135" t="s">
        <v>194</v>
      </c>
      <c r="C56" s="28" t="str" cm="1">
        <f t="array" aca="1" ref="C56" ca="1">INDIRECT($B56&amp;"!"&amp;$B$2&amp;C$2)</f>
        <v>Minor Positive</v>
      </c>
      <c r="D56" s="28" t="str" cm="1">
        <f t="array" aca="1" ref="D56" ca="1">INDIRECT($B56&amp;"!"&amp;$B$2&amp;D$2)</f>
        <v>Minor Positive</v>
      </c>
      <c r="E56" s="28" t="str" cm="1">
        <f t="array" aca="1" ref="E56" ca="1">INDIRECT($B56&amp;"!"&amp;$B$2&amp;E$2)</f>
        <v>Minor Positive</v>
      </c>
      <c r="F56" s="28" t="str" cm="1">
        <f t="array" aca="1" ref="F56" ca="1">INDIRECT($B56&amp;"!"&amp;$B$2&amp;F$2)</f>
        <v>Minor Positive</v>
      </c>
      <c r="G56" s="28" t="str" cm="1">
        <f t="array" aca="1" ref="G56" ca="1">INDIRECT($B56&amp;"!"&amp;$B$2&amp;G$2)</f>
        <v>Minor Positive</v>
      </c>
      <c r="H56" s="28" t="str" cm="1">
        <f t="array" aca="1" ref="H56" ca="1">INDIRECT($B56&amp;"!"&amp;$B$2&amp;H$2)</f>
        <v>Minor Positive</v>
      </c>
      <c r="I56" s="28" t="str" cm="1">
        <f t="array" aca="1" ref="I56" ca="1">INDIRECT($B56&amp;"!"&amp;$B$2&amp;I$2)</f>
        <v>Neutral</v>
      </c>
      <c r="J56" s="28" t="str" cm="1">
        <f t="array" aca="1" ref="J56" ca="1">INDIRECT($B56&amp;"!"&amp;$B$2&amp;J$2)</f>
        <v>Minor Positive</v>
      </c>
      <c r="K56" s="28" t="str" cm="1">
        <f t="array" aca="1" ref="K56" ca="1">INDIRECT($B56&amp;"!"&amp;$B$2&amp;K$2)</f>
        <v>Neutral</v>
      </c>
      <c r="L56" s="28" t="str" cm="1">
        <f t="array" aca="1" ref="L56" ca="1">INDIRECT($B56&amp;"!"&amp;$B$2&amp;L$2)</f>
        <v>Neutral</v>
      </c>
      <c r="M56" s="28" t="str" cm="1">
        <f t="array" aca="1" ref="M56" ca="1">INDIRECT($B56&amp;"!"&amp;$B$2&amp;M$2)</f>
        <v>Neutral</v>
      </c>
      <c r="N56" s="28" t="str" cm="1">
        <f t="array" aca="1" ref="N56" ca="1">INDIRECT($B56&amp;"!"&amp;$B$2&amp;N$2)</f>
        <v>Minor Positive</v>
      </c>
      <c r="O56" s="28" t="str" cm="1">
        <f t="array" aca="1" ref="O56" ca="1">INDIRECT($B56&amp;"!"&amp;$B$2&amp;O$2)</f>
        <v>Neutral</v>
      </c>
      <c r="P56" s="28" t="str" cm="1">
        <f t="array" aca="1" ref="P56" ca="1">INDIRECT($B56&amp;"!"&amp;$B$2&amp;P$2)</f>
        <v>Minor Positive</v>
      </c>
      <c r="Q56" s="8"/>
      <c r="S56" s="77" t="s">
        <v>195</v>
      </c>
      <c r="T56" s="32" t="str">
        <f t="shared" ca="1" si="16"/>
        <v>+</v>
      </c>
      <c r="U56" s="32" t="str">
        <f t="shared" ca="1" si="17"/>
        <v>+</v>
      </c>
      <c r="V56" s="32" t="str">
        <f t="shared" ca="1" si="18"/>
        <v>+</v>
      </c>
      <c r="W56" s="32" t="str">
        <f t="shared" ca="1" si="19"/>
        <v>+</v>
      </c>
      <c r="X56" s="32" t="str">
        <f t="shared" ca="1" si="20"/>
        <v>+</v>
      </c>
      <c r="Y56" s="32" t="str">
        <f t="shared" ca="1" si="21"/>
        <v>+</v>
      </c>
      <c r="Z56" s="32">
        <f t="shared" ca="1" si="22"/>
        <v>0</v>
      </c>
      <c r="AA56" s="32" t="str">
        <f t="shared" ca="1" si="23"/>
        <v>+</v>
      </c>
      <c r="AB56" s="32">
        <f t="shared" ca="1" si="24"/>
        <v>0</v>
      </c>
      <c r="AC56" s="32">
        <f t="shared" ca="1" si="25"/>
        <v>0</v>
      </c>
      <c r="AD56" s="32">
        <f t="shared" ca="1" si="26"/>
        <v>0</v>
      </c>
      <c r="AE56" s="32" t="str">
        <f t="shared" ca="1" si="27"/>
        <v>+</v>
      </c>
      <c r="AF56" s="32">
        <f t="shared" ca="1" si="28"/>
        <v>0</v>
      </c>
      <c r="AG56" s="32" t="str">
        <f t="shared" ca="1" si="29"/>
        <v>+</v>
      </c>
    </row>
    <row r="57" spans="1:33" x14ac:dyDescent="0.35">
      <c r="A57" s="112"/>
      <c r="B57" s="135" t="s">
        <v>196</v>
      </c>
      <c r="C57" s="28" t="str" cm="1">
        <f t="array" aca="1" ref="C57" ca="1">INDIRECT($B57&amp;"!"&amp;$B$2&amp;C$2)</f>
        <v>Minor Negative</v>
      </c>
      <c r="D57" s="28" t="str" cm="1">
        <f t="array" aca="1" ref="D57" ca="1">INDIRECT($B57&amp;"!"&amp;$B$2&amp;D$2)</f>
        <v>Minor Negative</v>
      </c>
      <c r="E57" s="28" t="str" cm="1">
        <f t="array" aca="1" ref="E57" ca="1">INDIRECT($B57&amp;"!"&amp;$B$2&amp;E$2)</f>
        <v>Neutral</v>
      </c>
      <c r="F57" s="28" t="str" cm="1">
        <f t="array" aca="1" ref="F57" ca="1">INDIRECT($B57&amp;"!"&amp;$B$2&amp;F$2)</f>
        <v>Minor Negative</v>
      </c>
      <c r="G57" s="28" t="str" cm="1">
        <f t="array" aca="1" ref="G57" ca="1">INDIRECT($B57&amp;"!"&amp;$B$2&amp;G$2)</f>
        <v>Minor Negative</v>
      </c>
      <c r="H57" s="28" t="str" cm="1">
        <f t="array" aca="1" ref="H57" ca="1">INDIRECT($B57&amp;"!"&amp;$B$2&amp;H$2)</f>
        <v>Uncertain</v>
      </c>
      <c r="I57" s="28" t="str" cm="1">
        <f t="array" aca="1" ref="I57" ca="1">INDIRECT($B57&amp;"!"&amp;$B$2&amp;I$2)</f>
        <v>Neutral</v>
      </c>
      <c r="J57" s="28" t="str" cm="1">
        <f t="array" aca="1" ref="J57" ca="1">INDIRECT($B57&amp;"!"&amp;$B$2&amp;J$2)</f>
        <v>Neutral</v>
      </c>
      <c r="K57" s="28" t="str" cm="1">
        <f t="array" aca="1" ref="K57" ca="1">INDIRECT($B57&amp;"!"&amp;$B$2&amp;K$2)</f>
        <v>Neutral</v>
      </c>
      <c r="L57" s="28" t="str" cm="1">
        <f t="array" aca="1" ref="L57" ca="1">INDIRECT($B57&amp;"!"&amp;$B$2&amp;L$2)</f>
        <v>Neutral</v>
      </c>
      <c r="M57" s="28" t="str" cm="1">
        <f t="array" aca="1" ref="M57" ca="1">INDIRECT($B57&amp;"!"&amp;$B$2&amp;M$2)</f>
        <v>Neutral</v>
      </c>
      <c r="N57" s="28" t="str" cm="1">
        <f t="array" aca="1" ref="N57" ca="1">INDIRECT($B57&amp;"!"&amp;$B$2&amp;N$2)</f>
        <v>Minor Negative</v>
      </c>
      <c r="O57" s="28" t="str" cm="1">
        <f t="array" aca="1" ref="O57" ca="1">INDIRECT($B57&amp;"!"&amp;$B$2&amp;O$2)</f>
        <v>Neutral</v>
      </c>
      <c r="P57" s="28" t="str" cm="1">
        <f t="array" aca="1" ref="P57" ca="1">INDIRECT($B57&amp;"!"&amp;$B$2&amp;P$2)</f>
        <v>Minor Negative</v>
      </c>
      <c r="Q57" s="8"/>
      <c r="S57" s="77" t="s">
        <v>196</v>
      </c>
      <c r="T57" s="32" t="str">
        <f t="shared" ca="1" si="16"/>
        <v>-</v>
      </c>
      <c r="U57" s="32" t="str">
        <f t="shared" ca="1" si="17"/>
        <v>-</v>
      </c>
      <c r="V57" s="32">
        <f t="shared" ca="1" si="18"/>
        <v>0</v>
      </c>
      <c r="W57" s="32" t="str">
        <f t="shared" ca="1" si="19"/>
        <v>-</v>
      </c>
      <c r="X57" s="32" t="str">
        <f t="shared" ca="1" si="20"/>
        <v>-</v>
      </c>
      <c r="Y57" s="32" t="str">
        <f t="shared" ca="1" si="21"/>
        <v>?</v>
      </c>
      <c r="Z57" s="32">
        <f t="shared" ca="1" si="22"/>
        <v>0</v>
      </c>
      <c r="AA57" s="32">
        <f t="shared" ca="1" si="23"/>
        <v>0</v>
      </c>
      <c r="AB57" s="32">
        <f t="shared" ca="1" si="24"/>
        <v>0</v>
      </c>
      <c r="AC57" s="32">
        <f t="shared" ca="1" si="25"/>
        <v>0</v>
      </c>
      <c r="AD57" s="32">
        <f t="shared" ca="1" si="26"/>
        <v>0</v>
      </c>
      <c r="AE57" s="32" t="str">
        <f t="shared" ca="1" si="27"/>
        <v>-</v>
      </c>
      <c r="AF57" s="32">
        <f t="shared" ca="1" si="28"/>
        <v>0</v>
      </c>
      <c r="AG57" s="32" t="str">
        <f t="shared" ca="1" si="29"/>
        <v>-</v>
      </c>
    </row>
    <row r="58" spans="1:33" x14ac:dyDescent="0.35">
      <c r="A58" s="112"/>
      <c r="B58" s="135" t="s">
        <v>197</v>
      </c>
      <c r="C58" s="28" t="str" cm="1">
        <f t="array" aca="1" ref="C58" ca="1">INDIRECT($B58&amp;"!"&amp;$B$2&amp;C$2)</f>
        <v>Minor Positive</v>
      </c>
      <c r="D58" s="28" t="str" cm="1">
        <f t="array" aca="1" ref="D58" ca="1">INDIRECT($B58&amp;"!"&amp;$B$2&amp;D$2)</f>
        <v>Minor Positive</v>
      </c>
      <c r="E58" s="28" t="str" cm="1">
        <f t="array" aca="1" ref="E58" ca="1">INDIRECT($B58&amp;"!"&amp;$B$2&amp;E$2)</f>
        <v>Minor Positive</v>
      </c>
      <c r="F58" s="28" t="str" cm="1">
        <f t="array" aca="1" ref="F58" ca="1">INDIRECT($B58&amp;"!"&amp;$B$2&amp;F$2)</f>
        <v>Minor Positive</v>
      </c>
      <c r="G58" s="28" t="str" cm="1">
        <f t="array" aca="1" ref="G58" ca="1">INDIRECT($B58&amp;"!"&amp;$B$2&amp;G$2)</f>
        <v>Minor Negative</v>
      </c>
      <c r="H58" s="28" t="str" cm="1">
        <f t="array" aca="1" ref="H58" ca="1">INDIRECT($B58&amp;"!"&amp;$B$2&amp;H$2)</f>
        <v>Minor Positive</v>
      </c>
      <c r="I58" s="28" t="str" cm="1">
        <f t="array" aca="1" ref="I58" ca="1">INDIRECT($B58&amp;"!"&amp;$B$2&amp;I$2)</f>
        <v>Neutral</v>
      </c>
      <c r="J58" s="28" t="str" cm="1">
        <f t="array" aca="1" ref="J58" ca="1">INDIRECT($B58&amp;"!"&amp;$B$2&amp;J$2)</f>
        <v>Neutral</v>
      </c>
      <c r="K58" s="28" t="str" cm="1">
        <f t="array" aca="1" ref="K58" ca="1">INDIRECT($B58&amp;"!"&amp;$B$2&amp;K$2)</f>
        <v>Neutral</v>
      </c>
      <c r="L58" s="28" t="str" cm="1">
        <f t="array" aca="1" ref="L58" ca="1">INDIRECT($B58&amp;"!"&amp;$B$2&amp;L$2)</f>
        <v>Neutral</v>
      </c>
      <c r="M58" s="28" t="str" cm="1">
        <f t="array" aca="1" ref="M58" ca="1">INDIRECT($B58&amp;"!"&amp;$B$2&amp;M$2)</f>
        <v>Neutral</v>
      </c>
      <c r="N58" s="28" t="str" cm="1">
        <f t="array" aca="1" ref="N58" ca="1">INDIRECT($B58&amp;"!"&amp;$B$2&amp;N$2)</f>
        <v>Minor Positive</v>
      </c>
      <c r="O58" s="28" t="str" cm="1">
        <f t="array" aca="1" ref="O58" ca="1">INDIRECT($B58&amp;"!"&amp;$B$2&amp;O$2)</f>
        <v>Neutral</v>
      </c>
      <c r="P58" s="28" t="str" cm="1">
        <f t="array" aca="1" ref="P58" ca="1">INDIRECT($B58&amp;"!"&amp;$B$2&amp;P$2)</f>
        <v>Minor Positive</v>
      </c>
      <c r="Q58" s="8"/>
      <c r="S58" s="77" t="s">
        <v>197</v>
      </c>
      <c r="T58" s="32" t="str">
        <f t="shared" ca="1" si="16"/>
        <v>+</v>
      </c>
      <c r="U58" s="32" t="str">
        <f t="shared" ca="1" si="17"/>
        <v>+</v>
      </c>
      <c r="V58" s="32" t="str">
        <f t="shared" ca="1" si="18"/>
        <v>+</v>
      </c>
      <c r="W58" s="32" t="str">
        <f t="shared" ca="1" si="19"/>
        <v>+</v>
      </c>
      <c r="X58" s="32" t="str">
        <f t="shared" ca="1" si="20"/>
        <v>-</v>
      </c>
      <c r="Y58" s="32" t="str">
        <f t="shared" ca="1" si="21"/>
        <v>+</v>
      </c>
      <c r="Z58" s="32">
        <f t="shared" ca="1" si="22"/>
        <v>0</v>
      </c>
      <c r="AA58" s="32">
        <f t="shared" ca="1" si="23"/>
        <v>0</v>
      </c>
      <c r="AB58" s="32">
        <f t="shared" ca="1" si="24"/>
        <v>0</v>
      </c>
      <c r="AC58" s="32">
        <f t="shared" ca="1" si="25"/>
        <v>0</v>
      </c>
      <c r="AD58" s="32">
        <f t="shared" ca="1" si="26"/>
        <v>0</v>
      </c>
      <c r="AE58" s="32" t="str">
        <f t="shared" ca="1" si="27"/>
        <v>+</v>
      </c>
      <c r="AF58" s="32">
        <f t="shared" ca="1" si="28"/>
        <v>0</v>
      </c>
      <c r="AG58" s="32" t="str">
        <f t="shared" ca="1" si="29"/>
        <v>+</v>
      </c>
    </row>
    <row r="59" spans="1:33" x14ac:dyDescent="0.35">
      <c r="A59" s="112"/>
      <c r="B59" s="135" t="s">
        <v>198</v>
      </c>
      <c r="C59" s="28" t="str" cm="1">
        <f t="array" aca="1" ref="C59" ca="1">INDIRECT($B59&amp;"!"&amp;$B$2&amp;C$2)</f>
        <v>Minor Positive</v>
      </c>
      <c r="D59" s="28" t="str" cm="1">
        <f t="array" aca="1" ref="D59" ca="1">INDIRECT($B59&amp;"!"&amp;$B$2&amp;D$2)</f>
        <v>Minor Positive</v>
      </c>
      <c r="E59" s="28" t="str" cm="1">
        <f t="array" aca="1" ref="E59" ca="1">INDIRECT($B59&amp;"!"&amp;$B$2&amp;E$2)</f>
        <v>Minor Positive</v>
      </c>
      <c r="F59" s="28" t="str" cm="1">
        <f t="array" aca="1" ref="F59" ca="1">INDIRECT($B59&amp;"!"&amp;$B$2&amp;F$2)</f>
        <v>Minor Positive</v>
      </c>
      <c r="G59" s="28" t="str" cm="1">
        <f t="array" aca="1" ref="G59" ca="1">INDIRECT($B59&amp;"!"&amp;$B$2&amp;G$2)</f>
        <v>Uncertain</v>
      </c>
      <c r="H59" s="28" t="str" cm="1">
        <f t="array" aca="1" ref="H59" ca="1">INDIRECT($B59&amp;"!"&amp;$B$2&amp;H$2)</f>
        <v>Minor Positive</v>
      </c>
      <c r="I59" s="28" t="str" cm="1">
        <f t="array" aca="1" ref="I59" ca="1">INDIRECT($B59&amp;"!"&amp;$B$2&amp;I$2)</f>
        <v>Neutral</v>
      </c>
      <c r="J59" s="28" t="str" cm="1">
        <f t="array" aca="1" ref="J59" ca="1">INDIRECT($B59&amp;"!"&amp;$B$2&amp;J$2)</f>
        <v>Neutral</v>
      </c>
      <c r="K59" s="28" t="str" cm="1">
        <f t="array" aca="1" ref="K59" ca="1">INDIRECT($B59&amp;"!"&amp;$B$2&amp;K$2)</f>
        <v>Neutral</v>
      </c>
      <c r="L59" s="28" t="str" cm="1">
        <f t="array" aca="1" ref="L59" ca="1">INDIRECT($B59&amp;"!"&amp;$B$2&amp;L$2)</f>
        <v>Neutral</v>
      </c>
      <c r="M59" s="28" t="str" cm="1">
        <f t="array" aca="1" ref="M59" ca="1">INDIRECT($B59&amp;"!"&amp;$B$2&amp;M$2)</f>
        <v>Neutral</v>
      </c>
      <c r="N59" s="28" t="str" cm="1">
        <f t="array" aca="1" ref="N59" ca="1">INDIRECT($B59&amp;"!"&amp;$B$2&amp;N$2)</f>
        <v>Minor Negative</v>
      </c>
      <c r="O59" s="28" t="str" cm="1">
        <f t="array" aca="1" ref="O59" ca="1">INDIRECT($B59&amp;"!"&amp;$B$2&amp;O$2)</f>
        <v>Neutral</v>
      </c>
      <c r="P59" s="28" t="str" cm="1">
        <f t="array" aca="1" ref="P59" ca="1">INDIRECT($B59&amp;"!"&amp;$B$2&amp;P$2)</f>
        <v>Minor Positive</v>
      </c>
      <c r="Q59" s="8"/>
      <c r="S59" s="77" t="s">
        <v>198</v>
      </c>
      <c r="T59" s="32" t="str">
        <f t="shared" ca="1" si="16"/>
        <v>+</v>
      </c>
      <c r="U59" s="32" t="str">
        <f t="shared" ca="1" si="17"/>
        <v>+</v>
      </c>
      <c r="V59" s="32" t="str">
        <f t="shared" ca="1" si="18"/>
        <v>+</v>
      </c>
      <c r="W59" s="32" t="str">
        <f t="shared" ca="1" si="19"/>
        <v>+</v>
      </c>
      <c r="X59" s="32" t="str">
        <f t="shared" ca="1" si="20"/>
        <v>?</v>
      </c>
      <c r="Y59" s="32" t="str">
        <f t="shared" ca="1" si="21"/>
        <v>+</v>
      </c>
      <c r="Z59" s="32">
        <f t="shared" ca="1" si="22"/>
        <v>0</v>
      </c>
      <c r="AA59" s="32">
        <f t="shared" ca="1" si="23"/>
        <v>0</v>
      </c>
      <c r="AB59" s="32">
        <f t="shared" ca="1" si="24"/>
        <v>0</v>
      </c>
      <c r="AC59" s="32">
        <f t="shared" ca="1" si="25"/>
        <v>0</v>
      </c>
      <c r="AD59" s="32">
        <f t="shared" ca="1" si="26"/>
        <v>0</v>
      </c>
      <c r="AE59" s="32" t="str">
        <f t="shared" ca="1" si="27"/>
        <v>-</v>
      </c>
      <c r="AF59" s="32">
        <f t="shared" ca="1" si="28"/>
        <v>0</v>
      </c>
      <c r="AG59" s="32" t="str">
        <f t="shared" ca="1" si="29"/>
        <v>+</v>
      </c>
    </row>
    <row r="60" spans="1:33" x14ac:dyDescent="0.35">
      <c r="A60" s="112"/>
      <c r="B60" s="135" t="s">
        <v>199</v>
      </c>
      <c r="C60" s="28" t="str" cm="1">
        <f t="array" aca="1" ref="C60" ca="1">INDIRECT($B60&amp;"!"&amp;$B$2&amp;C$2)</f>
        <v>Minor Positive</v>
      </c>
      <c r="D60" s="28" t="str" cm="1">
        <f t="array" aca="1" ref="D60" ca="1">INDIRECT($B60&amp;"!"&amp;$B$2&amp;D$2)</f>
        <v>Minor Positive</v>
      </c>
      <c r="E60" s="28" t="str" cm="1">
        <f t="array" aca="1" ref="E60" ca="1">INDIRECT($B60&amp;"!"&amp;$B$2&amp;E$2)</f>
        <v>Uncertain</v>
      </c>
      <c r="F60" s="28" t="str" cm="1">
        <f t="array" aca="1" ref="F60" ca="1">INDIRECT($B60&amp;"!"&amp;$B$2&amp;F$2)</f>
        <v>Minor Positive</v>
      </c>
      <c r="G60" s="28" t="str" cm="1">
        <f t="array" aca="1" ref="G60" ca="1">INDIRECT($B60&amp;"!"&amp;$B$2&amp;G$2)</f>
        <v>Uncertain</v>
      </c>
      <c r="H60" s="28" t="str" cm="1">
        <f t="array" aca="1" ref="H60" ca="1">INDIRECT($B60&amp;"!"&amp;$B$2&amp;H$2)</f>
        <v>Minor Positive</v>
      </c>
      <c r="I60" s="28" t="str" cm="1">
        <f t="array" aca="1" ref="I60" ca="1">INDIRECT($B60&amp;"!"&amp;$B$2&amp;I$2)</f>
        <v>Neutral</v>
      </c>
      <c r="J60" s="28" t="str" cm="1">
        <f t="array" aca="1" ref="J60" ca="1">INDIRECT($B60&amp;"!"&amp;$B$2&amp;J$2)</f>
        <v>Neutral</v>
      </c>
      <c r="K60" s="28" t="str" cm="1">
        <f t="array" aca="1" ref="K60" ca="1">INDIRECT($B60&amp;"!"&amp;$B$2&amp;K$2)</f>
        <v>Neutral</v>
      </c>
      <c r="L60" s="28" t="str" cm="1">
        <f t="array" aca="1" ref="L60" ca="1">INDIRECT($B60&amp;"!"&amp;$B$2&amp;L$2)</f>
        <v>Neutral</v>
      </c>
      <c r="M60" s="28" t="str" cm="1">
        <f t="array" aca="1" ref="M60" ca="1">INDIRECT($B60&amp;"!"&amp;$B$2&amp;M$2)</f>
        <v>Neutral</v>
      </c>
      <c r="N60" s="28" t="str" cm="1">
        <f t="array" aca="1" ref="N60" ca="1">INDIRECT($B60&amp;"!"&amp;$B$2&amp;N$2)</f>
        <v>Minor Negative</v>
      </c>
      <c r="O60" s="28" t="str" cm="1">
        <f t="array" aca="1" ref="O60" ca="1">INDIRECT($B60&amp;"!"&amp;$B$2&amp;O$2)</f>
        <v>Neutral</v>
      </c>
      <c r="P60" s="28" t="str" cm="1">
        <f t="array" aca="1" ref="P60" ca="1">INDIRECT($B60&amp;"!"&amp;$B$2&amp;P$2)</f>
        <v>Minor Positive</v>
      </c>
      <c r="Q60" s="8"/>
      <c r="S60" s="77" t="s">
        <v>199</v>
      </c>
      <c r="T60" s="32" t="str">
        <f t="shared" ca="1" si="16"/>
        <v>+</v>
      </c>
      <c r="U60" s="32" t="str">
        <f t="shared" ca="1" si="17"/>
        <v>+</v>
      </c>
      <c r="V60" s="32" t="str">
        <f t="shared" ca="1" si="18"/>
        <v>?</v>
      </c>
      <c r="W60" s="32" t="str">
        <f t="shared" ca="1" si="19"/>
        <v>+</v>
      </c>
      <c r="X60" s="32" t="str">
        <f t="shared" ca="1" si="20"/>
        <v>?</v>
      </c>
      <c r="Y60" s="32" t="str">
        <f t="shared" ca="1" si="21"/>
        <v>+</v>
      </c>
      <c r="Z60" s="32">
        <f t="shared" ca="1" si="22"/>
        <v>0</v>
      </c>
      <c r="AA60" s="32">
        <f t="shared" ca="1" si="23"/>
        <v>0</v>
      </c>
      <c r="AB60" s="32">
        <f t="shared" ca="1" si="24"/>
        <v>0</v>
      </c>
      <c r="AC60" s="32">
        <f t="shared" ca="1" si="25"/>
        <v>0</v>
      </c>
      <c r="AD60" s="32">
        <f t="shared" ca="1" si="26"/>
        <v>0</v>
      </c>
      <c r="AE60" s="32" t="str">
        <f t="shared" ca="1" si="27"/>
        <v>-</v>
      </c>
      <c r="AF60" s="32">
        <f t="shared" ca="1" si="28"/>
        <v>0</v>
      </c>
      <c r="AG60" s="32" t="str">
        <f t="shared" ca="1" si="29"/>
        <v>+</v>
      </c>
    </row>
    <row r="61" spans="1:33" hidden="1" x14ac:dyDescent="0.35">
      <c r="A61" s="112"/>
      <c r="B61" s="135" t="s">
        <v>200</v>
      </c>
      <c r="C61" s="28" t="str" cm="1">
        <f t="array" aca="1" ref="C61" ca="1">INDIRECT($B61&amp;"!"&amp;$B$2&amp;C$2)</f>
        <v>Neutral</v>
      </c>
      <c r="D61" s="28" t="str" cm="1">
        <f t="array" aca="1" ref="D61" ca="1">INDIRECT($B61&amp;"!"&amp;$B$2&amp;D$2)</f>
        <v>Neutral</v>
      </c>
      <c r="E61" s="28" t="str" cm="1">
        <f t="array" aca="1" ref="E61" ca="1">INDIRECT($B61&amp;"!"&amp;$B$2&amp;E$2)</f>
        <v>Minor Positive</v>
      </c>
      <c r="F61" s="28" t="str" cm="1">
        <f t="array" aca="1" ref="F61" ca="1">INDIRECT($B61&amp;"!"&amp;$B$2&amp;F$2)</f>
        <v>Minor Positive</v>
      </c>
      <c r="G61" s="28" t="str" cm="1">
        <f t="array" aca="1" ref="G61" ca="1">INDIRECT($B61&amp;"!"&amp;$B$2&amp;G$2)</f>
        <v>Significant Positive</v>
      </c>
      <c r="H61" s="28" t="str" cm="1">
        <f t="array" aca="1" ref="H61" ca="1">INDIRECT($B61&amp;"!"&amp;$B$2&amp;H$2)</f>
        <v>Minor Positive</v>
      </c>
      <c r="I61" s="28" t="str" cm="1">
        <f t="array" aca="1" ref="I61" ca="1">INDIRECT($B61&amp;"!"&amp;$B$2&amp;I$2)</f>
        <v>Neutral</v>
      </c>
      <c r="J61" s="28" t="str" cm="1">
        <f t="array" aca="1" ref="J61" ca="1">INDIRECT($B61&amp;"!"&amp;$B$2&amp;J$2)</f>
        <v>Minor Positive</v>
      </c>
      <c r="K61" s="28" t="str" cm="1">
        <f t="array" aca="1" ref="K61" ca="1">INDIRECT($B61&amp;"!"&amp;$B$2&amp;K$2)</f>
        <v>Minor Positive</v>
      </c>
      <c r="L61" s="28" t="str" cm="1">
        <f t="array" aca="1" ref="L61" ca="1">INDIRECT($B61&amp;"!"&amp;$B$2&amp;L$2)</f>
        <v>Minor Positive</v>
      </c>
      <c r="M61" s="28" t="str" cm="1">
        <f t="array" aca="1" ref="M61" ca="1">INDIRECT($B61&amp;"!"&amp;$B$2&amp;M$2)</f>
        <v>Neutral</v>
      </c>
      <c r="N61" s="28" t="str" cm="1">
        <f t="array" aca="1" ref="N61" ca="1">INDIRECT($B61&amp;"!"&amp;$B$2&amp;N$2)</f>
        <v>Minor Positive</v>
      </c>
      <c r="O61" s="28" t="str" cm="1">
        <f t="array" aca="1" ref="O61" ca="1">INDIRECT($B61&amp;"!"&amp;$B$2&amp;O$2)</f>
        <v>Neutral</v>
      </c>
      <c r="P61" s="28" t="str" cm="1">
        <f t="array" aca="1" ref="P61" ca="1">INDIRECT($B61&amp;"!"&amp;$B$2&amp;P$2)</f>
        <v>Minor Positive</v>
      </c>
      <c r="Q61" s="8"/>
      <c r="S61" s="77" t="s">
        <v>201</v>
      </c>
      <c r="T61" s="32">
        <f t="shared" ca="1" si="16"/>
        <v>0</v>
      </c>
      <c r="U61" s="32">
        <f t="shared" ca="1" si="17"/>
        <v>0</v>
      </c>
      <c r="V61" s="32" t="str">
        <f t="shared" ca="1" si="18"/>
        <v>+</v>
      </c>
      <c r="W61" s="32" t="str">
        <f t="shared" ca="1" si="19"/>
        <v>+</v>
      </c>
      <c r="X61" s="32" t="str">
        <f t="shared" ca="1" si="20"/>
        <v>+ +</v>
      </c>
      <c r="Y61" s="32" t="str">
        <f t="shared" ca="1" si="21"/>
        <v>+</v>
      </c>
      <c r="Z61" s="32">
        <f t="shared" ca="1" si="22"/>
        <v>0</v>
      </c>
      <c r="AA61" s="32" t="str">
        <f t="shared" ca="1" si="23"/>
        <v>+</v>
      </c>
      <c r="AB61" s="32" t="str">
        <f t="shared" ca="1" si="24"/>
        <v>+</v>
      </c>
      <c r="AC61" s="32" t="str">
        <f t="shared" ca="1" si="25"/>
        <v>+</v>
      </c>
      <c r="AD61" s="32">
        <f t="shared" ca="1" si="26"/>
        <v>0</v>
      </c>
      <c r="AE61" s="32" t="str">
        <f t="shared" ca="1" si="27"/>
        <v>+</v>
      </c>
      <c r="AF61" s="32">
        <f t="shared" ca="1" si="28"/>
        <v>0</v>
      </c>
      <c r="AG61" s="32" t="str">
        <f t="shared" ca="1" si="29"/>
        <v>+</v>
      </c>
    </row>
    <row r="62" spans="1:33" x14ac:dyDescent="0.35">
      <c r="A62" s="112"/>
      <c r="B62" s="135" t="s">
        <v>202</v>
      </c>
      <c r="C62" s="28" t="str" cm="1">
        <f t="array" aca="1" ref="C62" ca="1">INDIRECT($B62&amp;"!"&amp;$B$2&amp;C$2)</f>
        <v>Neutral</v>
      </c>
      <c r="D62" s="28" t="str" cm="1">
        <f t="array" aca="1" ref="D62" ca="1">INDIRECT($B62&amp;"!"&amp;$B$2&amp;D$2)</f>
        <v>Neutral</v>
      </c>
      <c r="E62" s="28" t="str" cm="1">
        <f t="array" aca="1" ref="E62" ca="1">INDIRECT($B62&amp;"!"&amp;$B$2&amp;E$2)</f>
        <v>Minor Positive</v>
      </c>
      <c r="F62" s="28" t="str" cm="1">
        <f t="array" aca="1" ref="F62" ca="1">INDIRECT($B62&amp;"!"&amp;$B$2&amp;F$2)</f>
        <v>Neutral</v>
      </c>
      <c r="G62" s="28" t="str" cm="1">
        <f t="array" aca="1" ref="G62" ca="1">INDIRECT($B62&amp;"!"&amp;$B$2&amp;G$2)</f>
        <v>Minor Negative</v>
      </c>
      <c r="H62" s="28" t="str" cm="1">
        <f t="array" aca="1" ref="H62" ca="1">INDIRECT($B62&amp;"!"&amp;$B$2&amp;H$2)</f>
        <v>Minor Positive</v>
      </c>
      <c r="I62" s="28" t="str" cm="1">
        <f t="array" aca="1" ref="I62" ca="1">INDIRECT($B62&amp;"!"&amp;$B$2&amp;I$2)</f>
        <v>Neutral</v>
      </c>
      <c r="J62" s="28" t="str" cm="1">
        <f t="array" aca="1" ref="J62" ca="1">INDIRECT($B62&amp;"!"&amp;$B$2&amp;J$2)</f>
        <v>Minor Positive</v>
      </c>
      <c r="K62" s="28" t="str" cm="1">
        <f t="array" aca="1" ref="K62" ca="1">INDIRECT($B62&amp;"!"&amp;$B$2&amp;K$2)</f>
        <v>Neutral</v>
      </c>
      <c r="L62" s="28" t="str" cm="1">
        <f t="array" aca="1" ref="L62" ca="1">INDIRECT($B62&amp;"!"&amp;$B$2&amp;L$2)</f>
        <v>Neutral</v>
      </c>
      <c r="M62" s="28" t="str" cm="1">
        <f t="array" aca="1" ref="M62" ca="1">INDIRECT($B62&amp;"!"&amp;$B$2&amp;M$2)</f>
        <v>Neutral</v>
      </c>
      <c r="N62" s="28" t="str" cm="1">
        <f t="array" aca="1" ref="N62" ca="1">INDIRECT($B62&amp;"!"&amp;$B$2&amp;N$2)</f>
        <v>Uncertain</v>
      </c>
      <c r="O62" s="28" t="str" cm="1">
        <f t="array" aca="1" ref="O62" ca="1">INDIRECT($B62&amp;"!"&amp;$B$2&amp;O$2)</f>
        <v>Neutral</v>
      </c>
      <c r="P62" s="28" t="str" cm="1">
        <f t="array" aca="1" ref="P62" ca="1">INDIRECT($B62&amp;"!"&amp;$B$2&amp;P$2)</f>
        <v>Minor Negative</v>
      </c>
      <c r="Q62" s="8"/>
      <c r="S62" s="77" t="s">
        <v>202</v>
      </c>
      <c r="T62" s="32">
        <f t="shared" ca="1" si="16"/>
        <v>0</v>
      </c>
      <c r="U62" s="32">
        <f t="shared" ca="1" si="17"/>
        <v>0</v>
      </c>
      <c r="V62" s="32" t="str">
        <f t="shared" ca="1" si="18"/>
        <v>+</v>
      </c>
      <c r="W62" s="32">
        <f t="shared" ca="1" si="19"/>
        <v>0</v>
      </c>
      <c r="X62" s="32" t="str">
        <f t="shared" ca="1" si="20"/>
        <v>-</v>
      </c>
      <c r="Y62" s="32" t="str">
        <f t="shared" ca="1" si="21"/>
        <v>+</v>
      </c>
      <c r="Z62" s="32">
        <f t="shared" ca="1" si="22"/>
        <v>0</v>
      </c>
      <c r="AA62" s="32" t="str">
        <f t="shared" ca="1" si="23"/>
        <v>+</v>
      </c>
      <c r="AB62" s="32">
        <f t="shared" ca="1" si="24"/>
        <v>0</v>
      </c>
      <c r="AC62" s="32">
        <f t="shared" ca="1" si="25"/>
        <v>0</v>
      </c>
      <c r="AD62" s="32">
        <f t="shared" ca="1" si="26"/>
        <v>0</v>
      </c>
      <c r="AE62" s="32" t="str">
        <f t="shared" ca="1" si="27"/>
        <v>?</v>
      </c>
      <c r="AF62" s="32">
        <f t="shared" ca="1" si="28"/>
        <v>0</v>
      </c>
      <c r="AG62" s="32" t="str">
        <f t="shared" ca="1" si="29"/>
        <v>-</v>
      </c>
    </row>
    <row r="63" spans="1:33" x14ac:dyDescent="0.35">
      <c r="A63" s="112"/>
      <c r="B63" s="135" t="s">
        <v>203</v>
      </c>
      <c r="C63" s="28" t="str" cm="1">
        <f t="array" aca="1" ref="C63" ca="1">INDIRECT($B63&amp;"!"&amp;$B$2&amp;C$2)</f>
        <v>Neutral</v>
      </c>
      <c r="D63" s="28" t="str" cm="1">
        <f t="array" aca="1" ref="D63" ca="1">INDIRECT($B63&amp;"!"&amp;$B$2&amp;D$2)</f>
        <v>Neutral</v>
      </c>
      <c r="E63" s="28" t="str" cm="1">
        <f t="array" aca="1" ref="E63" ca="1">INDIRECT($B63&amp;"!"&amp;$B$2&amp;E$2)</f>
        <v>Minor Positive</v>
      </c>
      <c r="F63" s="28" t="str" cm="1">
        <f t="array" aca="1" ref="F63" ca="1">INDIRECT($B63&amp;"!"&amp;$B$2&amp;F$2)</f>
        <v>Minor Positive</v>
      </c>
      <c r="G63" s="28" t="str" cm="1">
        <f t="array" aca="1" ref="G63" ca="1">INDIRECT($B63&amp;"!"&amp;$B$2&amp;G$2)</f>
        <v>Significant Negative</v>
      </c>
      <c r="H63" s="28" t="str" cm="1">
        <f t="array" aca="1" ref="H63" ca="1">INDIRECT($B63&amp;"!"&amp;$B$2&amp;H$2)</f>
        <v>Minor Positive</v>
      </c>
      <c r="I63" s="28" t="str" cm="1">
        <f t="array" aca="1" ref="I63" ca="1">INDIRECT($B63&amp;"!"&amp;$B$2&amp;I$2)</f>
        <v>Neutral</v>
      </c>
      <c r="J63" s="28" t="str" cm="1">
        <f t="array" aca="1" ref="J63" ca="1">INDIRECT($B63&amp;"!"&amp;$B$2&amp;J$2)</f>
        <v>Neutral</v>
      </c>
      <c r="K63" s="28" t="str" cm="1">
        <f t="array" aca="1" ref="K63" ca="1">INDIRECT($B63&amp;"!"&amp;$B$2&amp;K$2)</f>
        <v>Minor Positive</v>
      </c>
      <c r="L63" s="28" t="str" cm="1">
        <f t="array" aca="1" ref="L63" ca="1">INDIRECT($B63&amp;"!"&amp;$B$2&amp;L$2)</f>
        <v>Minor Positive</v>
      </c>
      <c r="M63" s="28" t="str" cm="1">
        <f t="array" aca="1" ref="M63" ca="1">INDIRECT($B63&amp;"!"&amp;$B$2&amp;M$2)</f>
        <v>Neutral</v>
      </c>
      <c r="N63" s="28" t="str" cm="1">
        <f t="array" aca="1" ref="N63" ca="1">INDIRECT($B63&amp;"!"&amp;$B$2&amp;N$2)</f>
        <v>Minor Negative</v>
      </c>
      <c r="O63" s="28" t="str" cm="1">
        <f t="array" aca="1" ref="O63" ca="1">INDIRECT($B63&amp;"!"&amp;$B$2&amp;O$2)</f>
        <v>Neutral</v>
      </c>
      <c r="P63" s="28" t="str" cm="1">
        <f t="array" aca="1" ref="P63" ca="1">INDIRECT($B63&amp;"!"&amp;$B$2&amp;P$2)</f>
        <v>Minor Positive</v>
      </c>
      <c r="Q63" s="8"/>
      <c r="S63" s="77" t="s">
        <v>203</v>
      </c>
      <c r="T63" s="32">
        <f t="shared" ca="1" si="16"/>
        <v>0</v>
      </c>
      <c r="U63" s="32">
        <f t="shared" ca="1" si="17"/>
        <v>0</v>
      </c>
      <c r="V63" s="32" t="str">
        <f t="shared" ca="1" si="18"/>
        <v>+</v>
      </c>
      <c r="W63" s="32" t="str">
        <f t="shared" ca="1" si="19"/>
        <v>+</v>
      </c>
      <c r="X63" s="32" t="str">
        <f t="shared" ca="1" si="20"/>
        <v>--</v>
      </c>
      <c r="Y63" s="32" t="str">
        <f t="shared" ca="1" si="21"/>
        <v>+</v>
      </c>
      <c r="Z63" s="32">
        <f t="shared" ca="1" si="22"/>
        <v>0</v>
      </c>
      <c r="AA63" s="32">
        <f t="shared" ca="1" si="23"/>
        <v>0</v>
      </c>
      <c r="AB63" s="32" t="str">
        <f t="shared" ca="1" si="24"/>
        <v>+</v>
      </c>
      <c r="AC63" s="32" t="str">
        <f t="shared" ca="1" si="25"/>
        <v>+</v>
      </c>
      <c r="AD63" s="32">
        <f t="shared" ca="1" si="26"/>
        <v>0</v>
      </c>
      <c r="AE63" s="32" t="str">
        <f t="shared" ca="1" si="27"/>
        <v>-</v>
      </c>
      <c r="AF63" s="32">
        <f t="shared" ca="1" si="28"/>
        <v>0</v>
      </c>
      <c r="AG63" s="32" t="str">
        <f t="shared" ca="1" si="29"/>
        <v>+</v>
      </c>
    </row>
    <row r="64" spans="1:33" x14ac:dyDescent="0.35">
      <c r="A64" s="112"/>
      <c r="B64" s="135" t="s">
        <v>204</v>
      </c>
      <c r="C64" s="28" t="str" cm="1">
        <f t="array" aca="1" ref="C64" ca="1">INDIRECT($B64&amp;"!"&amp;$B$2&amp;C$2)</f>
        <v>Neutral</v>
      </c>
      <c r="D64" s="28" t="str" cm="1">
        <f t="array" aca="1" ref="D64" ca="1">INDIRECT($B64&amp;"!"&amp;$B$2&amp;D$2)</f>
        <v>Neutral</v>
      </c>
      <c r="E64" s="28" t="str" cm="1">
        <f t="array" aca="1" ref="E64" ca="1">INDIRECT($B64&amp;"!"&amp;$B$2&amp;E$2)</f>
        <v>Minor Positive</v>
      </c>
      <c r="F64" s="28" t="str" cm="1">
        <f t="array" aca="1" ref="F64" ca="1">INDIRECT($B64&amp;"!"&amp;$B$2&amp;F$2)</f>
        <v>Minor Positive</v>
      </c>
      <c r="G64" s="28" t="str" cm="1">
        <f t="array" aca="1" ref="G64" ca="1">INDIRECT($B64&amp;"!"&amp;$B$2&amp;G$2)</f>
        <v>Minor Negative</v>
      </c>
      <c r="H64" s="28" t="str" cm="1">
        <f t="array" aca="1" ref="H64" ca="1">INDIRECT($B64&amp;"!"&amp;$B$2&amp;H$2)</f>
        <v>Minor Positive</v>
      </c>
      <c r="I64" s="28" t="str" cm="1">
        <f t="array" aca="1" ref="I64" ca="1">INDIRECT($B64&amp;"!"&amp;$B$2&amp;I$2)</f>
        <v>Neutral</v>
      </c>
      <c r="J64" s="28" t="str" cm="1">
        <f t="array" aca="1" ref="J64" ca="1">INDIRECT($B64&amp;"!"&amp;$B$2&amp;J$2)</f>
        <v>Neutral</v>
      </c>
      <c r="K64" s="28" t="str" cm="1">
        <f t="array" aca="1" ref="K64" ca="1">INDIRECT($B64&amp;"!"&amp;$B$2&amp;K$2)</f>
        <v>Minor Positive</v>
      </c>
      <c r="L64" s="28" t="str" cm="1">
        <f t="array" aca="1" ref="L64" ca="1">INDIRECT($B64&amp;"!"&amp;$B$2&amp;L$2)</f>
        <v>Minor Positive</v>
      </c>
      <c r="M64" s="28" t="str" cm="1">
        <f t="array" aca="1" ref="M64" ca="1">INDIRECT($B64&amp;"!"&amp;$B$2&amp;M$2)</f>
        <v>Neutral</v>
      </c>
      <c r="N64" s="28" t="str" cm="1">
        <f t="array" aca="1" ref="N64" ca="1">INDIRECT($B64&amp;"!"&amp;$B$2&amp;N$2)</f>
        <v>Minor Negative</v>
      </c>
      <c r="O64" s="28" t="str" cm="1">
        <f t="array" aca="1" ref="O64" ca="1">INDIRECT($B64&amp;"!"&amp;$B$2&amp;O$2)</f>
        <v>Neutral</v>
      </c>
      <c r="P64" s="28" t="str" cm="1">
        <f t="array" aca="1" ref="P64" ca="1">INDIRECT($B64&amp;"!"&amp;$B$2&amp;P$2)</f>
        <v>Minor Positive</v>
      </c>
      <c r="Q64" s="8"/>
      <c r="S64" s="77" t="s">
        <v>204</v>
      </c>
      <c r="T64" s="32">
        <f t="shared" ca="1" si="16"/>
        <v>0</v>
      </c>
      <c r="U64" s="32">
        <f t="shared" ca="1" si="17"/>
        <v>0</v>
      </c>
      <c r="V64" s="32" t="str">
        <f t="shared" ca="1" si="18"/>
        <v>+</v>
      </c>
      <c r="W64" s="32" t="str">
        <f t="shared" ca="1" si="19"/>
        <v>+</v>
      </c>
      <c r="X64" s="32" t="str">
        <f t="shared" ca="1" si="20"/>
        <v>-</v>
      </c>
      <c r="Y64" s="32" t="str">
        <f t="shared" ca="1" si="21"/>
        <v>+</v>
      </c>
      <c r="Z64" s="32">
        <f t="shared" ca="1" si="22"/>
        <v>0</v>
      </c>
      <c r="AA64" s="32">
        <f t="shared" ca="1" si="23"/>
        <v>0</v>
      </c>
      <c r="AB64" s="32" t="str">
        <f t="shared" ca="1" si="24"/>
        <v>+</v>
      </c>
      <c r="AC64" s="32" t="str">
        <f t="shared" ca="1" si="25"/>
        <v>+</v>
      </c>
      <c r="AD64" s="32">
        <f t="shared" ca="1" si="26"/>
        <v>0</v>
      </c>
      <c r="AE64" s="32" t="str">
        <f t="shared" ca="1" si="27"/>
        <v>-</v>
      </c>
      <c r="AF64" s="32">
        <f t="shared" ca="1" si="28"/>
        <v>0</v>
      </c>
      <c r="AG64" s="32" t="str">
        <f t="shared" ca="1" si="29"/>
        <v>+</v>
      </c>
    </row>
    <row r="65" spans="1:33" x14ac:dyDescent="0.35">
      <c r="A65" s="112"/>
      <c r="B65" s="135" t="s">
        <v>205</v>
      </c>
      <c r="C65" s="28" t="str" cm="1">
        <f t="array" aca="1" ref="C65" ca="1">INDIRECT($B65&amp;"!"&amp;$B$2&amp;C$2)</f>
        <v>Neutral</v>
      </c>
      <c r="D65" s="28" t="str" cm="1">
        <f t="array" aca="1" ref="D65" ca="1">INDIRECT($B65&amp;"!"&amp;$B$2&amp;D$2)</f>
        <v>Neutral</v>
      </c>
      <c r="E65" s="28" t="str" cm="1">
        <f t="array" aca="1" ref="E65" ca="1">INDIRECT($B65&amp;"!"&amp;$B$2&amp;E$2)</f>
        <v>Minor Negative</v>
      </c>
      <c r="F65" s="28" t="str" cm="1">
        <f t="array" aca="1" ref="F65" ca="1">INDIRECT($B65&amp;"!"&amp;$B$2&amp;F$2)</f>
        <v>Minor Positive</v>
      </c>
      <c r="G65" s="28" t="str" cm="1">
        <f t="array" aca="1" ref="G65" ca="1">INDIRECT($B65&amp;"!"&amp;$B$2&amp;G$2)</f>
        <v>Minor Negative</v>
      </c>
      <c r="H65" s="28" t="str" cm="1">
        <f t="array" aca="1" ref="H65" ca="1">INDIRECT($B65&amp;"!"&amp;$B$2&amp;H$2)</f>
        <v>Minor Positive</v>
      </c>
      <c r="I65" s="28" t="str" cm="1">
        <f t="array" aca="1" ref="I65" ca="1">INDIRECT($B65&amp;"!"&amp;$B$2&amp;I$2)</f>
        <v>Neutral</v>
      </c>
      <c r="J65" s="28" t="str" cm="1">
        <f t="array" aca="1" ref="J65" ca="1">INDIRECT($B65&amp;"!"&amp;$B$2&amp;J$2)</f>
        <v>Neutral</v>
      </c>
      <c r="K65" s="28" t="str" cm="1">
        <f t="array" aca="1" ref="K65" ca="1">INDIRECT($B65&amp;"!"&amp;$B$2&amp;K$2)</f>
        <v>Minor Positive</v>
      </c>
      <c r="L65" s="28" t="str" cm="1">
        <f t="array" aca="1" ref="L65" ca="1">INDIRECT($B65&amp;"!"&amp;$B$2&amp;L$2)</f>
        <v>Minor Positive</v>
      </c>
      <c r="M65" s="28" t="str" cm="1">
        <f t="array" aca="1" ref="M65" ca="1">INDIRECT($B65&amp;"!"&amp;$B$2&amp;M$2)</f>
        <v>Neutral</v>
      </c>
      <c r="N65" s="28" t="str" cm="1">
        <f t="array" aca="1" ref="N65" ca="1">INDIRECT($B65&amp;"!"&amp;$B$2&amp;N$2)</f>
        <v>Minor Negative</v>
      </c>
      <c r="O65" s="28" t="str" cm="1">
        <f t="array" aca="1" ref="O65" ca="1">INDIRECT($B65&amp;"!"&amp;$B$2&amp;O$2)</f>
        <v>Neutral</v>
      </c>
      <c r="P65" s="28" t="str" cm="1">
        <f t="array" aca="1" ref="P65" ca="1">INDIRECT($B65&amp;"!"&amp;$B$2&amp;P$2)</f>
        <v>Minor Positive</v>
      </c>
      <c r="Q65" s="8"/>
      <c r="S65" s="77" t="s">
        <v>205</v>
      </c>
      <c r="T65" s="32">
        <f t="shared" ca="1" si="16"/>
        <v>0</v>
      </c>
      <c r="U65" s="32">
        <f t="shared" ca="1" si="17"/>
        <v>0</v>
      </c>
      <c r="V65" s="32" t="str">
        <f t="shared" ca="1" si="18"/>
        <v>-</v>
      </c>
      <c r="W65" s="32" t="str">
        <f t="shared" ca="1" si="19"/>
        <v>+</v>
      </c>
      <c r="X65" s="32" t="str">
        <f t="shared" ca="1" si="20"/>
        <v>-</v>
      </c>
      <c r="Y65" s="32" t="str">
        <f t="shared" ca="1" si="21"/>
        <v>+</v>
      </c>
      <c r="Z65" s="32">
        <f t="shared" ca="1" si="22"/>
        <v>0</v>
      </c>
      <c r="AA65" s="32">
        <f t="shared" ca="1" si="23"/>
        <v>0</v>
      </c>
      <c r="AB65" s="32" t="str">
        <f t="shared" ca="1" si="24"/>
        <v>+</v>
      </c>
      <c r="AC65" s="32" t="str">
        <f t="shared" ca="1" si="25"/>
        <v>+</v>
      </c>
      <c r="AD65" s="32">
        <f t="shared" ca="1" si="26"/>
        <v>0</v>
      </c>
      <c r="AE65" s="32" t="str">
        <f t="shared" ca="1" si="27"/>
        <v>-</v>
      </c>
      <c r="AF65" s="32">
        <f t="shared" ca="1" si="28"/>
        <v>0</v>
      </c>
      <c r="AG65" s="32" t="str">
        <f t="shared" ca="1" si="29"/>
        <v>+</v>
      </c>
    </row>
    <row r="66" spans="1:33" hidden="1" x14ac:dyDescent="0.35">
      <c r="A66" s="112"/>
      <c r="B66" s="135" t="s">
        <v>206</v>
      </c>
      <c r="C66" s="28" t="str" cm="1">
        <f t="array" aca="1" ref="C66" ca="1">INDIRECT($B66&amp;"!"&amp;$B$2&amp;C$2)</f>
        <v>Neutral</v>
      </c>
      <c r="D66" s="28" t="str" cm="1">
        <f t="array" aca="1" ref="D66" ca="1">INDIRECT($B66&amp;"!"&amp;$B$2&amp;D$2)</f>
        <v>Neutral</v>
      </c>
      <c r="E66" s="28" t="str" cm="1">
        <f t="array" aca="1" ref="E66" ca="1">INDIRECT($B66&amp;"!"&amp;$B$2&amp;E$2)</f>
        <v>Minor Positive</v>
      </c>
      <c r="F66" s="28" t="str" cm="1">
        <f t="array" aca="1" ref="F66" ca="1">INDIRECT($B66&amp;"!"&amp;$B$2&amp;F$2)</f>
        <v>Neutral</v>
      </c>
      <c r="G66" s="28" t="str" cm="1">
        <f t="array" aca="1" ref="G66" ca="1">INDIRECT($B66&amp;"!"&amp;$B$2&amp;G$2)</f>
        <v>Minor Positive</v>
      </c>
      <c r="H66" s="28" t="str" cm="1">
        <f t="array" aca="1" ref="H66" ca="1">INDIRECT($B66&amp;"!"&amp;$B$2&amp;H$2)</f>
        <v>Neutral</v>
      </c>
      <c r="I66" s="28" t="str" cm="1">
        <f t="array" aca="1" ref="I66" ca="1">INDIRECT($B66&amp;"!"&amp;$B$2&amp;I$2)</f>
        <v>Neutral</v>
      </c>
      <c r="J66" s="28" t="str" cm="1">
        <f t="array" aca="1" ref="J66" ca="1">INDIRECT($B66&amp;"!"&amp;$B$2&amp;J$2)</f>
        <v>Neutral</v>
      </c>
      <c r="K66" s="28" t="str" cm="1">
        <f t="array" aca="1" ref="K66" ca="1">INDIRECT($B66&amp;"!"&amp;$B$2&amp;K$2)</f>
        <v>Neutral</v>
      </c>
      <c r="L66" s="28" t="str" cm="1">
        <f t="array" aca="1" ref="L66" ca="1">INDIRECT($B66&amp;"!"&amp;$B$2&amp;L$2)</f>
        <v>Neutral</v>
      </c>
      <c r="M66" s="28" t="str" cm="1">
        <f t="array" aca="1" ref="M66" ca="1">INDIRECT($B66&amp;"!"&amp;$B$2&amp;M$2)</f>
        <v>Neutral</v>
      </c>
      <c r="N66" s="28" t="str" cm="1">
        <f t="array" aca="1" ref="N66" ca="1">INDIRECT($B66&amp;"!"&amp;$B$2&amp;N$2)</f>
        <v>Neutral</v>
      </c>
      <c r="O66" s="28" t="str" cm="1">
        <f t="array" aca="1" ref="O66" ca="1">INDIRECT($B66&amp;"!"&amp;$B$2&amp;O$2)</f>
        <v>Neutral</v>
      </c>
      <c r="P66" s="28" t="str" cm="1">
        <f t="array" aca="1" ref="P66" ca="1">INDIRECT($B66&amp;"!"&amp;$B$2&amp;P$2)</f>
        <v>Neutral</v>
      </c>
      <c r="Q66" s="8"/>
      <c r="S66" s="77" t="s">
        <v>206</v>
      </c>
      <c r="T66" s="32">
        <f t="shared" ca="1" si="16"/>
        <v>0</v>
      </c>
      <c r="U66" s="32">
        <f t="shared" ca="1" si="17"/>
        <v>0</v>
      </c>
      <c r="V66" s="32" t="str">
        <f t="shared" ca="1" si="18"/>
        <v>+</v>
      </c>
      <c r="W66" s="32">
        <f t="shared" ca="1" si="19"/>
        <v>0</v>
      </c>
      <c r="X66" s="32" t="str">
        <f t="shared" ca="1" si="20"/>
        <v>+</v>
      </c>
      <c r="Y66" s="32">
        <f t="shared" ca="1" si="21"/>
        <v>0</v>
      </c>
      <c r="Z66" s="32">
        <f t="shared" ca="1" si="22"/>
        <v>0</v>
      </c>
      <c r="AA66" s="32">
        <f t="shared" ca="1" si="23"/>
        <v>0</v>
      </c>
      <c r="AB66" s="32">
        <f t="shared" ca="1" si="24"/>
        <v>0</v>
      </c>
      <c r="AC66" s="32">
        <f t="shared" ca="1" si="25"/>
        <v>0</v>
      </c>
      <c r="AD66" s="32">
        <f t="shared" ca="1" si="26"/>
        <v>0</v>
      </c>
      <c r="AE66" s="32">
        <f t="shared" ca="1" si="27"/>
        <v>0</v>
      </c>
      <c r="AF66" s="32">
        <f t="shared" ca="1" si="28"/>
        <v>0</v>
      </c>
      <c r="AG66" s="32">
        <f t="shared" ca="1" si="29"/>
        <v>0</v>
      </c>
    </row>
    <row r="67" spans="1:33" hidden="1" x14ac:dyDescent="0.35">
      <c r="A67" s="112"/>
      <c r="B67" s="135" t="s">
        <v>207</v>
      </c>
      <c r="C67" s="28" t="str" cm="1">
        <f t="array" aca="1" ref="C67" ca="1">INDIRECT($B67&amp;"!"&amp;$B$2&amp;C$2)</f>
        <v>Neutral</v>
      </c>
      <c r="D67" s="28" t="str" cm="1">
        <f t="array" aca="1" ref="D67" ca="1">INDIRECT($B67&amp;"!"&amp;$B$2&amp;D$2)</f>
        <v>Neutral</v>
      </c>
      <c r="E67" s="28" t="str" cm="1">
        <f t="array" aca="1" ref="E67" ca="1">INDIRECT($B67&amp;"!"&amp;$B$2&amp;E$2)</f>
        <v>Minor Positive</v>
      </c>
      <c r="F67" s="28" t="str" cm="1">
        <f t="array" aca="1" ref="F67" ca="1">INDIRECT($B67&amp;"!"&amp;$B$2&amp;F$2)</f>
        <v>Minor Positive</v>
      </c>
      <c r="G67" s="28" t="str" cm="1">
        <f t="array" aca="1" ref="G67" ca="1">INDIRECT($B67&amp;"!"&amp;$B$2&amp;G$2)</f>
        <v>Minor Positive</v>
      </c>
      <c r="H67" s="28" t="str" cm="1">
        <f t="array" aca="1" ref="H67" ca="1">INDIRECT($B67&amp;"!"&amp;$B$2&amp;H$2)</f>
        <v>Minor Positive</v>
      </c>
      <c r="I67" s="28" t="str" cm="1">
        <f t="array" aca="1" ref="I67" ca="1">INDIRECT($B67&amp;"!"&amp;$B$2&amp;I$2)</f>
        <v>Neutral</v>
      </c>
      <c r="J67" s="28" t="str" cm="1">
        <f t="array" aca="1" ref="J67" ca="1">INDIRECT($B67&amp;"!"&amp;$B$2&amp;J$2)</f>
        <v>Neutral</v>
      </c>
      <c r="K67" s="28" t="str" cm="1">
        <f t="array" aca="1" ref="K67" ca="1">INDIRECT($B67&amp;"!"&amp;$B$2&amp;K$2)</f>
        <v>Minor Positive</v>
      </c>
      <c r="L67" s="28" t="str" cm="1">
        <f t="array" aca="1" ref="L67" ca="1">INDIRECT($B67&amp;"!"&amp;$B$2&amp;L$2)</f>
        <v>Minor Positive</v>
      </c>
      <c r="M67" s="28" t="str" cm="1">
        <f t="array" aca="1" ref="M67" ca="1">INDIRECT($B67&amp;"!"&amp;$B$2&amp;M$2)</f>
        <v>Neutral</v>
      </c>
      <c r="N67" s="28" t="str" cm="1">
        <f t="array" aca="1" ref="N67" ca="1">INDIRECT($B67&amp;"!"&amp;$B$2&amp;N$2)</f>
        <v>Minor Positive</v>
      </c>
      <c r="O67" s="28" t="str" cm="1">
        <f t="array" aca="1" ref="O67" ca="1">INDIRECT($B67&amp;"!"&amp;$B$2&amp;O$2)</f>
        <v>Minor Positive</v>
      </c>
      <c r="P67" s="28" t="str" cm="1">
        <f t="array" aca="1" ref="P67" ca="1">INDIRECT($B67&amp;"!"&amp;$B$2&amp;P$2)</f>
        <v>Minor Positive</v>
      </c>
      <c r="Q67" s="8"/>
      <c r="S67" s="77" t="s">
        <v>207</v>
      </c>
      <c r="T67" s="32">
        <f t="shared" ca="1" si="16"/>
        <v>0</v>
      </c>
      <c r="U67" s="32">
        <f t="shared" ca="1" si="17"/>
        <v>0</v>
      </c>
      <c r="V67" s="32" t="str">
        <f t="shared" ca="1" si="18"/>
        <v>+</v>
      </c>
      <c r="W67" s="32" t="str">
        <f t="shared" ca="1" si="19"/>
        <v>+</v>
      </c>
      <c r="X67" s="32" t="str">
        <f t="shared" ca="1" si="20"/>
        <v>+</v>
      </c>
      <c r="Y67" s="32" t="str">
        <f t="shared" ca="1" si="21"/>
        <v>+</v>
      </c>
      <c r="Z67" s="32">
        <f t="shared" ca="1" si="22"/>
        <v>0</v>
      </c>
      <c r="AA67" s="32">
        <f t="shared" ca="1" si="23"/>
        <v>0</v>
      </c>
      <c r="AB67" s="32" t="str">
        <f t="shared" ca="1" si="24"/>
        <v>+</v>
      </c>
      <c r="AC67" s="32" t="str">
        <f t="shared" ca="1" si="25"/>
        <v>+</v>
      </c>
      <c r="AD67" s="32">
        <f t="shared" ca="1" si="26"/>
        <v>0</v>
      </c>
      <c r="AE67" s="32" t="str">
        <f t="shared" ca="1" si="27"/>
        <v>+</v>
      </c>
      <c r="AF67" s="32" t="str">
        <f t="shared" ca="1" si="28"/>
        <v>+</v>
      </c>
      <c r="AG67" s="32" t="str">
        <f t="shared" ca="1" si="29"/>
        <v>+</v>
      </c>
    </row>
    <row r="68" spans="1:33" x14ac:dyDescent="0.35">
      <c r="A68" s="112"/>
      <c r="B68" s="135" t="s">
        <v>208</v>
      </c>
      <c r="C68" s="28" t="str" cm="1">
        <f t="array" aca="1" ref="C68" ca="1">INDIRECT($B68&amp;"!"&amp;$B$2&amp;C$2)</f>
        <v>Neutral</v>
      </c>
      <c r="D68" s="28" t="str" cm="1">
        <f t="array" aca="1" ref="D68" ca="1">INDIRECT($B68&amp;"!"&amp;$B$2&amp;D$2)</f>
        <v>Neutral</v>
      </c>
      <c r="E68" s="28" t="str" cm="1">
        <f t="array" aca="1" ref="E68" ca="1">INDIRECT($B68&amp;"!"&amp;$B$2&amp;E$2)</f>
        <v>Uncertain</v>
      </c>
      <c r="F68" s="28" t="str" cm="1">
        <f t="array" aca="1" ref="F68" ca="1">INDIRECT($B68&amp;"!"&amp;$B$2&amp;F$2)</f>
        <v>Significant Negative</v>
      </c>
      <c r="G68" s="28" t="str" cm="1">
        <f t="array" aca="1" ref="G68" ca="1">INDIRECT($B68&amp;"!"&amp;$B$2&amp;G$2)</f>
        <v>Minor Negative</v>
      </c>
      <c r="H68" s="28" t="str" cm="1">
        <f t="array" aca="1" ref="H68" ca="1">INDIRECT($B68&amp;"!"&amp;$B$2&amp;H$2)</f>
        <v>Uncertain</v>
      </c>
      <c r="I68" s="28" t="str" cm="1">
        <f t="array" aca="1" ref="I68" ca="1">INDIRECT($B68&amp;"!"&amp;$B$2&amp;I$2)</f>
        <v>Neutral</v>
      </c>
      <c r="J68" s="28" t="str" cm="1">
        <f t="array" aca="1" ref="J68" ca="1">INDIRECT($B68&amp;"!"&amp;$B$2&amp;J$2)</f>
        <v>Neutral</v>
      </c>
      <c r="K68" s="28" t="str" cm="1">
        <f t="array" aca="1" ref="K68" ca="1">INDIRECT($B68&amp;"!"&amp;$B$2&amp;K$2)</f>
        <v>Minor Positive</v>
      </c>
      <c r="L68" s="28" t="str" cm="1">
        <f t="array" aca="1" ref="L68" ca="1">INDIRECT($B68&amp;"!"&amp;$B$2&amp;L$2)</f>
        <v>Uncertain</v>
      </c>
      <c r="M68" s="28" t="str" cm="1">
        <f t="array" aca="1" ref="M68" ca="1">INDIRECT($B68&amp;"!"&amp;$B$2&amp;M$2)</f>
        <v>Neutral</v>
      </c>
      <c r="N68" s="28" t="str" cm="1">
        <f t="array" aca="1" ref="N68" ca="1">INDIRECT($B68&amp;"!"&amp;$B$2&amp;N$2)</f>
        <v>Minor Negative</v>
      </c>
      <c r="O68" s="28" t="str" cm="1">
        <f t="array" aca="1" ref="O68" ca="1">INDIRECT($B68&amp;"!"&amp;$B$2&amp;O$2)</f>
        <v>Neutral</v>
      </c>
      <c r="P68" s="28" t="str" cm="1">
        <f t="array" aca="1" ref="P68" ca="1">INDIRECT($B68&amp;"!"&amp;$B$2&amp;P$2)</f>
        <v>Neutral</v>
      </c>
      <c r="Q68" s="8"/>
      <c r="R68" s="4"/>
      <c r="S68" s="77" t="s">
        <v>208</v>
      </c>
      <c r="T68" s="32">
        <f t="shared" ca="1" si="16"/>
        <v>0</v>
      </c>
      <c r="U68" s="32">
        <f t="shared" ca="1" si="17"/>
        <v>0</v>
      </c>
      <c r="V68" s="32" t="str">
        <f t="shared" ca="1" si="18"/>
        <v>?</v>
      </c>
      <c r="W68" s="32" t="str">
        <f t="shared" ca="1" si="19"/>
        <v>--</v>
      </c>
      <c r="X68" s="32" t="str">
        <f t="shared" ca="1" si="20"/>
        <v>-</v>
      </c>
      <c r="Y68" s="32" t="str">
        <f t="shared" ca="1" si="21"/>
        <v>?</v>
      </c>
      <c r="Z68" s="32">
        <f t="shared" ca="1" si="22"/>
        <v>0</v>
      </c>
      <c r="AA68" s="32">
        <f t="shared" ca="1" si="23"/>
        <v>0</v>
      </c>
      <c r="AB68" s="32" t="str">
        <f t="shared" ca="1" si="24"/>
        <v>+</v>
      </c>
      <c r="AC68" s="32" t="str">
        <f t="shared" ca="1" si="25"/>
        <v>?</v>
      </c>
      <c r="AD68" s="32">
        <f t="shared" ca="1" si="26"/>
        <v>0</v>
      </c>
      <c r="AE68" s="32" t="str">
        <f t="shared" ca="1" si="27"/>
        <v>-</v>
      </c>
      <c r="AF68" s="32">
        <f t="shared" ca="1" si="28"/>
        <v>0</v>
      </c>
      <c r="AG68" s="32">
        <f t="shared" ca="1" si="29"/>
        <v>0</v>
      </c>
    </row>
    <row r="69" spans="1:33" x14ac:dyDescent="0.35">
      <c r="A69" s="112"/>
      <c r="B69" s="135" t="s">
        <v>209</v>
      </c>
      <c r="C69" s="28" t="str" cm="1">
        <f t="array" aca="1" ref="C69" ca="1">INDIRECT($B69&amp;"!"&amp;$B$2&amp;C$2)</f>
        <v>Neutral</v>
      </c>
      <c r="D69" s="28" t="str" cm="1">
        <f t="array" aca="1" ref="D69" ca="1">INDIRECT($B69&amp;"!"&amp;$B$2&amp;D$2)</f>
        <v>Neutral</v>
      </c>
      <c r="E69" s="28" t="str" cm="1">
        <f t="array" aca="1" ref="E69" ca="1">INDIRECT($B69&amp;"!"&amp;$B$2&amp;E$2)</f>
        <v>Significant Negative</v>
      </c>
      <c r="F69" s="28" t="str" cm="1">
        <f t="array" aca="1" ref="F69" ca="1">INDIRECT($B69&amp;"!"&amp;$B$2&amp;F$2)</f>
        <v>Significant Negative</v>
      </c>
      <c r="G69" s="28" t="str" cm="1">
        <f t="array" aca="1" ref="G69" ca="1">INDIRECT($B69&amp;"!"&amp;$B$2&amp;G$2)</f>
        <v>Significant Negative</v>
      </c>
      <c r="H69" s="28" t="str" cm="1">
        <f t="array" aca="1" ref="H69" ca="1">INDIRECT($B69&amp;"!"&amp;$B$2&amp;H$2)</f>
        <v>Minor Positive</v>
      </c>
      <c r="I69" s="28" t="str" cm="1">
        <f t="array" aca="1" ref="I69" ca="1">INDIRECT($B69&amp;"!"&amp;$B$2&amp;I$2)</f>
        <v>Neutral</v>
      </c>
      <c r="J69" s="28" t="str" cm="1">
        <f t="array" aca="1" ref="J69" ca="1">INDIRECT($B69&amp;"!"&amp;$B$2&amp;J$2)</f>
        <v>Neutral</v>
      </c>
      <c r="K69" s="28" t="str" cm="1">
        <f t="array" aca="1" ref="K69" ca="1">INDIRECT($B69&amp;"!"&amp;$B$2&amp;K$2)</f>
        <v>Minor Positive</v>
      </c>
      <c r="L69" s="28" t="str" cm="1">
        <f t="array" aca="1" ref="L69" ca="1">INDIRECT($B69&amp;"!"&amp;$B$2&amp;L$2)</f>
        <v>Minor Positive</v>
      </c>
      <c r="M69" s="28" t="str" cm="1">
        <f t="array" aca="1" ref="M69" ca="1">INDIRECT($B69&amp;"!"&amp;$B$2&amp;M$2)</f>
        <v>Neutral</v>
      </c>
      <c r="N69" s="28" t="str" cm="1">
        <f t="array" aca="1" ref="N69" ca="1">INDIRECT($B69&amp;"!"&amp;$B$2&amp;N$2)</f>
        <v>Minor Positive</v>
      </c>
      <c r="O69" s="28" t="str" cm="1">
        <f t="array" aca="1" ref="O69" ca="1">INDIRECT($B69&amp;"!"&amp;$B$2&amp;O$2)</f>
        <v>Minor Positive</v>
      </c>
      <c r="P69" s="28" t="str" cm="1">
        <f t="array" aca="1" ref="P69" ca="1">INDIRECT($B69&amp;"!"&amp;$B$2&amp;P$2)</f>
        <v>Minor Positive</v>
      </c>
      <c r="Q69" s="8"/>
      <c r="S69" s="77" t="s">
        <v>209</v>
      </c>
      <c r="T69" s="32">
        <f t="shared" ref="T69:T100" ca="1" si="30">INDEX($AJ$26:$AJ$32,MATCH(C69,$AI$26:$AI$32,0))</f>
        <v>0</v>
      </c>
      <c r="U69" s="32">
        <f t="shared" ref="U69:U100" ca="1" si="31">INDEX($AJ$26:$AJ$32,MATCH(D69,$AI$26:$AI$32,0))</f>
        <v>0</v>
      </c>
      <c r="V69" s="32" t="str">
        <f t="shared" ref="V69:V100" ca="1" si="32">INDEX($AJ$26:$AJ$32,MATCH(E69,$AI$26:$AI$32,0))</f>
        <v>--</v>
      </c>
      <c r="W69" s="32" t="str">
        <f t="shared" ref="W69:W100" ca="1" si="33">INDEX($AJ$26:$AJ$32,MATCH(F69,$AI$26:$AI$32,0))</f>
        <v>--</v>
      </c>
      <c r="X69" s="32" t="str">
        <f t="shared" ref="X69:X100" ca="1" si="34">INDEX($AJ$26:$AJ$32,MATCH(G69,$AI$26:$AI$32,0))</f>
        <v>--</v>
      </c>
      <c r="Y69" s="32" t="str">
        <f t="shared" ref="Y69:Y100" ca="1" si="35">INDEX($AJ$26:$AJ$32,MATCH(H69,$AI$26:$AI$32,0))</f>
        <v>+</v>
      </c>
      <c r="Z69" s="32">
        <f t="shared" ref="Z69:Z100" ca="1" si="36">INDEX($AJ$26:$AJ$32,MATCH(I69,$AI$26:$AI$32,0))</f>
        <v>0</v>
      </c>
      <c r="AA69" s="32">
        <f t="shared" ref="AA69:AA100" ca="1" si="37">INDEX($AJ$26:$AJ$32,MATCH(J69,$AI$26:$AI$32,0))</f>
        <v>0</v>
      </c>
      <c r="AB69" s="32" t="str">
        <f t="shared" ref="AB69:AB100" ca="1" si="38">INDEX($AJ$26:$AJ$32,MATCH(K69,$AI$26:$AI$32,0))</f>
        <v>+</v>
      </c>
      <c r="AC69" s="32" t="str">
        <f t="shared" ref="AC69:AC100" ca="1" si="39">INDEX($AJ$26:$AJ$32,MATCH(L69,$AI$26:$AI$32,0))</f>
        <v>+</v>
      </c>
      <c r="AD69" s="32">
        <f t="shared" ref="AD69:AD100" ca="1" si="40">INDEX($AJ$26:$AJ$32,MATCH(M69,$AI$26:$AI$32,0))</f>
        <v>0</v>
      </c>
      <c r="AE69" s="32" t="str">
        <f t="shared" ref="AE69:AE100" ca="1" si="41">INDEX($AJ$26:$AJ$32,MATCH(N69,$AI$26:$AI$32,0))</f>
        <v>+</v>
      </c>
      <c r="AF69" s="32" t="str">
        <f t="shared" ref="AF69:AF100" ca="1" si="42">INDEX($AJ$26:$AJ$32,MATCH(O69,$AI$26:$AI$32,0))</f>
        <v>+</v>
      </c>
      <c r="AG69" s="32" t="str">
        <f t="shared" ref="AG69:AG100" ca="1" si="43">INDEX($AJ$26:$AJ$32,MATCH(P69,$AI$26:$AI$32,0))</f>
        <v>+</v>
      </c>
    </row>
    <row r="70" spans="1:33" ht="15.65" hidden="1" customHeight="1" x14ac:dyDescent="0.35">
      <c r="A70" s="112"/>
      <c r="B70" s="135" t="s">
        <v>210</v>
      </c>
      <c r="C70" s="28" t="str" cm="1">
        <f t="array" aca="1" ref="C70" ca="1">INDIRECT($B70&amp;"!"&amp;$B$2&amp;C$2)</f>
        <v>Significant Positive</v>
      </c>
      <c r="D70" s="28" t="str" cm="1">
        <f t="array" aca="1" ref="D70" ca="1">INDIRECT($B70&amp;"!"&amp;$B$2&amp;D$2)</f>
        <v>Significant Positive</v>
      </c>
      <c r="E70" s="28" t="str" cm="1">
        <f t="array" aca="1" ref="E70" ca="1">INDIRECT($B70&amp;"!"&amp;$B$2&amp;E$2)</f>
        <v>Neutral</v>
      </c>
      <c r="F70" s="28" t="str" cm="1">
        <f t="array" aca="1" ref="F70" ca="1">INDIRECT($B70&amp;"!"&amp;$B$2&amp;F$2)</f>
        <v>Neutral</v>
      </c>
      <c r="G70" s="28" t="str" cm="1">
        <f t="array" aca="1" ref="G70" ca="1">INDIRECT($B70&amp;"!"&amp;$B$2&amp;G$2)</f>
        <v>Uncertain</v>
      </c>
      <c r="H70" s="28" t="str" cm="1">
        <f t="array" aca="1" ref="H70" ca="1">INDIRECT($B70&amp;"!"&amp;$B$2&amp;H$2)</f>
        <v>Neutral</v>
      </c>
      <c r="I70" s="28" t="str" cm="1">
        <f t="array" aca="1" ref="I70" ca="1">INDIRECT($B70&amp;"!"&amp;$B$2&amp;I$2)</f>
        <v>Neutral</v>
      </c>
      <c r="J70" s="28" t="str" cm="1">
        <f t="array" aca="1" ref="J70" ca="1">INDIRECT($B70&amp;"!"&amp;$B$2&amp;J$2)</f>
        <v>Neutral</v>
      </c>
      <c r="K70" s="28" t="str" cm="1">
        <f t="array" aca="1" ref="K70" ca="1">INDIRECT($B70&amp;"!"&amp;$B$2&amp;K$2)</f>
        <v>Neutral</v>
      </c>
      <c r="L70" s="28" t="str" cm="1">
        <f t="array" aca="1" ref="L70" ca="1">INDIRECT($B70&amp;"!"&amp;$B$2&amp;L$2)</f>
        <v>Neutral</v>
      </c>
      <c r="M70" s="28" t="str" cm="1">
        <f t="array" aca="1" ref="M70" ca="1">INDIRECT($B70&amp;"!"&amp;$B$2&amp;M$2)</f>
        <v>Neutral</v>
      </c>
      <c r="N70" s="28" t="str" cm="1">
        <f t="array" aca="1" ref="N70" ca="1">INDIRECT($B70&amp;"!"&amp;$B$2&amp;N$2)</f>
        <v>Neutral</v>
      </c>
      <c r="O70" s="28" t="str" cm="1">
        <f t="array" aca="1" ref="O70" ca="1">INDIRECT($B70&amp;"!"&amp;$B$2&amp;O$2)</f>
        <v>Neutral</v>
      </c>
      <c r="P70" s="28" t="str" cm="1">
        <f t="array" aca="1" ref="P70" ca="1">INDIRECT($B70&amp;"!"&amp;$B$2&amp;P$2)</f>
        <v>Neutral</v>
      </c>
      <c r="Q70" s="8"/>
      <c r="R70" s="6"/>
      <c r="S70" s="77" t="s">
        <v>210</v>
      </c>
      <c r="T70" s="32" t="str">
        <f t="shared" ca="1" si="30"/>
        <v>+ +</v>
      </c>
      <c r="U70" s="32" t="str">
        <f t="shared" ca="1" si="31"/>
        <v>+ +</v>
      </c>
      <c r="V70" s="32">
        <f t="shared" ca="1" si="32"/>
        <v>0</v>
      </c>
      <c r="W70" s="32">
        <f t="shared" ca="1" si="33"/>
        <v>0</v>
      </c>
      <c r="X70" s="32" t="str">
        <f t="shared" ca="1" si="34"/>
        <v>?</v>
      </c>
      <c r="Y70" s="32">
        <f t="shared" ca="1" si="35"/>
        <v>0</v>
      </c>
      <c r="Z70" s="32">
        <f t="shared" ca="1" si="36"/>
        <v>0</v>
      </c>
      <c r="AA70" s="32">
        <f t="shared" ca="1" si="37"/>
        <v>0</v>
      </c>
      <c r="AB70" s="32">
        <f t="shared" ca="1" si="38"/>
        <v>0</v>
      </c>
      <c r="AC70" s="32">
        <f t="shared" ca="1" si="39"/>
        <v>0</v>
      </c>
      <c r="AD70" s="32">
        <f t="shared" ca="1" si="40"/>
        <v>0</v>
      </c>
      <c r="AE70" s="32">
        <f t="shared" ca="1" si="41"/>
        <v>0</v>
      </c>
      <c r="AF70" s="32">
        <f t="shared" ca="1" si="42"/>
        <v>0</v>
      </c>
      <c r="AG70" s="32">
        <f t="shared" ca="1" si="43"/>
        <v>0</v>
      </c>
    </row>
    <row r="71" spans="1:33" ht="15.65" hidden="1" customHeight="1" x14ac:dyDescent="0.35">
      <c r="A71" s="112"/>
      <c r="B71" s="135" t="s">
        <v>211</v>
      </c>
      <c r="C71" s="28" t="str" cm="1">
        <f t="array" aca="1" ref="C71" ca="1">INDIRECT($B71&amp;"!"&amp;$B$2&amp;C$2)</f>
        <v>Significant Positive</v>
      </c>
      <c r="D71" s="28" t="str" cm="1">
        <f t="array" aca="1" ref="D71" ca="1">INDIRECT($B71&amp;"!"&amp;$B$2&amp;D$2)</f>
        <v>Minor Positive</v>
      </c>
      <c r="E71" s="28" t="str" cm="1">
        <f t="array" aca="1" ref="E71" ca="1">INDIRECT($B71&amp;"!"&amp;$B$2&amp;E$2)</f>
        <v>Minor Positive</v>
      </c>
      <c r="F71" s="28" t="str" cm="1">
        <f t="array" aca="1" ref="F71" ca="1">INDIRECT($B71&amp;"!"&amp;$B$2&amp;F$2)</f>
        <v>Minor Positive</v>
      </c>
      <c r="G71" s="28" t="str" cm="1">
        <f t="array" aca="1" ref="G71" ca="1">INDIRECT($B71&amp;"!"&amp;$B$2&amp;G$2)</f>
        <v>Minor Positive</v>
      </c>
      <c r="H71" s="28" t="str" cm="1">
        <f t="array" aca="1" ref="H71" ca="1">INDIRECT($B71&amp;"!"&amp;$B$2&amp;H$2)</f>
        <v>Significant Positive</v>
      </c>
      <c r="I71" s="28" t="str" cm="1">
        <f t="array" aca="1" ref="I71" ca="1">INDIRECT($B71&amp;"!"&amp;$B$2&amp;I$2)</f>
        <v>Neutral</v>
      </c>
      <c r="J71" s="28" t="str" cm="1">
        <f t="array" aca="1" ref="J71" ca="1">INDIRECT($B71&amp;"!"&amp;$B$2&amp;J$2)</f>
        <v>Minor Positive</v>
      </c>
      <c r="K71" s="28" t="str" cm="1">
        <f t="array" aca="1" ref="K71" ca="1">INDIRECT($B71&amp;"!"&amp;$B$2&amp;K$2)</f>
        <v>Minor Positive</v>
      </c>
      <c r="L71" s="28" t="str" cm="1">
        <f t="array" aca="1" ref="L71" ca="1">INDIRECT($B71&amp;"!"&amp;$B$2&amp;L$2)</f>
        <v>Minor Positive</v>
      </c>
      <c r="M71" s="28" t="str" cm="1">
        <f t="array" aca="1" ref="M71" ca="1">INDIRECT($B71&amp;"!"&amp;$B$2&amp;M$2)</f>
        <v>Minor Positive</v>
      </c>
      <c r="N71" s="28" t="str" cm="1">
        <f t="array" aca="1" ref="N71" ca="1">INDIRECT($B71&amp;"!"&amp;$B$2&amp;N$2)</f>
        <v>Minor Positive</v>
      </c>
      <c r="O71" s="28" t="str" cm="1">
        <f t="array" aca="1" ref="O71" ca="1">INDIRECT($B71&amp;"!"&amp;$B$2&amp;O$2)</f>
        <v>Neutral</v>
      </c>
      <c r="P71" s="28" t="str" cm="1">
        <f t="array" aca="1" ref="P71" ca="1">INDIRECT($B71&amp;"!"&amp;$B$2&amp;P$2)</f>
        <v>Neutral</v>
      </c>
      <c r="Q71" s="8"/>
      <c r="R71" s="6"/>
      <c r="S71" s="77" t="s">
        <v>211</v>
      </c>
      <c r="T71" s="32" t="str">
        <f t="shared" ca="1" si="30"/>
        <v>+ +</v>
      </c>
      <c r="U71" s="32" t="str">
        <f t="shared" ca="1" si="31"/>
        <v>+</v>
      </c>
      <c r="V71" s="32" t="str">
        <f t="shared" ca="1" si="32"/>
        <v>+</v>
      </c>
      <c r="W71" s="32" t="str">
        <f t="shared" ca="1" si="33"/>
        <v>+</v>
      </c>
      <c r="X71" s="32" t="str">
        <f t="shared" ca="1" si="34"/>
        <v>+</v>
      </c>
      <c r="Y71" s="32" t="str">
        <f t="shared" ca="1" si="35"/>
        <v>+ +</v>
      </c>
      <c r="Z71" s="32">
        <f t="shared" ca="1" si="36"/>
        <v>0</v>
      </c>
      <c r="AA71" s="32" t="str">
        <f t="shared" ca="1" si="37"/>
        <v>+</v>
      </c>
      <c r="AB71" s="32" t="str">
        <f t="shared" ca="1" si="38"/>
        <v>+</v>
      </c>
      <c r="AC71" s="32" t="str">
        <f t="shared" ca="1" si="39"/>
        <v>+</v>
      </c>
      <c r="AD71" s="32" t="str">
        <f t="shared" ca="1" si="40"/>
        <v>+</v>
      </c>
      <c r="AE71" s="32" t="str">
        <f t="shared" ca="1" si="41"/>
        <v>+</v>
      </c>
      <c r="AF71" s="32">
        <f t="shared" ca="1" si="42"/>
        <v>0</v>
      </c>
      <c r="AG71" s="32">
        <f t="shared" ca="1" si="43"/>
        <v>0</v>
      </c>
    </row>
    <row r="72" spans="1:33" ht="15.65" hidden="1" customHeight="1" x14ac:dyDescent="0.35">
      <c r="A72" s="112"/>
      <c r="B72" s="135" t="s">
        <v>212</v>
      </c>
      <c r="C72" s="28" t="str" cm="1">
        <f t="array" aca="1" ref="C72" ca="1">INDIRECT($B72&amp;"!"&amp;$B$2&amp;C$2)</f>
        <v>Significant Positive</v>
      </c>
      <c r="D72" s="28" t="str" cm="1">
        <f t="array" aca="1" ref="D72" ca="1">INDIRECT($B72&amp;"!"&amp;$B$2&amp;D$2)</f>
        <v>Minor Positive</v>
      </c>
      <c r="E72" s="28" t="str" cm="1">
        <f t="array" aca="1" ref="E72" ca="1">INDIRECT($B72&amp;"!"&amp;$B$2&amp;E$2)</f>
        <v>Minor Positive</v>
      </c>
      <c r="F72" s="28" t="str" cm="1">
        <f t="array" aca="1" ref="F72" ca="1">INDIRECT($B72&amp;"!"&amp;$B$2&amp;F$2)</f>
        <v>Minor Positive</v>
      </c>
      <c r="G72" s="28" t="str" cm="1">
        <f t="array" aca="1" ref="G72" ca="1">INDIRECT($B72&amp;"!"&amp;$B$2&amp;G$2)</f>
        <v>Neutral</v>
      </c>
      <c r="H72" s="28" t="str" cm="1">
        <f t="array" aca="1" ref="H72" ca="1">INDIRECT($B72&amp;"!"&amp;$B$2&amp;H$2)</f>
        <v>Minor Positive</v>
      </c>
      <c r="I72" s="28" t="str" cm="1">
        <f t="array" aca="1" ref="I72" ca="1">INDIRECT($B72&amp;"!"&amp;$B$2&amp;I$2)</f>
        <v>Minor Positive</v>
      </c>
      <c r="J72" s="28" t="str" cm="1">
        <f t="array" aca="1" ref="J72" ca="1">INDIRECT($B72&amp;"!"&amp;$B$2&amp;J$2)</f>
        <v>Neutral</v>
      </c>
      <c r="K72" s="28" t="str" cm="1">
        <f t="array" aca="1" ref="K72" ca="1">INDIRECT($B72&amp;"!"&amp;$B$2&amp;K$2)</f>
        <v>Neutral</v>
      </c>
      <c r="L72" s="28" t="str" cm="1">
        <f t="array" aca="1" ref="L72" ca="1">INDIRECT($B72&amp;"!"&amp;$B$2&amp;L$2)</f>
        <v>Neutral</v>
      </c>
      <c r="M72" s="28" t="str" cm="1">
        <f t="array" aca="1" ref="M72" ca="1">INDIRECT($B72&amp;"!"&amp;$B$2&amp;M$2)</f>
        <v>Neutral</v>
      </c>
      <c r="N72" s="28" t="str" cm="1">
        <f t="array" aca="1" ref="N72" ca="1">INDIRECT($B72&amp;"!"&amp;$B$2&amp;N$2)</f>
        <v>Minor Positive</v>
      </c>
      <c r="O72" s="28" t="str" cm="1">
        <f t="array" aca="1" ref="O72" ca="1">INDIRECT($B72&amp;"!"&amp;$B$2&amp;O$2)</f>
        <v>Neutral</v>
      </c>
      <c r="P72" s="28" t="str" cm="1">
        <f t="array" aca="1" ref="P72" ca="1">INDIRECT($B72&amp;"!"&amp;$B$2&amp;P$2)</f>
        <v>Minor Positive</v>
      </c>
      <c r="Q72" s="8"/>
      <c r="S72" s="77" t="s">
        <v>212</v>
      </c>
      <c r="T72" s="32" t="str">
        <f t="shared" ca="1" si="30"/>
        <v>+ +</v>
      </c>
      <c r="U72" s="32" t="str">
        <f t="shared" ca="1" si="31"/>
        <v>+</v>
      </c>
      <c r="V72" s="32" t="str">
        <f t="shared" ca="1" si="32"/>
        <v>+</v>
      </c>
      <c r="W72" s="32" t="str">
        <f t="shared" ca="1" si="33"/>
        <v>+</v>
      </c>
      <c r="X72" s="32">
        <f t="shared" ca="1" si="34"/>
        <v>0</v>
      </c>
      <c r="Y72" s="32" t="str">
        <f t="shared" ca="1" si="35"/>
        <v>+</v>
      </c>
      <c r="Z72" s="32" t="str">
        <f t="shared" ca="1" si="36"/>
        <v>+</v>
      </c>
      <c r="AA72" s="32">
        <f t="shared" ca="1" si="37"/>
        <v>0</v>
      </c>
      <c r="AB72" s="32">
        <f t="shared" ca="1" si="38"/>
        <v>0</v>
      </c>
      <c r="AC72" s="32">
        <f t="shared" ca="1" si="39"/>
        <v>0</v>
      </c>
      <c r="AD72" s="32">
        <f t="shared" ca="1" si="40"/>
        <v>0</v>
      </c>
      <c r="AE72" s="32" t="str">
        <f t="shared" ca="1" si="41"/>
        <v>+</v>
      </c>
      <c r="AF72" s="32">
        <f t="shared" ca="1" si="42"/>
        <v>0</v>
      </c>
      <c r="AG72" s="32" t="str">
        <f t="shared" ca="1" si="43"/>
        <v>+</v>
      </c>
    </row>
    <row r="73" spans="1:33" x14ac:dyDescent="0.35">
      <c r="A73" s="112"/>
      <c r="B73" s="135" t="s">
        <v>212</v>
      </c>
      <c r="C73" s="28" t="str" cm="1">
        <f t="array" aca="1" ref="C73" ca="1">INDIRECT($B75&amp;"!"&amp;$B$2&amp;C$2)</f>
        <v>Minor Positive</v>
      </c>
      <c r="D73" s="28" t="str" cm="1">
        <f t="array" aca="1" ref="D73" ca="1">INDIRECT($B73&amp;"!"&amp;$B$2&amp;D$2)</f>
        <v>Minor Positive</v>
      </c>
      <c r="E73" s="28" t="str" cm="1">
        <f t="array" aca="1" ref="E73" ca="1">INDIRECT($B73&amp;"!"&amp;$B$2&amp;E$2)</f>
        <v>Minor Positive</v>
      </c>
      <c r="F73" s="28" t="str" cm="1">
        <f t="array" aca="1" ref="F73" ca="1">INDIRECT($B73&amp;"!"&amp;$B$2&amp;F$2)</f>
        <v>Minor Positive</v>
      </c>
      <c r="G73" s="28" t="str" cm="1">
        <f t="array" aca="1" ref="G73" ca="1">INDIRECT($B73&amp;"!"&amp;$B$2&amp;G$2)</f>
        <v>Neutral</v>
      </c>
      <c r="H73" s="28" t="str" cm="1">
        <f t="array" aca="1" ref="H73" ca="1">INDIRECT($B73&amp;"!"&amp;$B$2&amp;H$2)</f>
        <v>Minor Positive</v>
      </c>
      <c r="I73" s="28" t="str" cm="1">
        <f t="array" aca="1" ref="I73" ca="1">INDIRECT($B73&amp;"!"&amp;$B$2&amp;I$2)</f>
        <v>Minor Positive</v>
      </c>
      <c r="J73" s="28" t="str" cm="1">
        <f t="array" aca="1" ref="J73" ca="1">INDIRECT($B73&amp;"!"&amp;$B$2&amp;J$2)</f>
        <v>Neutral</v>
      </c>
      <c r="K73" s="28" t="str" cm="1">
        <f t="array" aca="1" ref="K73" ca="1">INDIRECT($B73&amp;"!"&amp;$B$2&amp;K$2)</f>
        <v>Neutral</v>
      </c>
      <c r="L73" s="28" t="str" cm="1">
        <f t="array" aca="1" ref="L73" ca="1">INDIRECT($B73&amp;"!"&amp;$B$2&amp;L$2)</f>
        <v>Neutral</v>
      </c>
      <c r="M73" s="28" t="str" cm="1">
        <f t="array" aca="1" ref="M73" ca="1">INDIRECT($B73&amp;"!"&amp;$B$2&amp;M$2)</f>
        <v>Neutral</v>
      </c>
      <c r="N73" s="28" t="str" cm="1">
        <f t="array" aca="1" ref="N73" ca="1">INDIRECT($B73&amp;"!"&amp;$B$2&amp;N$2)</f>
        <v>Minor Positive</v>
      </c>
      <c r="O73" s="28" t="str" cm="1">
        <f t="array" aca="1" ref="O73" ca="1">INDIRECT($B73&amp;"!"&amp;$B$2&amp;O$2)</f>
        <v>Neutral</v>
      </c>
      <c r="P73" s="28" t="str" cm="1">
        <f t="array" aca="1" ref="P73" ca="1">INDIRECT($B73&amp;"!"&amp;$B$2&amp;P$2)</f>
        <v>Minor Positive</v>
      </c>
      <c r="Q73" s="8"/>
      <c r="S73" s="77" t="s">
        <v>213</v>
      </c>
      <c r="T73" s="32" t="str">
        <f t="shared" ca="1" si="30"/>
        <v>+</v>
      </c>
      <c r="U73" s="32" t="str">
        <f t="shared" ca="1" si="31"/>
        <v>+</v>
      </c>
      <c r="V73" s="32" t="str">
        <f t="shared" ca="1" si="32"/>
        <v>+</v>
      </c>
      <c r="W73" s="32" t="str">
        <f t="shared" ca="1" si="33"/>
        <v>+</v>
      </c>
      <c r="X73" s="32">
        <f t="shared" ca="1" si="34"/>
        <v>0</v>
      </c>
      <c r="Y73" s="32" t="str">
        <f t="shared" ca="1" si="35"/>
        <v>+</v>
      </c>
      <c r="Z73" s="32" t="str">
        <f t="shared" ca="1" si="36"/>
        <v>+</v>
      </c>
      <c r="AA73" s="32">
        <f t="shared" ca="1" si="37"/>
        <v>0</v>
      </c>
      <c r="AB73" s="32">
        <f t="shared" ca="1" si="38"/>
        <v>0</v>
      </c>
      <c r="AC73" s="32">
        <f t="shared" ca="1" si="39"/>
        <v>0</v>
      </c>
      <c r="AD73" s="32">
        <f t="shared" ca="1" si="40"/>
        <v>0</v>
      </c>
      <c r="AE73" s="32" t="str">
        <f t="shared" ca="1" si="41"/>
        <v>+</v>
      </c>
      <c r="AF73" s="32">
        <f t="shared" ca="1" si="42"/>
        <v>0</v>
      </c>
      <c r="AG73" s="32" t="str">
        <f t="shared" ca="1" si="43"/>
        <v>+</v>
      </c>
    </row>
    <row r="74" spans="1:33" hidden="1" x14ac:dyDescent="0.35">
      <c r="A74" s="112"/>
      <c r="B74" s="135" t="s">
        <v>214</v>
      </c>
      <c r="C74" s="28" t="str" cm="1">
        <f t="array" aca="1" ref="C74" ca="1">INDIRECT($B74&amp;"!"&amp;$B$2&amp;C$2)</f>
        <v>Significant Positive</v>
      </c>
      <c r="D74" s="28" t="str" cm="1">
        <f t="array" aca="1" ref="D74" ca="1">INDIRECT($B74&amp;"!"&amp;$B$2&amp;D$2)</f>
        <v>Minor Positive</v>
      </c>
      <c r="E74" s="28" t="str" cm="1">
        <f t="array" aca="1" ref="E74" ca="1">INDIRECT($B74&amp;"!"&amp;$B$2&amp;E$2)</f>
        <v>Neutral</v>
      </c>
      <c r="F74" s="28" t="str" cm="1">
        <f t="array" aca="1" ref="F74" ca="1">INDIRECT($B74&amp;"!"&amp;$B$2&amp;F$2)</f>
        <v>Neutral</v>
      </c>
      <c r="G74" s="28" t="str" cm="1">
        <f t="array" aca="1" ref="G74" ca="1">INDIRECT($B74&amp;"!"&amp;$B$2&amp;G$2)</f>
        <v>Neutral</v>
      </c>
      <c r="H74" s="28" t="str" cm="1">
        <f t="array" aca="1" ref="H74" ca="1">INDIRECT($B74&amp;"!"&amp;$B$2&amp;H$2)</f>
        <v>Neutral</v>
      </c>
      <c r="I74" s="28" t="str" cm="1">
        <f t="array" aca="1" ref="I74" ca="1">INDIRECT($B74&amp;"!"&amp;$B$2&amp;I$2)</f>
        <v>Minor Positive</v>
      </c>
      <c r="J74" s="28" t="str" cm="1">
        <f t="array" aca="1" ref="J74" ca="1">INDIRECT($B74&amp;"!"&amp;$B$2&amp;J$2)</f>
        <v>Neutral</v>
      </c>
      <c r="K74" s="28" t="str" cm="1">
        <f t="array" aca="1" ref="K74" ca="1">INDIRECT($B74&amp;"!"&amp;$B$2&amp;K$2)</f>
        <v>Neutral</v>
      </c>
      <c r="L74" s="28" t="str" cm="1">
        <f t="array" aca="1" ref="L74" ca="1">INDIRECT($B74&amp;"!"&amp;$B$2&amp;L$2)</f>
        <v>Neutral</v>
      </c>
      <c r="M74" s="28" t="str" cm="1">
        <f t="array" aca="1" ref="M74" ca="1">INDIRECT($B74&amp;"!"&amp;$B$2&amp;M$2)</f>
        <v>Neutral</v>
      </c>
      <c r="N74" s="28" t="str" cm="1">
        <f t="array" aca="1" ref="N74" ca="1">INDIRECT($B74&amp;"!"&amp;$B$2&amp;N$2)</f>
        <v>Neutral</v>
      </c>
      <c r="O74" s="28" t="str" cm="1">
        <f t="array" aca="1" ref="O74" ca="1">INDIRECT($B74&amp;"!"&amp;$B$2&amp;O$2)</f>
        <v>Neutral</v>
      </c>
      <c r="P74" s="28" t="str" cm="1">
        <f t="array" aca="1" ref="P74" ca="1">INDIRECT($B74&amp;"!"&amp;$B$2&amp;P$2)</f>
        <v>Neutral</v>
      </c>
      <c r="Q74" s="8"/>
      <c r="S74" s="77" t="s">
        <v>214</v>
      </c>
      <c r="T74" s="32" t="str">
        <f t="shared" ca="1" si="30"/>
        <v>+ +</v>
      </c>
      <c r="U74" s="32" t="str">
        <f t="shared" ca="1" si="31"/>
        <v>+</v>
      </c>
      <c r="V74" s="32">
        <f t="shared" ca="1" si="32"/>
        <v>0</v>
      </c>
      <c r="W74" s="32">
        <f t="shared" ca="1" si="33"/>
        <v>0</v>
      </c>
      <c r="X74" s="32">
        <f t="shared" ca="1" si="34"/>
        <v>0</v>
      </c>
      <c r="Y74" s="32">
        <f t="shared" ca="1" si="35"/>
        <v>0</v>
      </c>
      <c r="Z74" s="32" t="str">
        <f t="shared" ca="1" si="36"/>
        <v>+</v>
      </c>
      <c r="AA74" s="32">
        <f t="shared" ca="1" si="37"/>
        <v>0</v>
      </c>
      <c r="AB74" s="32">
        <f t="shared" ca="1" si="38"/>
        <v>0</v>
      </c>
      <c r="AC74" s="32">
        <f t="shared" ca="1" si="39"/>
        <v>0</v>
      </c>
      <c r="AD74" s="32">
        <f t="shared" ca="1" si="40"/>
        <v>0</v>
      </c>
      <c r="AE74" s="32">
        <f t="shared" ca="1" si="41"/>
        <v>0</v>
      </c>
      <c r="AF74" s="32">
        <f t="shared" ca="1" si="42"/>
        <v>0</v>
      </c>
      <c r="AG74" s="32">
        <f t="shared" ca="1" si="43"/>
        <v>0</v>
      </c>
    </row>
    <row r="75" spans="1:33" hidden="1" x14ac:dyDescent="0.35">
      <c r="A75" s="112"/>
      <c r="B75" s="135" t="s">
        <v>215</v>
      </c>
      <c r="C75" s="28" t="str" cm="1">
        <f t="array" aca="1" ref="C75" ca="1">INDIRECT($B75&amp;"!"&amp;$B$2&amp;C$2)</f>
        <v>Minor Positive</v>
      </c>
      <c r="D75" s="28" t="str" cm="1">
        <f t="array" aca="1" ref="D75" ca="1">INDIRECT($B75&amp;"!"&amp;$B$2&amp;D$2)</f>
        <v>Minor Positive</v>
      </c>
      <c r="E75" s="28" t="str" cm="1">
        <f t="array" aca="1" ref="E75" ca="1">INDIRECT($B75&amp;"!"&amp;$B$2&amp;E$2)</f>
        <v>Neutral</v>
      </c>
      <c r="F75" s="28" t="str" cm="1">
        <f t="array" aca="1" ref="F75" ca="1">INDIRECT($B75&amp;"!"&amp;$B$2&amp;F$2)</f>
        <v>Neutral</v>
      </c>
      <c r="G75" s="28" t="str" cm="1">
        <f t="array" aca="1" ref="G75" ca="1">INDIRECT($B75&amp;"!"&amp;$B$2&amp;G$2)</f>
        <v>Neutral</v>
      </c>
      <c r="H75" s="28" t="str" cm="1">
        <f t="array" aca="1" ref="H75" ca="1">INDIRECT($B75&amp;"!"&amp;$B$2&amp;H$2)</f>
        <v>Minor Positive</v>
      </c>
      <c r="I75" s="28" t="str" cm="1">
        <f t="array" aca="1" ref="I75" ca="1">INDIRECT($B75&amp;"!"&amp;$B$2&amp;I$2)</f>
        <v>Neutral</v>
      </c>
      <c r="J75" s="28" t="str" cm="1">
        <f t="array" aca="1" ref="J75" ca="1">INDIRECT($B75&amp;"!"&amp;$B$2&amp;J$2)</f>
        <v>Minor Positive</v>
      </c>
      <c r="K75" s="28" t="str" cm="1">
        <f t="array" aca="1" ref="K75" ca="1">INDIRECT($B75&amp;"!"&amp;$B$2&amp;K$2)</f>
        <v>Neutral</v>
      </c>
      <c r="L75" s="28" t="str" cm="1">
        <f t="array" aca="1" ref="L75" ca="1">INDIRECT($B75&amp;"!"&amp;$B$2&amp;L$2)</f>
        <v>Neutral</v>
      </c>
      <c r="M75" s="28" t="str" cm="1">
        <f t="array" aca="1" ref="M75" ca="1">INDIRECT($B75&amp;"!"&amp;$B$2&amp;M$2)</f>
        <v>Neutral</v>
      </c>
      <c r="N75" s="28" t="str" cm="1">
        <f t="array" aca="1" ref="N75" ca="1">INDIRECT($B75&amp;"!"&amp;$B$2&amp;N$2)</f>
        <v>Neutral</v>
      </c>
      <c r="O75" s="28" t="str" cm="1">
        <f t="array" aca="1" ref="O75" ca="1">INDIRECT($B75&amp;"!"&amp;$B$2&amp;O$2)</f>
        <v>Neutral</v>
      </c>
      <c r="P75" s="28" t="str" cm="1">
        <f t="array" aca="1" ref="P75" ca="1">INDIRECT($B75&amp;"!"&amp;$B$2&amp;P$2)</f>
        <v>Minor Positive</v>
      </c>
      <c r="Q75" s="8"/>
      <c r="S75" s="77" t="s">
        <v>215</v>
      </c>
      <c r="T75" s="32" t="str">
        <f t="shared" ca="1" si="30"/>
        <v>+</v>
      </c>
      <c r="U75" s="32" t="str">
        <f t="shared" ca="1" si="31"/>
        <v>+</v>
      </c>
      <c r="V75" s="32">
        <f t="shared" ca="1" si="32"/>
        <v>0</v>
      </c>
      <c r="W75" s="32">
        <f t="shared" ca="1" si="33"/>
        <v>0</v>
      </c>
      <c r="X75" s="32">
        <f t="shared" ca="1" si="34"/>
        <v>0</v>
      </c>
      <c r="Y75" s="32" t="str">
        <f t="shared" ca="1" si="35"/>
        <v>+</v>
      </c>
      <c r="Z75" s="32">
        <f t="shared" ca="1" si="36"/>
        <v>0</v>
      </c>
      <c r="AA75" s="32" t="str">
        <f t="shared" ca="1" si="37"/>
        <v>+</v>
      </c>
      <c r="AB75" s="32">
        <f t="shared" ca="1" si="38"/>
        <v>0</v>
      </c>
      <c r="AC75" s="32">
        <f t="shared" ca="1" si="39"/>
        <v>0</v>
      </c>
      <c r="AD75" s="32">
        <f t="shared" ca="1" si="40"/>
        <v>0</v>
      </c>
      <c r="AE75" s="32">
        <f t="shared" ca="1" si="41"/>
        <v>0</v>
      </c>
      <c r="AF75" s="32">
        <f t="shared" ca="1" si="42"/>
        <v>0</v>
      </c>
      <c r="AG75" s="32" t="str">
        <f t="shared" ca="1" si="43"/>
        <v>+</v>
      </c>
    </row>
    <row r="76" spans="1:33" x14ac:dyDescent="0.35">
      <c r="A76" s="112"/>
      <c r="B76" s="135" t="s">
        <v>215</v>
      </c>
      <c r="C76" s="28" t="str" cm="1">
        <f t="array" aca="1" ref="C76" ca="1">INDIRECT($B76&amp;"!"&amp;$B$2&amp;C$2)</f>
        <v>Minor Positive</v>
      </c>
      <c r="D76" s="28" t="str" cm="1">
        <f t="array" aca="1" ref="D76" ca="1">INDIRECT($B76&amp;"!"&amp;$B$2&amp;D$2)</f>
        <v>Minor Positive</v>
      </c>
      <c r="E76" s="28" t="str" cm="1">
        <f t="array" aca="1" ref="E76" ca="1">INDIRECT($B76&amp;"!"&amp;$B$2&amp;E$2)</f>
        <v>Neutral</v>
      </c>
      <c r="F76" s="28" t="str" cm="1">
        <f t="array" aca="1" ref="F76" ca="1">INDIRECT($B76&amp;"!"&amp;$B$2&amp;F$2)</f>
        <v>Neutral</v>
      </c>
      <c r="G76" s="28" t="str" cm="1">
        <f t="array" aca="1" ref="G76" ca="1">INDIRECT($B76&amp;"!"&amp;$B$2&amp;G$2)</f>
        <v>Neutral</v>
      </c>
      <c r="H76" s="28" t="str" cm="1">
        <f t="array" aca="1" ref="H76" ca="1">INDIRECT($B76&amp;"!"&amp;$B$2&amp;H$2)</f>
        <v>Minor Positive</v>
      </c>
      <c r="I76" s="28" t="str" cm="1">
        <f t="array" aca="1" ref="I76" ca="1">INDIRECT($B76&amp;"!"&amp;$B$2&amp;I$2)</f>
        <v>Neutral</v>
      </c>
      <c r="J76" s="28" t="str" cm="1">
        <f t="array" aca="1" ref="J76" ca="1">INDIRECT($B76&amp;"!"&amp;$B$2&amp;J$2)</f>
        <v>Minor Positive</v>
      </c>
      <c r="K76" s="28" t="str" cm="1">
        <f t="array" aca="1" ref="K76" ca="1">INDIRECT($B76&amp;"!"&amp;$B$2&amp;K$2)</f>
        <v>Neutral</v>
      </c>
      <c r="L76" s="28" t="str" cm="1">
        <f t="array" aca="1" ref="L76" ca="1">INDIRECT($B76&amp;"!"&amp;$B$2&amp;L$2)</f>
        <v>Neutral</v>
      </c>
      <c r="M76" s="28" t="str" cm="1">
        <f t="array" aca="1" ref="M76" ca="1">INDIRECT($B76&amp;"!"&amp;$B$2&amp;M$2)</f>
        <v>Neutral</v>
      </c>
      <c r="N76" s="28" t="str" cm="1">
        <f t="array" aca="1" ref="N76" ca="1">INDIRECT($B76&amp;"!"&amp;$B$2&amp;N$2)</f>
        <v>Neutral</v>
      </c>
      <c r="O76" s="28" t="str" cm="1">
        <f t="array" aca="1" ref="O76" ca="1">INDIRECT($B76&amp;"!"&amp;$B$2&amp;O$2)</f>
        <v>Neutral</v>
      </c>
      <c r="P76" s="28" t="str" cm="1">
        <f t="array" aca="1" ref="P76" ca="1">INDIRECT($B76&amp;"!"&amp;$B$2&amp;P$2)</f>
        <v>Minor Positive</v>
      </c>
      <c r="Q76" s="8"/>
      <c r="S76" s="77" t="s">
        <v>216</v>
      </c>
      <c r="T76" s="32" t="str">
        <f t="shared" ca="1" si="30"/>
        <v>+</v>
      </c>
      <c r="U76" s="32" t="str">
        <f t="shared" ca="1" si="31"/>
        <v>+</v>
      </c>
      <c r="V76" s="32">
        <f t="shared" ca="1" si="32"/>
        <v>0</v>
      </c>
      <c r="W76" s="32">
        <f t="shared" ca="1" si="33"/>
        <v>0</v>
      </c>
      <c r="X76" s="32">
        <f t="shared" ca="1" si="34"/>
        <v>0</v>
      </c>
      <c r="Y76" s="32" t="str">
        <f t="shared" ca="1" si="35"/>
        <v>+</v>
      </c>
      <c r="Z76" s="32">
        <f t="shared" ca="1" si="36"/>
        <v>0</v>
      </c>
      <c r="AA76" s="32" t="str">
        <f t="shared" ca="1" si="37"/>
        <v>+</v>
      </c>
      <c r="AB76" s="32">
        <f t="shared" ca="1" si="38"/>
        <v>0</v>
      </c>
      <c r="AC76" s="32">
        <f t="shared" ca="1" si="39"/>
        <v>0</v>
      </c>
      <c r="AD76" s="32">
        <f t="shared" ca="1" si="40"/>
        <v>0</v>
      </c>
      <c r="AE76" s="32">
        <f t="shared" ca="1" si="41"/>
        <v>0</v>
      </c>
      <c r="AF76" s="32">
        <f t="shared" ca="1" si="42"/>
        <v>0</v>
      </c>
      <c r="AG76" s="32" t="str">
        <f t="shared" ca="1" si="43"/>
        <v>+</v>
      </c>
    </row>
    <row r="77" spans="1:33" x14ac:dyDescent="0.35">
      <c r="A77" s="112"/>
      <c r="B77" s="135" t="s">
        <v>217</v>
      </c>
      <c r="C77" s="28" t="str" cm="1">
        <f t="array" aca="1" ref="C77" ca="1">INDIRECT($B77&amp;"!"&amp;$B$2&amp;C$2)</f>
        <v>Uncertain</v>
      </c>
      <c r="D77" s="28" t="str" cm="1">
        <f t="array" aca="1" ref="D77" ca="1">INDIRECT($B77&amp;"!"&amp;$B$2&amp;D$2)</f>
        <v>Minor Positive</v>
      </c>
      <c r="E77" s="28" t="str" cm="1">
        <f t="array" aca="1" ref="E77" ca="1">INDIRECT($B77&amp;"!"&amp;$B$2&amp;E$2)</f>
        <v>Neutral</v>
      </c>
      <c r="F77" s="28" t="str" cm="1">
        <f t="array" aca="1" ref="F77" ca="1">INDIRECT($B77&amp;"!"&amp;$B$2&amp;F$2)</f>
        <v>Neutral</v>
      </c>
      <c r="G77" s="28" t="str" cm="1">
        <f t="array" aca="1" ref="G77" ca="1">INDIRECT($B77&amp;"!"&amp;$B$2&amp;G$2)</f>
        <v>Minor Positive</v>
      </c>
      <c r="H77" s="28" t="str" cm="1">
        <f t="array" aca="1" ref="H77" ca="1">INDIRECT($B77&amp;"!"&amp;$B$2&amp;H$2)</f>
        <v>Minor Positive</v>
      </c>
      <c r="I77" s="28" t="str" cm="1">
        <f t="array" aca="1" ref="I77" ca="1">INDIRECT($B77&amp;"!"&amp;$B$2&amp;I$2)</f>
        <v>Neutral</v>
      </c>
      <c r="J77" s="28" t="str" cm="1">
        <f t="array" aca="1" ref="J77" ca="1">INDIRECT($B77&amp;"!"&amp;$B$2&amp;J$2)</f>
        <v>Minor Positive</v>
      </c>
      <c r="K77" s="28" t="str" cm="1">
        <f t="array" aca="1" ref="K77" ca="1">INDIRECT($B77&amp;"!"&amp;$B$2&amp;K$2)</f>
        <v>Neutral</v>
      </c>
      <c r="L77" s="28" t="str" cm="1">
        <f t="array" aca="1" ref="L77" ca="1">INDIRECT($B77&amp;"!"&amp;$B$2&amp;L$2)</f>
        <v>Neutral</v>
      </c>
      <c r="M77" s="28" t="str" cm="1">
        <f t="array" aca="1" ref="M77" ca="1">INDIRECT($B77&amp;"!"&amp;$B$2&amp;M$2)</f>
        <v>Neutral</v>
      </c>
      <c r="N77" s="28" t="str" cm="1">
        <f t="array" aca="1" ref="N77" ca="1">INDIRECT($B77&amp;"!"&amp;$B$2&amp;N$2)</f>
        <v>Neutral</v>
      </c>
      <c r="O77" s="28" t="str" cm="1">
        <f t="array" aca="1" ref="O77" ca="1">INDIRECT($B77&amp;"!"&amp;$B$2&amp;O$2)</f>
        <v>Neutral</v>
      </c>
      <c r="P77" s="28" t="str" cm="1">
        <f t="array" aca="1" ref="P77" ca="1">INDIRECT($B77&amp;"!"&amp;$B$2&amp;P$2)</f>
        <v>Minor Positive</v>
      </c>
      <c r="Q77" s="8"/>
      <c r="S77" s="77" t="s">
        <v>217</v>
      </c>
      <c r="T77" s="32" t="str">
        <f t="shared" ca="1" si="30"/>
        <v>?</v>
      </c>
      <c r="U77" s="32" t="str">
        <f t="shared" ca="1" si="31"/>
        <v>+</v>
      </c>
      <c r="V77" s="32">
        <f t="shared" ca="1" si="32"/>
        <v>0</v>
      </c>
      <c r="W77" s="32">
        <f t="shared" ca="1" si="33"/>
        <v>0</v>
      </c>
      <c r="X77" s="32" t="str">
        <f t="shared" ca="1" si="34"/>
        <v>+</v>
      </c>
      <c r="Y77" s="32" t="str">
        <f t="shared" ca="1" si="35"/>
        <v>+</v>
      </c>
      <c r="Z77" s="32">
        <f t="shared" ca="1" si="36"/>
        <v>0</v>
      </c>
      <c r="AA77" s="32" t="str">
        <f t="shared" ca="1" si="37"/>
        <v>+</v>
      </c>
      <c r="AB77" s="32">
        <f t="shared" ca="1" si="38"/>
        <v>0</v>
      </c>
      <c r="AC77" s="32">
        <f t="shared" ca="1" si="39"/>
        <v>0</v>
      </c>
      <c r="AD77" s="32">
        <f t="shared" ca="1" si="40"/>
        <v>0</v>
      </c>
      <c r="AE77" s="32">
        <f t="shared" ca="1" si="41"/>
        <v>0</v>
      </c>
      <c r="AF77" s="32">
        <f t="shared" ca="1" si="42"/>
        <v>0</v>
      </c>
      <c r="AG77" s="32" t="str">
        <f t="shared" ca="1" si="43"/>
        <v>+</v>
      </c>
    </row>
    <row r="78" spans="1:33" hidden="1" x14ac:dyDescent="0.35">
      <c r="A78" s="163"/>
      <c r="B78" s="135" t="s">
        <v>218</v>
      </c>
      <c r="C78" s="28" t="str" cm="1">
        <f t="array" aca="1" ref="C78" ca="1">INDIRECT($B78&amp;"!"&amp;$B$2&amp;C$2)</f>
        <v>Minor Positive</v>
      </c>
      <c r="D78" s="28" t="str" cm="1">
        <f t="array" aca="1" ref="D78" ca="1">INDIRECT($B78&amp;"!"&amp;$B$2&amp;D$2)</f>
        <v>Minor Positive</v>
      </c>
      <c r="E78" s="28" t="str" cm="1">
        <f t="array" aca="1" ref="E78" ca="1">INDIRECT($B78&amp;"!"&amp;$B$2&amp;E$2)</f>
        <v>Neutral</v>
      </c>
      <c r="F78" s="28" t="str" cm="1">
        <f t="array" aca="1" ref="F78" ca="1">INDIRECT($B78&amp;"!"&amp;$B$2&amp;F$2)</f>
        <v>Minor Positive</v>
      </c>
      <c r="G78" s="28" t="str" cm="1">
        <f t="array" aca="1" ref="G78" ca="1">INDIRECT($B78&amp;"!"&amp;$B$2&amp;G$2)</f>
        <v>Neutral</v>
      </c>
      <c r="H78" s="28" t="str" cm="1">
        <f t="array" aca="1" ref="H78" ca="1">INDIRECT($B78&amp;"!"&amp;$B$2&amp;H$2)</f>
        <v>Neutral</v>
      </c>
      <c r="I78" s="28" t="str" cm="1">
        <f t="array" aca="1" ref="I78" ca="1">INDIRECT($B78&amp;"!"&amp;$B$2&amp;I$2)</f>
        <v>Minor Positive</v>
      </c>
      <c r="J78" s="28" t="str" cm="1">
        <f t="array" aca="1" ref="J78" ca="1">INDIRECT($B78&amp;"!"&amp;$B$2&amp;J$2)</f>
        <v>Neutral</v>
      </c>
      <c r="K78" s="28" t="str" cm="1">
        <f t="array" aca="1" ref="K78" ca="1">INDIRECT($B78&amp;"!"&amp;$B$2&amp;K$2)</f>
        <v>Neutral</v>
      </c>
      <c r="L78" s="28" t="str" cm="1">
        <f t="array" aca="1" ref="L78" ca="1">INDIRECT($B78&amp;"!"&amp;$B$2&amp;L$2)</f>
        <v>Neutral</v>
      </c>
      <c r="M78" s="28" t="str" cm="1">
        <f t="array" aca="1" ref="M78" ca="1">INDIRECT($B78&amp;"!"&amp;$B$2&amp;M$2)</f>
        <v>Minor Positive</v>
      </c>
      <c r="N78" s="28" t="str" cm="1">
        <f t="array" aca="1" ref="N78" ca="1">INDIRECT($B78&amp;"!"&amp;$B$2&amp;N$2)</f>
        <v>Minor Positive</v>
      </c>
      <c r="O78" s="28" t="str" cm="1">
        <f t="array" aca="1" ref="O78" ca="1">INDIRECT($B78&amp;"!"&amp;$B$2&amp;O$2)</f>
        <v>Neutral</v>
      </c>
      <c r="P78" s="28" t="str" cm="1">
        <f t="array" aca="1" ref="P78" ca="1">INDIRECT($B78&amp;"!"&amp;$B$2&amp;P$2)</f>
        <v>Neutral</v>
      </c>
      <c r="Q78" s="8"/>
      <c r="S78" s="77" t="s">
        <v>218</v>
      </c>
      <c r="T78" s="32" t="str">
        <f t="shared" ca="1" si="30"/>
        <v>+</v>
      </c>
      <c r="U78" s="32" t="str">
        <f t="shared" ca="1" si="31"/>
        <v>+</v>
      </c>
      <c r="V78" s="32">
        <f t="shared" ca="1" si="32"/>
        <v>0</v>
      </c>
      <c r="W78" s="32" t="str">
        <f t="shared" ca="1" si="33"/>
        <v>+</v>
      </c>
      <c r="X78" s="32">
        <f t="shared" ca="1" si="34"/>
        <v>0</v>
      </c>
      <c r="Y78" s="32">
        <f t="shared" ca="1" si="35"/>
        <v>0</v>
      </c>
      <c r="Z78" s="32" t="str">
        <f t="shared" ca="1" si="36"/>
        <v>+</v>
      </c>
      <c r="AA78" s="32">
        <f t="shared" ca="1" si="37"/>
        <v>0</v>
      </c>
      <c r="AB78" s="32">
        <f t="shared" ca="1" si="38"/>
        <v>0</v>
      </c>
      <c r="AC78" s="32">
        <f t="shared" ca="1" si="39"/>
        <v>0</v>
      </c>
      <c r="AD78" s="32" t="str">
        <f t="shared" ca="1" si="40"/>
        <v>+</v>
      </c>
      <c r="AE78" s="32" t="str">
        <f t="shared" ca="1" si="41"/>
        <v>+</v>
      </c>
      <c r="AF78" s="32">
        <f t="shared" ca="1" si="42"/>
        <v>0</v>
      </c>
      <c r="AG78" s="32">
        <f t="shared" ca="1" si="43"/>
        <v>0</v>
      </c>
    </row>
    <row r="79" spans="1:33" hidden="1" x14ac:dyDescent="0.35">
      <c r="A79" s="163"/>
      <c r="B79" s="135" t="s">
        <v>219</v>
      </c>
      <c r="C79" s="28" t="str" cm="1">
        <f t="array" aca="1" ref="C79" ca="1">INDIRECT($B79&amp;"!"&amp;$B$2&amp;C$2)</f>
        <v>Significant Positive</v>
      </c>
      <c r="D79" s="28" t="str" cm="1">
        <f t="array" aca="1" ref="D79" ca="1">INDIRECT($B79&amp;"!"&amp;$B$2&amp;D$2)</f>
        <v>Minor Positive</v>
      </c>
      <c r="E79" s="28" t="str" cm="1">
        <f t="array" aca="1" ref="E79" ca="1">INDIRECT($B79&amp;"!"&amp;$B$2&amp;E$2)</f>
        <v>Minor Positive</v>
      </c>
      <c r="F79" s="28" t="str" cm="1">
        <f t="array" aca="1" ref="F79" ca="1">INDIRECT($B79&amp;"!"&amp;$B$2&amp;F$2)</f>
        <v>Minor Positive</v>
      </c>
      <c r="G79" s="28" t="str" cm="1">
        <f t="array" aca="1" ref="G79" ca="1">INDIRECT($B79&amp;"!"&amp;$B$2&amp;G$2)</f>
        <v>Minor Positive</v>
      </c>
      <c r="H79" s="28" t="str" cm="1">
        <f t="array" aca="1" ref="H79" ca="1">INDIRECT($B79&amp;"!"&amp;$B$2&amp;H$2)</f>
        <v>Minor Positive</v>
      </c>
      <c r="I79" s="28" t="str" cm="1">
        <f t="array" aca="1" ref="I79" ca="1">INDIRECT($B79&amp;"!"&amp;$B$2&amp;I$2)</f>
        <v>Minor Positive</v>
      </c>
      <c r="J79" s="28" t="str" cm="1">
        <f t="array" aca="1" ref="J79" ca="1">INDIRECT($B79&amp;"!"&amp;$B$2&amp;J$2)</f>
        <v>Neutral</v>
      </c>
      <c r="K79" s="28" t="str" cm="1">
        <f t="array" aca="1" ref="K79" ca="1">INDIRECT($B79&amp;"!"&amp;$B$2&amp;K$2)</f>
        <v>Neutral</v>
      </c>
      <c r="L79" s="28" t="str" cm="1">
        <f t="array" aca="1" ref="L79" ca="1">INDIRECT($B79&amp;"!"&amp;$B$2&amp;L$2)</f>
        <v>Neutral</v>
      </c>
      <c r="M79" s="28" t="str" cm="1">
        <f t="array" aca="1" ref="M79" ca="1">INDIRECT($B79&amp;"!"&amp;$B$2&amp;M$2)</f>
        <v>Minor Positive</v>
      </c>
      <c r="N79" s="28" t="str" cm="1">
        <f t="array" aca="1" ref="N79" ca="1">INDIRECT($B79&amp;"!"&amp;$B$2&amp;N$2)</f>
        <v>Minor Positive</v>
      </c>
      <c r="O79" s="28" t="str" cm="1">
        <f t="array" aca="1" ref="O79" ca="1">INDIRECT($B79&amp;"!"&amp;$B$2&amp;O$2)</f>
        <v>Neutral</v>
      </c>
      <c r="P79" s="28" t="str" cm="1">
        <f t="array" aca="1" ref="P79" ca="1">INDIRECT($B79&amp;"!"&amp;$B$2&amp;P$2)</f>
        <v>Minor Positive</v>
      </c>
      <c r="Q79" s="8"/>
      <c r="S79" s="77" t="s">
        <v>219</v>
      </c>
      <c r="T79" s="32" t="str">
        <f t="shared" ca="1" si="30"/>
        <v>+ +</v>
      </c>
      <c r="U79" s="32" t="str">
        <f t="shared" ca="1" si="31"/>
        <v>+</v>
      </c>
      <c r="V79" s="32" t="str">
        <f t="shared" ca="1" si="32"/>
        <v>+</v>
      </c>
      <c r="W79" s="32" t="str">
        <f t="shared" ca="1" si="33"/>
        <v>+</v>
      </c>
      <c r="X79" s="32" t="str">
        <f t="shared" ca="1" si="34"/>
        <v>+</v>
      </c>
      <c r="Y79" s="32" t="str">
        <f t="shared" ca="1" si="35"/>
        <v>+</v>
      </c>
      <c r="Z79" s="32" t="str">
        <f t="shared" ca="1" si="36"/>
        <v>+</v>
      </c>
      <c r="AA79" s="32">
        <f t="shared" ca="1" si="37"/>
        <v>0</v>
      </c>
      <c r="AB79" s="32">
        <f t="shared" ca="1" si="38"/>
        <v>0</v>
      </c>
      <c r="AC79" s="32">
        <f t="shared" ca="1" si="39"/>
        <v>0</v>
      </c>
      <c r="AD79" s="32" t="str">
        <f t="shared" ca="1" si="40"/>
        <v>+</v>
      </c>
      <c r="AE79" s="32" t="str">
        <f t="shared" ca="1" si="41"/>
        <v>+</v>
      </c>
      <c r="AF79" s="32">
        <f t="shared" ca="1" si="42"/>
        <v>0</v>
      </c>
      <c r="AG79" s="32" t="str">
        <f t="shared" ca="1" si="43"/>
        <v>+</v>
      </c>
    </row>
    <row r="80" spans="1:33" hidden="1" x14ac:dyDescent="0.35">
      <c r="A80" s="163"/>
      <c r="B80" s="135" t="s">
        <v>220</v>
      </c>
      <c r="C80" s="28" t="str" cm="1">
        <f t="array" aca="1" ref="C80" ca="1">INDIRECT($B80&amp;"!"&amp;$B$2&amp;C$2)</f>
        <v>Minor Positive</v>
      </c>
      <c r="D80" s="28" t="str" cm="1">
        <f t="array" aca="1" ref="D80" ca="1">INDIRECT($B80&amp;"!"&amp;$B$2&amp;D$2)</f>
        <v>Minor Positive</v>
      </c>
      <c r="E80" s="28" t="str" cm="1">
        <f t="array" aca="1" ref="E80" ca="1">INDIRECT($B80&amp;"!"&amp;$B$2&amp;E$2)</f>
        <v>Minor Positive</v>
      </c>
      <c r="F80" s="28" t="str" cm="1">
        <f t="array" aca="1" ref="F80" ca="1">INDIRECT($B80&amp;"!"&amp;$B$2&amp;F$2)</f>
        <v>Minor Positive</v>
      </c>
      <c r="G80" s="28" t="str" cm="1">
        <f t="array" aca="1" ref="G80" ca="1">INDIRECT($B80&amp;"!"&amp;$B$2&amp;G$2)</f>
        <v>Neutral</v>
      </c>
      <c r="H80" s="28" t="str" cm="1">
        <f t="array" aca="1" ref="H80" ca="1">INDIRECT($B80&amp;"!"&amp;$B$2&amp;H$2)</f>
        <v>Neutral</v>
      </c>
      <c r="I80" s="28" t="str" cm="1">
        <f t="array" aca="1" ref="I80" ca="1">INDIRECT($B80&amp;"!"&amp;$B$2&amp;I$2)</f>
        <v>Neutral</v>
      </c>
      <c r="J80" s="28" t="str" cm="1">
        <f t="array" aca="1" ref="J80" ca="1">INDIRECT($B80&amp;"!"&amp;$B$2&amp;J$2)</f>
        <v>Neutral</v>
      </c>
      <c r="K80" s="28" t="str" cm="1">
        <f t="array" aca="1" ref="K80" ca="1">INDIRECT($B80&amp;"!"&amp;$B$2&amp;K$2)</f>
        <v>Minor Positive</v>
      </c>
      <c r="L80" s="28" t="str" cm="1">
        <f t="array" aca="1" ref="L80" ca="1">INDIRECT($B80&amp;"!"&amp;$B$2&amp;L$2)</f>
        <v>Minor Positive</v>
      </c>
      <c r="M80" s="28" t="str" cm="1">
        <f t="array" aca="1" ref="M80" ca="1">INDIRECT($B80&amp;"!"&amp;$B$2&amp;M$2)</f>
        <v>Neutral</v>
      </c>
      <c r="N80" s="28" t="str" cm="1">
        <f t="array" aca="1" ref="N80" ca="1">INDIRECT($B80&amp;"!"&amp;$B$2&amp;N$2)</f>
        <v>Neutral</v>
      </c>
      <c r="O80" s="28" t="str" cm="1">
        <f t="array" aca="1" ref="O80" ca="1">INDIRECT($B80&amp;"!"&amp;$B$2&amp;O$2)</f>
        <v>Neutral</v>
      </c>
      <c r="P80" s="28" t="str" cm="1">
        <f t="array" aca="1" ref="P80" ca="1">INDIRECT($B80&amp;"!"&amp;$B$2&amp;P$2)</f>
        <v>Neutral</v>
      </c>
      <c r="Q80" s="8"/>
      <c r="S80" s="77" t="s">
        <v>220</v>
      </c>
      <c r="T80" s="32" t="str">
        <f t="shared" ca="1" si="30"/>
        <v>+</v>
      </c>
      <c r="U80" s="32" t="str">
        <f t="shared" ca="1" si="31"/>
        <v>+</v>
      </c>
      <c r="V80" s="32" t="str">
        <f t="shared" ca="1" si="32"/>
        <v>+</v>
      </c>
      <c r="W80" s="32" t="str">
        <f t="shared" ca="1" si="33"/>
        <v>+</v>
      </c>
      <c r="X80" s="32">
        <f t="shared" ca="1" si="34"/>
        <v>0</v>
      </c>
      <c r="Y80" s="32">
        <f t="shared" ca="1" si="35"/>
        <v>0</v>
      </c>
      <c r="Z80" s="32">
        <f t="shared" ca="1" si="36"/>
        <v>0</v>
      </c>
      <c r="AA80" s="32">
        <f t="shared" ca="1" si="37"/>
        <v>0</v>
      </c>
      <c r="AB80" s="32" t="str">
        <f t="shared" ca="1" si="38"/>
        <v>+</v>
      </c>
      <c r="AC80" s="32" t="str">
        <f t="shared" ca="1" si="39"/>
        <v>+</v>
      </c>
      <c r="AD80" s="32">
        <f t="shared" ca="1" si="40"/>
        <v>0</v>
      </c>
      <c r="AE80" s="32">
        <f t="shared" ca="1" si="41"/>
        <v>0</v>
      </c>
      <c r="AF80" s="32">
        <f t="shared" ca="1" si="42"/>
        <v>0</v>
      </c>
      <c r="AG80" s="32">
        <f t="shared" ca="1" si="43"/>
        <v>0</v>
      </c>
    </row>
    <row r="81" spans="1:36" hidden="1" x14ac:dyDescent="0.35">
      <c r="A81" s="163"/>
      <c r="B81" s="135" t="s">
        <v>221</v>
      </c>
      <c r="C81" s="28" t="str" cm="1">
        <f t="array" aca="1" ref="C81" ca="1">INDIRECT($B81&amp;"!"&amp;$B$2&amp;C$2)</f>
        <v>Minor Positive</v>
      </c>
      <c r="D81" s="28" t="str" cm="1">
        <f t="array" aca="1" ref="D81" ca="1">INDIRECT($B81&amp;"!"&amp;$B$2&amp;D$2)</f>
        <v>Minor Positive</v>
      </c>
      <c r="E81" s="28" t="str" cm="1">
        <f t="array" aca="1" ref="E81" ca="1">INDIRECT($B81&amp;"!"&amp;$B$2&amp;E$2)</f>
        <v>Minor Positive</v>
      </c>
      <c r="F81" s="28" t="str" cm="1">
        <f t="array" aca="1" ref="F81" ca="1">INDIRECT($B81&amp;"!"&amp;$B$2&amp;F$2)</f>
        <v>Significant Positive</v>
      </c>
      <c r="G81" s="28" t="str" cm="1">
        <f t="array" aca="1" ref="G81" ca="1">INDIRECT($B81&amp;"!"&amp;$B$2&amp;G$2)</f>
        <v>Neutral</v>
      </c>
      <c r="H81" s="28" t="str" cm="1">
        <f t="array" aca="1" ref="H81" ca="1">INDIRECT($B81&amp;"!"&amp;$B$2&amp;H$2)</f>
        <v>Minor Positive</v>
      </c>
      <c r="I81" s="28" t="str" cm="1">
        <f t="array" aca="1" ref="I81" ca="1">INDIRECT($B81&amp;"!"&amp;$B$2&amp;I$2)</f>
        <v>Minor Positive</v>
      </c>
      <c r="J81" s="28" t="str" cm="1">
        <f t="array" aca="1" ref="J81" ca="1">INDIRECT($B81&amp;"!"&amp;$B$2&amp;J$2)</f>
        <v>Neutral</v>
      </c>
      <c r="K81" s="28" t="str" cm="1">
        <f t="array" aca="1" ref="K81" ca="1">INDIRECT($B81&amp;"!"&amp;$B$2&amp;K$2)</f>
        <v>Neutral</v>
      </c>
      <c r="L81" s="28" t="str" cm="1">
        <f t="array" aca="1" ref="L81" ca="1">INDIRECT($B81&amp;"!"&amp;$B$2&amp;L$2)</f>
        <v>Neutral</v>
      </c>
      <c r="M81" s="28" t="str" cm="1">
        <f t="array" aca="1" ref="M81" ca="1">INDIRECT($B81&amp;"!"&amp;$B$2&amp;M$2)</f>
        <v>Neutral</v>
      </c>
      <c r="N81" s="28" t="str" cm="1">
        <f t="array" aca="1" ref="N81" ca="1">INDIRECT($B81&amp;"!"&amp;$B$2&amp;N$2)</f>
        <v>Neutral</v>
      </c>
      <c r="O81" s="28" t="str" cm="1">
        <f t="array" aca="1" ref="O81" ca="1">INDIRECT($B81&amp;"!"&amp;$B$2&amp;O$2)</f>
        <v>Neutral</v>
      </c>
      <c r="P81" s="28" t="str" cm="1">
        <f t="array" aca="1" ref="P81" ca="1">INDIRECT($B81&amp;"!"&amp;$B$2&amp;P$2)</f>
        <v>Minor Positive</v>
      </c>
      <c r="Q81" s="8"/>
      <c r="S81" s="77" t="s">
        <v>221</v>
      </c>
      <c r="T81" s="32" t="str">
        <f t="shared" ca="1" si="30"/>
        <v>+</v>
      </c>
      <c r="U81" s="32" t="str">
        <f t="shared" ca="1" si="31"/>
        <v>+</v>
      </c>
      <c r="V81" s="32" t="str">
        <f t="shared" ca="1" si="32"/>
        <v>+</v>
      </c>
      <c r="W81" s="32" t="str">
        <f t="shared" ca="1" si="33"/>
        <v>+ +</v>
      </c>
      <c r="X81" s="32">
        <f t="shared" ca="1" si="34"/>
        <v>0</v>
      </c>
      <c r="Y81" s="32" t="str">
        <f t="shared" ca="1" si="35"/>
        <v>+</v>
      </c>
      <c r="Z81" s="32" t="str">
        <f t="shared" ca="1" si="36"/>
        <v>+</v>
      </c>
      <c r="AA81" s="32">
        <f t="shared" ca="1" si="37"/>
        <v>0</v>
      </c>
      <c r="AB81" s="32">
        <f t="shared" ca="1" si="38"/>
        <v>0</v>
      </c>
      <c r="AC81" s="32">
        <f t="shared" ca="1" si="39"/>
        <v>0</v>
      </c>
      <c r="AD81" s="32">
        <f t="shared" ca="1" si="40"/>
        <v>0</v>
      </c>
      <c r="AE81" s="32">
        <f t="shared" ca="1" si="41"/>
        <v>0</v>
      </c>
      <c r="AF81" s="32">
        <f t="shared" ca="1" si="42"/>
        <v>0</v>
      </c>
      <c r="AG81" s="32" t="str">
        <f t="shared" ca="1" si="43"/>
        <v>+</v>
      </c>
    </row>
    <row r="82" spans="1:36" hidden="1" x14ac:dyDescent="0.35">
      <c r="A82" s="163"/>
      <c r="B82" s="135" t="s">
        <v>222</v>
      </c>
      <c r="C82" s="28" t="str" cm="1">
        <f t="array" aca="1" ref="C82" ca="1">INDIRECT($B82&amp;"!"&amp;$B$2&amp;C$2)</f>
        <v>Neutral</v>
      </c>
      <c r="D82" s="28" t="str" cm="1">
        <f t="array" aca="1" ref="D82" ca="1">INDIRECT($B82&amp;"!"&amp;$B$2&amp;D$2)</f>
        <v>Neutral</v>
      </c>
      <c r="E82" s="28" t="str" cm="1">
        <f t="array" aca="1" ref="E82" ca="1">INDIRECT($B82&amp;"!"&amp;$B$2&amp;E$2)</f>
        <v>Minor Positive</v>
      </c>
      <c r="F82" s="28" t="str" cm="1">
        <f t="array" aca="1" ref="F82" ca="1">INDIRECT($B82&amp;"!"&amp;$B$2&amp;F$2)</f>
        <v>Significant Positive</v>
      </c>
      <c r="G82" s="28" t="str" cm="1">
        <f t="array" aca="1" ref="G82" ca="1">INDIRECT($B82&amp;"!"&amp;$B$2&amp;G$2)</f>
        <v>Neutral</v>
      </c>
      <c r="H82" s="28" t="str" cm="1">
        <f t="array" aca="1" ref="H82" ca="1">INDIRECT($B82&amp;"!"&amp;$B$2&amp;H$2)</f>
        <v>Neutral</v>
      </c>
      <c r="I82" s="28" t="str" cm="1">
        <f t="array" aca="1" ref="I82" ca="1">INDIRECT($B82&amp;"!"&amp;$B$2&amp;I$2)</f>
        <v>Neutral</v>
      </c>
      <c r="J82" s="28" t="str" cm="1">
        <f t="array" aca="1" ref="J82" ca="1">INDIRECT($B82&amp;"!"&amp;$B$2&amp;J$2)</f>
        <v>Neutral</v>
      </c>
      <c r="K82" s="28" t="str" cm="1">
        <f t="array" aca="1" ref="K82" ca="1">INDIRECT($B82&amp;"!"&amp;$B$2&amp;K$2)</f>
        <v>Minor Positive</v>
      </c>
      <c r="L82" s="28" t="str" cm="1">
        <f t="array" aca="1" ref="L82" ca="1">INDIRECT($B82&amp;"!"&amp;$B$2&amp;L$2)</f>
        <v>Minor Positive</v>
      </c>
      <c r="M82" s="28" t="str" cm="1">
        <f t="array" aca="1" ref="M82" ca="1">INDIRECT($B82&amp;"!"&amp;$B$2&amp;M$2)</f>
        <v>Neutral</v>
      </c>
      <c r="N82" s="28" t="str" cm="1">
        <f t="array" aca="1" ref="N82" ca="1">INDIRECT($B82&amp;"!"&amp;$B$2&amp;N$2)</f>
        <v>Neutral</v>
      </c>
      <c r="O82" s="28" t="str" cm="1">
        <f t="array" aca="1" ref="O82" ca="1">INDIRECT($B82&amp;"!"&amp;$B$2&amp;O$2)</f>
        <v>Neutral</v>
      </c>
      <c r="P82" s="28" t="str" cm="1">
        <f t="array" aca="1" ref="P82" ca="1">INDIRECT($B82&amp;"!"&amp;$B$2&amp;P$2)</f>
        <v>Neutral</v>
      </c>
      <c r="Q82" s="8"/>
      <c r="S82" s="77" t="s">
        <v>222</v>
      </c>
      <c r="T82" s="32">
        <f t="shared" ca="1" si="30"/>
        <v>0</v>
      </c>
      <c r="U82" s="32">
        <f t="shared" ca="1" si="31"/>
        <v>0</v>
      </c>
      <c r="V82" s="32" t="str">
        <f t="shared" ca="1" si="32"/>
        <v>+</v>
      </c>
      <c r="W82" s="32" t="str">
        <f t="shared" ca="1" si="33"/>
        <v>+ +</v>
      </c>
      <c r="X82" s="32">
        <f t="shared" ca="1" si="34"/>
        <v>0</v>
      </c>
      <c r="Y82" s="32">
        <f t="shared" ca="1" si="35"/>
        <v>0</v>
      </c>
      <c r="Z82" s="32">
        <f t="shared" ca="1" si="36"/>
        <v>0</v>
      </c>
      <c r="AA82" s="32">
        <f t="shared" ca="1" si="37"/>
        <v>0</v>
      </c>
      <c r="AB82" s="32" t="str">
        <f t="shared" ca="1" si="38"/>
        <v>+</v>
      </c>
      <c r="AC82" s="32" t="str">
        <f t="shared" ca="1" si="39"/>
        <v>+</v>
      </c>
      <c r="AD82" s="32">
        <f t="shared" ca="1" si="40"/>
        <v>0</v>
      </c>
      <c r="AE82" s="32">
        <f t="shared" ca="1" si="41"/>
        <v>0</v>
      </c>
      <c r="AF82" s="32">
        <f t="shared" ca="1" si="42"/>
        <v>0</v>
      </c>
      <c r="AG82" s="32">
        <f t="shared" ca="1" si="43"/>
        <v>0</v>
      </c>
    </row>
    <row r="83" spans="1:36" hidden="1" x14ac:dyDescent="0.35">
      <c r="A83" s="163"/>
      <c r="B83" s="135" t="s">
        <v>223</v>
      </c>
      <c r="C83" s="28" t="str" cm="1">
        <f t="array" aca="1" ref="C83" ca="1">INDIRECT($B83&amp;"!"&amp;$B$2&amp;C$2)</f>
        <v>Minor Positive</v>
      </c>
      <c r="D83" s="28" t="str" cm="1">
        <f t="array" aca="1" ref="D83" ca="1">INDIRECT($B83&amp;"!"&amp;$B$2&amp;D$2)</f>
        <v>Minor Positive</v>
      </c>
      <c r="E83" s="28" t="str" cm="1">
        <f t="array" aca="1" ref="E83" ca="1">INDIRECT($B83&amp;"!"&amp;$B$2&amp;E$2)</f>
        <v>Minor Positive</v>
      </c>
      <c r="F83" s="28" t="str" cm="1">
        <f t="array" aca="1" ref="F83" ca="1">INDIRECT($B83&amp;"!"&amp;$B$2&amp;F$2)</f>
        <v>Significant Positive</v>
      </c>
      <c r="G83" s="28" t="str" cm="1">
        <f t="array" aca="1" ref="G83" ca="1">INDIRECT($B83&amp;"!"&amp;$B$2&amp;G$2)</f>
        <v>Neutral</v>
      </c>
      <c r="H83" s="28" t="str" cm="1">
        <f t="array" aca="1" ref="H83" ca="1">INDIRECT($B83&amp;"!"&amp;$B$2&amp;H$2)</f>
        <v>Minor Positive</v>
      </c>
      <c r="I83" s="28" t="str" cm="1">
        <f t="array" aca="1" ref="I83" ca="1">INDIRECT($B83&amp;"!"&amp;$B$2&amp;I$2)</f>
        <v>Minor Positive</v>
      </c>
      <c r="J83" s="28" t="str" cm="1">
        <f t="array" aca="1" ref="J83" ca="1">INDIRECT($B83&amp;"!"&amp;$B$2&amp;J$2)</f>
        <v>Neutral</v>
      </c>
      <c r="K83" s="28" t="str" cm="1">
        <f t="array" aca="1" ref="K83" ca="1">INDIRECT($B83&amp;"!"&amp;$B$2&amp;K$2)</f>
        <v>Neutral</v>
      </c>
      <c r="L83" s="28" t="str" cm="1">
        <f t="array" aca="1" ref="L83" ca="1">INDIRECT($B83&amp;"!"&amp;$B$2&amp;L$2)</f>
        <v>Minor Positive</v>
      </c>
      <c r="M83" s="28" t="str" cm="1">
        <f t="array" aca="1" ref="M83" ca="1">INDIRECT($B83&amp;"!"&amp;$B$2&amp;M$2)</f>
        <v>Minor Positive</v>
      </c>
      <c r="N83" s="28" t="str" cm="1">
        <f t="array" aca="1" ref="N83" ca="1">INDIRECT($B83&amp;"!"&amp;$B$2&amp;N$2)</f>
        <v>Minor Positive</v>
      </c>
      <c r="O83" s="28" t="str" cm="1">
        <f t="array" aca="1" ref="O83" ca="1">INDIRECT($B83&amp;"!"&amp;$B$2&amp;O$2)</f>
        <v>Minor Positive</v>
      </c>
      <c r="P83" s="28" t="str" cm="1">
        <f t="array" aca="1" ref="P83" ca="1">INDIRECT($B83&amp;"!"&amp;$B$2&amp;P$2)</f>
        <v>Neutral</v>
      </c>
      <c r="Q83" s="8"/>
      <c r="S83" s="77" t="s">
        <v>223</v>
      </c>
      <c r="T83" s="32" t="str">
        <f t="shared" ca="1" si="30"/>
        <v>+</v>
      </c>
      <c r="U83" s="32" t="str">
        <f t="shared" ca="1" si="31"/>
        <v>+</v>
      </c>
      <c r="V83" s="32" t="str">
        <f t="shared" ca="1" si="32"/>
        <v>+</v>
      </c>
      <c r="W83" s="32" t="str">
        <f t="shared" ca="1" si="33"/>
        <v>+ +</v>
      </c>
      <c r="X83" s="32">
        <f t="shared" ca="1" si="34"/>
        <v>0</v>
      </c>
      <c r="Y83" s="32" t="str">
        <f t="shared" ca="1" si="35"/>
        <v>+</v>
      </c>
      <c r="Z83" s="32" t="str">
        <f t="shared" ca="1" si="36"/>
        <v>+</v>
      </c>
      <c r="AA83" s="32">
        <f t="shared" ca="1" si="37"/>
        <v>0</v>
      </c>
      <c r="AB83" s="32">
        <f t="shared" ca="1" si="38"/>
        <v>0</v>
      </c>
      <c r="AC83" s="32" t="str">
        <f t="shared" ca="1" si="39"/>
        <v>+</v>
      </c>
      <c r="AD83" s="32" t="str">
        <f t="shared" ca="1" si="40"/>
        <v>+</v>
      </c>
      <c r="AE83" s="32" t="str">
        <f t="shared" ca="1" si="41"/>
        <v>+</v>
      </c>
      <c r="AF83" s="32" t="str">
        <f t="shared" ca="1" si="42"/>
        <v>+</v>
      </c>
      <c r="AG83" s="32">
        <f t="shared" ca="1" si="43"/>
        <v>0</v>
      </c>
    </row>
    <row r="84" spans="1:36" hidden="1" x14ac:dyDescent="0.35">
      <c r="A84" s="163"/>
      <c r="B84" s="135" t="s">
        <v>224</v>
      </c>
      <c r="C84" s="28" t="str" cm="1">
        <f t="array" aca="1" ref="C84" ca="1">INDIRECT($B84&amp;"!"&amp;$B$2&amp;C$2)</f>
        <v>Minor Positive</v>
      </c>
      <c r="D84" s="28" t="str" cm="1">
        <f t="array" aca="1" ref="D84" ca="1">INDIRECT($B84&amp;"!"&amp;$B$2&amp;D$2)</f>
        <v>Minor Positive</v>
      </c>
      <c r="E84" s="28" t="str" cm="1">
        <f t="array" aca="1" ref="E84" ca="1">INDIRECT($B84&amp;"!"&amp;$B$2&amp;E$2)</f>
        <v>Minor Positive</v>
      </c>
      <c r="F84" s="28" t="str" cm="1">
        <f t="array" aca="1" ref="F84" ca="1">INDIRECT($B84&amp;"!"&amp;$B$2&amp;F$2)</f>
        <v>Neutral</v>
      </c>
      <c r="G84" s="28" t="str" cm="1">
        <f t="array" aca="1" ref="G84" ca="1">INDIRECT($B84&amp;"!"&amp;$B$2&amp;G$2)</f>
        <v>Neutral</v>
      </c>
      <c r="H84" s="28" t="str" cm="1">
        <f t="array" aca="1" ref="H84" ca="1">INDIRECT($B84&amp;"!"&amp;$B$2&amp;H$2)</f>
        <v>Neutral</v>
      </c>
      <c r="I84" s="28" t="str" cm="1">
        <f t="array" aca="1" ref="I84" ca="1">INDIRECT($B84&amp;"!"&amp;$B$2&amp;I$2)</f>
        <v>Neutral</v>
      </c>
      <c r="J84" s="28" t="str" cm="1">
        <f t="array" aca="1" ref="J84" ca="1">INDIRECT($B84&amp;"!"&amp;$B$2&amp;J$2)</f>
        <v>Neutral</v>
      </c>
      <c r="K84" s="28" t="str" cm="1">
        <f t="array" aca="1" ref="K84" ca="1">INDIRECT($B84&amp;"!"&amp;$B$2&amp;K$2)</f>
        <v>Neutral</v>
      </c>
      <c r="L84" s="28" t="str" cm="1">
        <f t="array" aca="1" ref="L84" ca="1">INDIRECT($B84&amp;"!"&amp;$B$2&amp;L$2)</f>
        <v>Minor Positive</v>
      </c>
      <c r="M84" s="28" t="str" cm="1">
        <f t="array" aca="1" ref="M84" ca="1">INDIRECT($B84&amp;"!"&amp;$B$2&amp;M$2)</f>
        <v>Minor Positive</v>
      </c>
      <c r="N84" s="28" t="str" cm="1">
        <f t="array" aca="1" ref="N84" ca="1">INDIRECT($B84&amp;"!"&amp;$B$2&amp;N$2)</f>
        <v>Minor Positive</v>
      </c>
      <c r="O84" s="28" t="str" cm="1">
        <f t="array" aca="1" ref="O84" ca="1">INDIRECT($B84&amp;"!"&amp;$B$2&amp;O$2)</f>
        <v>Neutral</v>
      </c>
      <c r="P84" s="28" t="str" cm="1">
        <f t="array" aca="1" ref="P84" ca="1">INDIRECT($B84&amp;"!"&amp;$B$2&amp;P$2)</f>
        <v>Neutral</v>
      </c>
      <c r="Q84" s="8"/>
      <c r="S84" s="77" t="s">
        <v>224</v>
      </c>
      <c r="T84" s="32" t="str">
        <f t="shared" ca="1" si="30"/>
        <v>+</v>
      </c>
      <c r="U84" s="32" t="str">
        <f t="shared" ca="1" si="31"/>
        <v>+</v>
      </c>
      <c r="V84" s="32" t="str">
        <f t="shared" ca="1" si="32"/>
        <v>+</v>
      </c>
      <c r="W84" s="32">
        <f t="shared" ca="1" si="33"/>
        <v>0</v>
      </c>
      <c r="X84" s="32">
        <f t="shared" ca="1" si="34"/>
        <v>0</v>
      </c>
      <c r="Y84" s="32">
        <f t="shared" ca="1" si="35"/>
        <v>0</v>
      </c>
      <c r="Z84" s="32">
        <f t="shared" ca="1" si="36"/>
        <v>0</v>
      </c>
      <c r="AA84" s="32">
        <f t="shared" ca="1" si="37"/>
        <v>0</v>
      </c>
      <c r="AB84" s="32">
        <f t="shared" ca="1" si="38"/>
        <v>0</v>
      </c>
      <c r="AC84" s="32" t="str">
        <f t="shared" ca="1" si="39"/>
        <v>+</v>
      </c>
      <c r="AD84" s="32" t="str">
        <f t="shared" ca="1" si="40"/>
        <v>+</v>
      </c>
      <c r="AE84" s="32" t="str">
        <f t="shared" ca="1" si="41"/>
        <v>+</v>
      </c>
      <c r="AF84" s="32">
        <f t="shared" ca="1" si="42"/>
        <v>0</v>
      </c>
      <c r="AG84" s="32">
        <f t="shared" ca="1" si="43"/>
        <v>0</v>
      </c>
    </row>
    <row r="85" spans="1:36" hidden="1" x14ac:dyDescent="0.35">
      <c r="A85" s="163"/>
      <c r="B85" s="135" t="s">
        <v>225</v>
      </c>
      <c r="C85" s="28" t="str" cm="1">
        <f t="array" aca="1" ref="C85" ca="1">INDIRECT($B85&amp;"!"&amp;$B$2&amp;C$2)</f>
        <v>Neutral</v>
      </c>
      <c r="D85" s="28" t="str" cm="1">
        <f t="array" aca="1" ref="D85" ca="1">INDIRECT($B85&amp;"!"&amp;$B$2&amp;D$2)</f>
        <v>Neutral</v>
      </c>
      <c r="E85" s="28" t="str" cm="1">
        <f t="array" aca="1" ref="E85" ca="1">INDIRECT($B85&amp;"!"&amp;$B$2&amp;E$2)</f>
        <v>Neutral</v>
      </c>
      <c r="F85" s="28" t="str" cm="1">
        <f t="array" aca="1" ref="F85" ca="1">INDIRECT($B85&amp;"!"&amp;$B$2&amp;F$2)</f>
        <v>Minor Positive</v>
      </c>
      <c r="G85" s="28" t="str" cm="1">
        <f t="array" aca="1" ref="G85" ca="1">INDIRECT($B85&amp;"!"&amp;$B$2&amp;G$2)</f>
        <v>Neutral</v>
      </c>
      <c r="H85" s="28" t="str" cm="1">
        <f t="array" aca="1" ref="H85" ca="1">INDIRECT($B85&amp;"!"&amp;$B$2&amp;H$2)</f>
        <v>Neutral</v>
      </c>
      <c r="I85" s="28" t="str" cm="1">
        <f t="array" aca="1" ref="I85" ca="1">INDIRECT($B85&amp;"!"&amp;$B$2&amp;I$2)</f>
        <v>Minor Positive</v>
      </c>
      <c r="J85" s="28" t="str" cm="1">
        <f t="array" aca="1" ref="J85" ca="1">INDIRECT($B85&amp;"!"&amp;$B$2&amp;J$2)</f>
        <v>Neutral</v>
      </c>
      <c r="K85" s="28" t="str" cm="1">
        <f t="array" aca="1" ref="K85" ca="1">INDIRECT($B85&amp;"!"&amp;$B$2&amp;K$2)</f>
        <v>Minor Positive</v>
      </c>
      <c r="L85" s="28" t="str" cm="1">
        <f t="array" aca="1" ref="L85" ca="1">INDIRECT($B85&amp;"!"&amp;$B$2&amp;L$2)</f>
        <v>Minor Positive</v>
      </c>
      <c r="M85" s="28" t="str" cm="1">
        <f t="array" aca="1" ref="M85" ca="1">INDIRECT($B85&amp;"!"&amp;$B$2&amp;M$2)</f>
        <v>Neutral</v>
      </c>
      <c r="N85" s="28" t="str" cm="1">
        <f t="array" aca="1" ref="N85" ca="1">INDIRECT($B85&amp;"!"&amp;$B$2&amp;N$2)</f>
        <v>Minor Positive</v>
      </c>
      <c r="O85" s="28" t="str" cm="1">
        <f t="array" aca="1" ref="O85" ca="1">INDIRECT($B85&amp;"!"&amp;$B$2&amp;O$2)</f>
        <v>Minor Positive</v>
      </c>
      <c r="P85" s="28" t="str" cm="1">
        <f t="array" aca="1" ref="P85" ca="1">INDIRECT($B85&amp;"!"&amp;$B$2&amp;P$2)</f>
        <v>Neutral</v>
      </c>
      <c r="Q85" s="8"/>
      <c r="S85" s="77" t="s">
        <v>225</v>
      </c>
      <c r="T85" s="32">
        <f t="shared" ca="1" si="30"/>
        <v>0</v>
      </c>
      <c r="U85" s="32">
        <f t="shared" ca="1" si="31"/>
        <v>0</v>
      </c>
      <c r="V85" s="32">
        <f t="shared" ca="1" si="32"/>
        <v>0</v>
      </c>
      <c r="W85" s="32" t="str">
        <f t="shared" ca="1" si="33"/>
        <v>+</v>
      </c>
      <c r="X85" s="32">
        <f t="shared" ca="1" si="34"/>
        <v>0</v>
      </c>
      <c r="Y85" s="32">
        <f t="shared" ca="1" si="35"/>
        <v>0</v>
      </c>
      <c r="Z85" s="32" t="str">
        <f t="shared" ca="1" si="36"/>
        <v>+</v>
      </c>
      <c r="AA85" s="32">
        <f t="shared" ca="1" si="37"/>
        <v>0</v>
      </c>
      <c r="AB85" s="32" t="str">
        <f t="shared" ca="1" si="38"/>
        <v>+</v>
      </c>
      <c r="AC85" s="32" t="str">
        <f t="shared" ca="1" si="39"/>
        <v>+</v>
      </c>
      <c r="AD85" s="32">
        <f t="shared" ca="1" si="40"/>
        <v>0</v>
      </c>
      <c r="AE85" s="32" t="str">
        <f t="shared" ca="1" si="41"/>
        <v>+</v>
      </c>
      <c r="AF85" s="32" t="str">
        <f t="shared" ca="1" si="42"/>
        <v>+</v>
      </c>
      <c r="AG85" s="32">
        <f t="shared" ca="1" si="43"/>
        <v>0</v>
      </c>
    </row>
    <row r="86" spans="1:36" hidden="1" x14ac:dyDescent="0.35">
      <c r="A86" s="163"/>
      <c r="B86" s="135" t="s">
        <v>226</v>
      </c>
      <c r="C86" s="28" t="str" cm="1">
        <f t="array" aca="1" ref="C86" ca="1">INDIRECT($B86&amp;"!"&amp;$B$2&amp;C$2)</f>
        <v>Neutral</v>
      </c>
      <c r="D86" s="28" t="str" cm="1">
        <f t="array" aca="1" ref="D86" ca="1">INDIRECT($B86&amp;"!"&amp;$B$2&amp;D$2)</f>
        <v>Neutral</v>
      </c>
      <c r="E86" s="28" t="str" cm="1">
        <f t="array" aca="1" ref="E86" ca="1">INDIRECT($B86&amp;"!"&amp;$B$2&amp;E$2)</f>
        <v>Neutral</v>
      </c>
      <c r="F86" s="28" t="str" cm="1">
        <f t="array" aca="1" ref="F86" ca="1">INDIRECT($B86&amp;"!"&amp;$B$2&amp;F$2)</f>
        <v>Minor Positive</v>
      </c>
      <c r="G86" s="28" t="str" cm="1">
        <f t="array" aca="1" ref="G86" ca="1">INDIRECT($B86&amp;"!"&amp;$B$2&amp;G$2)</f>
        <v>Neutral</v>
      </c>
      <c r="H86" s="28" t="str" cm="1">
        <f t="array" aca="1" ref="H86" ca="1">INDIRECT($B86&amp;"!"&amp;$B$2&amp;H$2)</f>
        <v>Neutral</v>
      </c>
      <c r="I86" s="28" t="str" cm="1">
        <f t="array" aca="1" ref="I86" ca="1">INDIRECT($B86&amp;"!"&amp;$B$2&amp;I$2)</f>
        <v>Neutral</v>
      </c>
      <c r="J86" s="28" t="str" cm="1">
        <f t="array" aca="1" ref="J86" ca="1">INDIRECT($B86&amp;"!"&amp;$B$2&amp;J$2)</f>
        <v>Neutral</v>
      </c>
      <c r="K86" s="28" t="str" cm="1">
        <f t="array" aca="1" ref="K86" ca="1">INDIRECT($B86&amp;"!"&amp;$B$2&amp;K$2)</f>
        <v>Neutral</v>
      </c>
      <c r="L86" s="28" t="str" cm="1">
        <f t="array" aca="1" ref="L86" ca="1">INDIRECT($B86&amp;"!"&amp;$B$2&amp;L$2)</f>
        <v>Minor Positive</v>
      </c>
      <c r="M86" s="28" t="str" cm="1">
        <f t="array" aca="1" ref="M86" ca="1">INDIRECT($B86&amp;"!"&amp;$B$2&amp;M$2)</f>
        <v>Minor Positive</v>
      </c>
      <c r="N86" s="28" t="str" cm="1">
        <f t="array" aca="1" ref="N86" ca="1">INDIRECT($B86&amp;"!"&amp;$B$2&amp;N$2)</f>
        <v>Minor Positive</v>
      </c>
      <c r="O86" s="28" t="str" cm="1">
        <f t="array" aca="1" ref="O86" ca="1">INDIRECT($B86&amp;"!"&amp;$B$2&amp;O$2)</f>
        <v>Minor Positive</v>
      </c>
      <c r="P86" s="28" t="str" cm="1">
        <f t="array" aca="1" ref="P86" ca="1">INDIRECT($B86&amp;"!"&amp;$B$2&amp;P$2)</f>
        <v>Neutral</v>
      </c>
      <c r="Q86" s="8"/>
      <c r="S86" s="77" t="s">
        <v>226</v>
      </c>
      <c r="T86" s="32">
        <f t="shared" ca="1" si="30"/>
        <v>0</v>
      </c>
      <c r="U86" s="32">
        <f t="shared" ca="1" si="31"/>
        <v>0</v>
      </c>
      <c r="V86" s="32">
        <f t="shared" ca="1" si="32"/>
        <v>0</v>
      </c>
      <c r="W86" s="32" t="str">
        <f t="shared" ca="1" si="33"/>
        <v>+</v>
      </c>
      <c r="X86" s="32">
        <f t="shared" ca="1" si="34"/>
        <v>0</v>
      </c>
      <c r="Y86" s="32">
        <f t="shared" ca="1" si="35"/>
        <v>0</v>
      </c>
      <c r="Z86" s="32">
        <f t="shared" ca="1" si="36"/>
        <v>0</v>
      </c>
      <c r="AA86" s="32">
        <f t="shared" ca="1" si="37"/>
        <v>0</v>
      </c>
      <c r="AB86" s="32">
        <f t="shared" ca="1" si="38"/>
        <v>0</v>
      </c>
      <c r="AC86" s="32" t="str">
        <f t="shared" ca="1" si="39"/>
        <v>+</v>
      </c>
      <c r="AD86" s="32" t="str">
        <f t="shared" ca="1" si="40"/>
        <v>+</v>
      </c>
      <c r="AE86" s="32" t="str">
        <f t="shared" ca="1" si="41"/>
        <v>+</v>
      </c>
      <c r="AF86" s="32" t="str">
        <f t="shared" ca="1" si="42"/>
        <v>+</v>
      </c>
      <c r="AG86" s="32">
        <f t="shared" ca="1" si="43"/>
        <v>0</v>
      </c>
    </row>
    <row r="87" spans="1:36" hidden="1" x14ac:dyDescent="0.35">
      <c r="A87" s="163"/>
      <c r="B87" s="135" t="s">
        <v>227</v>
      </c>
      <c r="C87" s="28" t="str" cm="1">
        <f t="array" aca="1" ref="C87" ca="1">INDIRECT($B87&amp;"!"&amp;$B$2&amp;C$2)</f>
        <v>Neutral</v>
      </c>
      <c r="D87" s="28" t="str" cm="1">
        <f t="array" aca="1" ref="D87" ca="1">INDIRECT($B87&amp;"!"&amp;$B$2&amp;D$2)</f>
        <v>Neutral</v>
      </c>
      <c r="E87" s="28" t="str" cm="1">
        <f t="array" aca="1" ref="E87" ca="1">INDIRECT($B87&amp;"!"&amp;$B$2&amp;E$2)</f>
        <v>Minor Positive</v>
      </c>
      <c r="F87" s="28" t="str" cm="1">
        <f t="array" aca="1" ref="F87" ca="1">INDIRECT($B87&amp;"!"&amp;$B$2&amp;F$2)</f>
        <v>Minor Positive</v>
      </c>
      <c r="G87" s="28" t="str" cm="1">
        <f t="array" aca="1" ref="G87" ca="1">INDIRECT($B87&amp;"!"&amp;$B$2&amp;G$2)</f>
        <v>Neutral</v>
      </c>
      <c r="H87" s="28" t="str" cm="1">
        <f t="array" aca="1" ref="H87" ca="1">INDIRECT($B87&amp;"!"&amp;$B$2&amp;H$2)</f>
        <v>Neutral</v>
      </c>
      <c r="I87" s="28" t="str" cm="1">
        <f t="array" aca="1" ref="I87" ca="1">INDIRECT($B87&amp;"!"&amp;$B$2&amp;I$2)</f>
        <v>Neutral</v>
      </c>
      <c r="J87" s="28" t="str" cm="1">
        <f t="array" aca="1" ref="J87" ca="1">INDIRECT($B87&amp;"!"&amp;$B$2&amp;J$2)</f>
        <v>Neutral</v>
      </c>
      <c r="K87" s="28" t="str" cm="1">
        <f t="array" aca="1" ref="K87" ca="1">INDIRECT($B87&amp;"!"&amp;$B$2&amp;K$2)</f>
        <v>Minor Positive</v>
      </c>
      <c r="L87" s="28" t="str" cm="1">
        <f t="array" aca="1" ref="L87" ca="1">INDIRECT($B87&amp;"!"&amp;$B$2&amp;L$2)</f>
        <v>Uncertain</v>
      </c>
      <c r="M87" s="28" t="str" cm="1">
        <f t="array" aca="1" ref="M87" ca="1">INDIRECT($B87&amp;"!"&amp;$B$2&amp;M$2)</f>
        <v>Neutral</v>
      </c>
      <c r="N87" s="28" t="str" cm="1">
        <f t="array" aca="1" ref="N87" ca="1">INDIRECT($B87&amp;"!"&amp;$B$2&amp;N$2)</f>
        <v>Neutral</v>
      </c>
      <c r="O87" s="28" t="str" cm="1">
        <f t="array" aca="1" ref="O87" ca="1">INDIRECT($B87&amp;"!"&amp;$B$2&amp;O$2)</f>
        <v>Neutral</v>
      </c>
      <c r="P87" s="28" t="str" cm="1">
        <f t="array" aca="1" ref="P87" ca="1">INDIRECT($B87&amp;"!"&amp;$B$2&amp;P$2)</f>
        <v>Neutral</v>
      </c>
      <c r="Q87" s="8"/>
      <c r="S87" s="77" t="s">
        <v>227</v>
      </c>
      <c r="T87" s="32">
        <f t="shared" ca="1" si="30"/>
        <v>0</v>
      </c>
      <c r="U87" s="32">
        <f t="shared" ca="1" si="31"/>
        <v>0</v>
      </c>
      <c r="V87" s="32" t="str">
        <f t="shared" ca="1" si="32"/>
        <v>+</v>
      </c>
      <c r="W87" s="32" t="str">
        <f t="shared" ca="1" si="33"/>
        <v>+</v>
      </c>
      <c r="X87" s="32">
        <f t="shared" ca="1" si="34"/>
        <v>0</v>
      </c>
      <c r="Y87" s="32">
        <f t="shared" ca="1" si="35"/>
        <v>0</v>
      </c>
      <c r="Z87" s="32">
        <f t="shared" ca="1" si="36"/>
        <v>0</v>
      </c>
      <c r="AA87" s="32">
        <f t="shared" ca="1" si="37"/>
        <v>0</v>
      </c>
      <c r="AB87" s="32" t="str">
        <f t="shared" ca="1" si="38"/>
        <v>+</v>
      </c>
      <c r="AC87" s="32" t="str">
        <f t="shared" ca="1" si="39"/>
        <v>?</v>
      </c>
      <c r="AD87" s="32">
        <f t="shared" ca="1" si="40"/>
        <v>0</v>
      </c>
      <c r="AE87" s="32">
        <f t="shared" ca="1" si="41"/>
        <v>0</v>
      </c>
      <c r="AF87" s="32">
        <f t="shared" ca="1" si="42"/>
        <v>0</v>
      </c>
      <c r="AG87" s="32">
        <f t="shared" ca="1" si="43"/>
        <v>0</v>
      </c>
    </row>
    <row r="88" spans="1:36" x14ac:dyDescent="0.35">
      <c r="A88" s="112"/>
      <c r="B88" s="135" t="s">
        <v>228</v>
      </c>
      <c r="C88" s="28" t="str" cm="1">
        <f t="array" aca="1" ref="C88" ca="1">INDIRECT($B88&amp;"!"&amp;$B$2&amp;C$2)</f>
        <v>Neutral</v>
      </c>
      <c r="D88" s="28" t="str" cm="1">
        <f t="array" aca="1" ref="D88" ca="1">INDIRECT($B88&amp;"!"&amp;$B$2&amp;D$2)</f>
        <v>Neutral</v>
      </c>
      <c r="E88" s="28" t="str" cm="1">
        <f t="array" aca="1" ref="E88" ca="1">INDIRECT($B88&amp;"!"&amp;$B$2&amp;E$2)</f>
        <v>Neutral</v>
      </c>
      <c r="F88" s="28" t="str" cm="1">
        <f t="array" aca="1" ref="F88" ca="1">INDIRECT($B88&amp;"!"&amp;$B$2&amp;F$2)</f>
        <v>Minor Positive</v>
      </c>
      <c r="G88" s="28" t="str" cm="1">
        <f t="array" aca="1" ref="G88" ca="1">INDIRECT($B88&amp;"!"&amp;$B$2&amp;G$2)</f>
        <v>Neutral</v>
      </c>
      <c r="H88" s="28" t="str" cm="1">
        <f t="array" aca="1" ref="H88" ca="1">INDIRECT($B88&amp;"!"&amp;$B$2&amp;H$2)</f>
        <v>Neutral</v>
      </c>
      <c r="I88" s="28" t="str" cm="1">
        <f t="array" aca="1" ref="I88" ca="1">INDIRECT($B88&amp;"!"&amp;$B$2&amp;I$2)</f>
        <v>Neutral</v>
      </c>
      <c r="J88" s="28" t="str" cm="1">
        <f t="array" aca="1" ref="J88" ca="1">INDIRECT($B88&amp;"!"&amp;$B$2&amp;J$2)</f>
        <v>Neutral</v>
      </c>
      <c r="K88" s="28" t="str" cm="1">
        <f t="array" aca="1" ref="K88" ca="1">INDIRECT($B88&amp;"!"&amp;$B$2&amp;K$2)</f>
        <v>Minor Positive</v>
      </c>
      <c r="L88" s="28" t="str" cm="1">
        <f t="array" aca="1" ref="L88" ca="1">INDIRECT($B88&amp;"!"&amp;$B$2&amp;L$2)</f>
        <v>Minor Positive</v>
      </c>
      <c r="M88" s="28" t="str" cm="1">
        <f t="array" aca="1" ref="M88" ca="1">INDIRECT($B88&amp;"!"&amp;$B$2&amp;M$2)</f>
        <v>Neutral</v>
      </c>
      <c r="N88" s="28" t="str" cm="1">
        <f t="array" aca="1" ref="N88" ca="1">INDIRECT($B88&amp;"!"&amp;$B$2&amp;N$2)</f>
        <v>Neutral</v>
      </c>
      <c r="O88" s="28" t="str" cm="1">
        <f t="array" aca="1" ref="O88" ca="1">INDIRECT($B88&amp;"!"&amp;$B$2&amp;O$2)</f>
        <v>Neutral</v>
      </c>
      <c r="P88" s="28" t="str" cm="1">
        <f t="array" aca="1" ref="P88" ca="1">INDIRECT($B88&amp;"!"&amp;$B$2&amp;P$2)</f>
        <v>Neutral</v>
      </c>
      <c r="Q88" s="8"/>
      <c r="S88" s="77" t="s">
        <v>228</v>
      </c>
      <c r="T88" s="32">
        <f t="shared" ca="1" si="30"/>
        <v>0</v>
      </c>
      <c r="U88" s="32">
        <f t="shared" ca="1" si="31"/>
        <v>0</v>
      </c>
      <c r="V88" s="32">
        <f t="shared" ca="1" si="32"/>
        <v>0</v>
      </c>
      <c r="W88" s="32" t="str">
        <f t="shared" ca="1" si="33"/>
        <v>+</v>
      </c>
      <c r="X88" s="32">
        <f t="shared" ca="1" si="34"/>
        <v>0</v>
      </c>
      <c r="Y88" s="32">
        <f t="shared" ca="1" si="35"/>
        <v>0</v>
      </c>
      <c r="Z88" s="32">
        <f t="shared" ca="1" si="36"/>
        <v>0</v>
      </c>
      <c r="AA88" s="32">
        <f t="shared" ca="1" si="37"/>
        <v>0</v>
      </c>
      <c r="AB88" s="32" t="str">
        <f t="shared" ca="1" si="38"/>
        <v>+</v>
      </c>
      <c r="AC88" s="32" t="str">
        <f t="shared" ca="1" si="39"/>
        <v>+</v>
      </c>
      <c r="AD88" s="32">
        <f t="shared" ca="1" si="40"/>
        <v>0</v>
      </c>
      <c r="AE88" s="32">
        <f t="shared" ca="1" si="41"/>
        <v>0</v>
      </c>
      <c r="AF88" s="32">
        <f t="shared" ca="1" si="42"/>
        <v>0</v>
      </c>
      <c r="AG88" s="32">
        <f t="shared" ca="1" si="43"/>
        <v>0</v>
      </c>
      <c r="AI88" s="31"/>
      <c r="AJ88" s="31"/>
    </row>
    <row r="89" spans="1:36" hidden="1" x14ac:dyDescent="0.35">
      <c r="A89" s="112"/>
      <c r="B89" s="135" t="s">
        <v>229</v>
      </c>
      <c r="C89" s="28" t="str" cm="1">
        <f t="array" aca="1" ref="C89" ca="1">INDIRECT($B89&amp;"!"&amp;$B$2&amp;C$2)</f>
        <v>Neutral</v>
      </c>
      <c r="D89" s="28" t="str" cm="1">
        <f t="array" aca="1" ref="D89" ca="1">INDIRECT($B89&amp;"!"&amp;$B$2&amp;D$2)</f>
        <v>Neutral</v>
      </c>
      <c r="E89" s="28" t="str" cm="1">
        <f t="array" aca="1" ref="E89" ca="1">INDIRECT($B89&amp;"!"&amp;$B$2&amp;E$2)</f>
        <v>Neutral</v>
      </c>
      <c r="F89" s="28" t="str" cm="1">
        <f t="array" aca="1" ref="F89" ca="1">INDIRECT($B89&amp;"!"&amp;$B$2&amp;F$2)</f>
        <v>Minor Positive</v>
      </c>
      <c r="G89" s="28" t="str" cm="1">
        <f t="array" aca="1" ref="G89" ca="1">INDIRECT($B89&amp;"!"&amp;$B$2&amp;G$2)</f>
        <v>Neutral</v>
      </c>
      <c r="H89" s="28" t="str" cm="1">
        <f t="array" aca="1" ref="H89" ca="1">INDIRECT($B89&amp;"!"&amp;$B$2&amp;H$2)</f>
        <v>Neutral</v>
      </c>
      <c r="I89" s="28" t="str" cm="1">
        <f t="array" aca="1" ref="I89" ca="1">INDIRECT($B89&amp;"!"&amp;$B$2&amp;I$2)</f>
        <v>Neutral</v>
      </c>
      <c r="J89" s="28" t="str" cm="1">
        <f t="array" aca="1" ref="J89" ca="1">INDIRECT($B89&amp;"!"&amp;$B$2&amp;J$2)</f>
        <v>Neutral</v>
      </c>
      <c r="K89" s="28" t="str" cm="1">
        <f t="array" aca="1" ref="K89" ca="1">INDIRECT($B89&amp;"!"&amp;$B$2&amp;K$2)</f>
        <v>Minor Positive</v>
      </c>
      <c r="L89" s="28" t="str" cm="1">
        <f t="array" aca="1" ref="L89" ca="1">INDIRECT($B89&amp;"!"&amp;$B$2&amp;L$2)</f>
        <v>Significant Positive</v>
      </c>
      <c r="M89" s="28" t="str" cm="1">
        <f t="array" aca="1" ref="M89" ca="1">INDIRECT($B89&amp;"!"&amp;$B$2&amp;M$2)</f>
        <v>Minor Positive</v>
      </c>
      <c r="N89" s="28" t="str" cm="1">
        <f t="array" aca="1" ref="N89" ca="1">INDIRECT($B89&amp;"!"&amp;$B$2&amp;N$2)</f>
        <v>Neutral</v>
      </c>
      <c r="O89" s="28" t="str" cm="1">
        <f t="array" aca="1" ref="O89" ca="1">INDIRECT($B89&amp;"!"&amp;$B$2&amp;O$2)</f>
        <v>Minor Positive</v>
      </c>
      <c r="P89" s="28" t="str" cm="1">
        <f t="array" aca="1" ref="P89" ca="1">INDIRECT($B89&amp;"!"&amp;$B$2&amp;P$2)</f>
        <v>Neutral</v>
      </c>
      <c r="Q89" s="8"/>
      <c r="S89" s="77" t="s">
        <v>229</v>
      </c>
      <c r="T89" s="32">
        <f t="shared" ca="1" si="30"/>
        <v>0</v>
      </c>
      <c r="U89" s="32">
        <f t="shared" ca="1" si="31"/>
        <v>0</v>
      </c>
      <c r="V89" s="32">
        <f t="shared" ca="1" si="32"/>
        <v>0</v>
      </c>
      <c r="W89" s="32" t="str">
        <f t="shared" ca="1" si="33"/>
        <v>+</v>
      </c>
      <c r="X89" s="32">
        <f t="shared" ca="1" si="34"/>
        <v>0</v>
      </c>
      <c r="Y89" s="32">
        <f t="shared" ca="1" si="35"/>
        <v>0</v>
      </c>
      <c r="Z89" s="32">
        <f t="shared" ca="1" si="36"/>
        <v>0</v>
      </c>
      <c r="AA89" s="32">
        <f t="shared" ca="1" si="37"/>
        <v>0</v>
      </c>
      <c r="AB89" s="32" t="str">
        <f t="shared" ca="1" si="38"/>
        <v>+</v>
      </c>
      <c r="AC89" s="32" t="str">
        <f t="shared" ca="1" si="39"/>
        <v>+ +</v>
      </c>
      <c r="AD89" s="32" t="str">
        <f t="shared" ca="1" si="40"/>
        <v>+</v>
      </c>
      <c r="AE89" s="32">
        <f t="shared" ca="1" si="41"/>
        <v>0</v>
      </c>
      <c r="AF89" s="32" t="str">
        <f t="shared" ca="1" si="42"/>
        <v>+</v>
      </c>
      <c r="AG89" s="32">
        <f t="shared" ca="1" si="43"/>
        <v>0</v>
      </c>
    </row>
    <row r="90" spans="1:36" x14ac:dyDescent="0.35">
      <c r="A90" s="112"/>
      <c r="B90" s="135" t="s">
        <v>229</v>
      </c>
      <c r="C90" s="28" t="str" cm="1">
        <f t="array" aca="1" ref="C90" ca="1">INDIRECT($B90&amp;"!"&amp;$B$2&amp;C$2)</f>
        <v>Neutral</v>
      </c>
      <c r="D90" s="28" t="str" cm="1">
        <f t="array" aca="1" ref="D90" ca="1">INDIRECT($B90&amp;"!"&amp;$B$2&amp;D$2)</f>
        <v>Neutral</v>
      </c>
      <c r="E90" s="28" t="str" cm="1">
        <f t="array" aca="1" ref="E90" ca="1">INDIRECT($B90&amp;"!"&amp;$B$2&amp;E$2)</f>
        <v>Neutral</v>
      </c>
      <c r="F90" s="28" t="str" cm="1">
        <f t="array" aca="1" ref="F90" ca="1">INDIRECT($B90&amp;"!"&amp;$B$2&amp;F$2)</f>
        <v>Minor Positive</v>
      </c>
      <c r="G90" s="28" t="str" cm="1">
        <f t="array" aca="1" ref="G90" ca="1">INDIRECT($B90&amp;"!"&amp;$B$2&amp;G$2)</f>
        <v>Neutral</v>
      </c>
      <c r="H90" s="28" t="str" cm="1">
        <f t="array" aca="1" ref="H90" ca="1">INDIRECT($B90&amp;"!"&amp;$B$2&amp;H$2)</f>
        <v>Neutral</v>
      </c>
      <c r="I90" s="28" t="str" cm="1">
        <f t="array" aca="1" ref="I90" ca="1">INDIRECT($B90&amp;"!"&amp;$B$2&amp;I$2)</f>
        <v>Neutral</v>
      </c>
      <c r="J90" s="28" t="str" cm="1">
        <f t="array" aca="1" ref="J90" ca="1">INDIRECT($B90&amp;"!"&amp;$B$2&amp;J$2)</f>
        <v>Neutral</v>
      </c>
      <c r="K90" s="28" t="str" cm="1">
        <f t="array" aca="1" ref="K90" ca="1">INDIRECT($B90&amp;"!"&amp;$B$2&amp;K$2)</f>
        <v>Minor Positive</v>
      </c>
      <c r="L90" s="28" t="str" cm="1">
        <f t="array" aca="1" ref="L90" ca="1">INDIRECT($B90&amp;"!"&amp;$B$2&amp;L$2)</f>
        <v>Significant Positive</v>
      </c>
      <c r="M90" s="28" t="str" cm="1">
        <f t="array" aca="1" ref="M90" ca="1">INDIRECT($B90&amp;"!"&amp;$B$2&amp;M$2)</f>
        <v>Minor Positive</v>
      </c>
      <c r="N90" s="28" t="str" cm="1">
        <f t="array" aca="1" ref="N90" ca="1">INDIRECT($B90&amp;"!"&amp;$B$2&amp;N$2)</f>
        <v>Neutral</v>
      </c>
      <c r="O90" s="28" t="str" cm="1">
        <f t="array" aca="1" ref="O90" ca="1">INDIRECT($B90&amp;"!"&amp;$B$2&amp;O$2)</f>
        <v>Minor Positive</v>
      </c>
      <c r="P90" s="28" t="str" cm="1">
        <f t="array" aca="1" ref="P90" ca="1">INDIRECT($B90&amp;"!"&amp;$B$2&amp;P$2)</f>
        <v>Neutral</v>
      </c>
      <c r="Q90" s="8"/>
      <c r="S90" s="77" t="s">
        <v>230</v>
      </c>
      <c r="T90" s="32">
        <f t="shared" ca="1" si="30"/>
        <v>0</v>
      </c>
      <c r="U90" s="32">
        <f t="shared" ca="1" si="31"/>
        <v>0</v>
      </c>
      <c r="V90" s="32">
        <f t="shared" ca="1" si="32"/>
        <v>0</v>
      </c>
      <c r="W90" s="32" t="str">
        <f t="shared" ca="1" si="33"/>
        <v>+</v>
      </c>
      <c r="X90" s="32">
        <f t="shared" ca="1" si="34"/>
        <v>0</v>
      </c>
      <c r="Y90" s="32">
        <f t="shared" ca="1" si="35"/>
        <v>0</v>
      </c>
      <c r="Z90" s="32">
        <f t="shared" ca="1" si="36"/>
        <v>0</v>
      </c>
      <c r="AA90" s="32">
        <f t="shared" ca="1" si="37"/>
        <v>0</v>
      </c>
      <c r="AB90" s="32" t="str">
        <f t="shared" ca="1" si="38"/>
        <v>+</v>
      </c>
      <c r="AC90" s="32" t="str">
        <f t="shared" ca="1" si="39"/>
        <v>+ +</v>
      </c>
      <c r="AD90" s="32" t="str">
        <f t="shared" ca="1" si="40"/>
        <v>+</v>
      </c>
      <c r="AE90" s="32">
        <f t="shared" ca="1" si="41"/>
        <v>0</v>
      </c>
      <c r="AF90" s="32" t="str">
        <f t="shared" ca="1" si="42"/>
        <v>+</v>
      </c>
      <c r="AG90" s="32">
        <f t="shared" ca="1" si="43"/>
        <v>0</v>
      </c>
    </row>
    <row r="91" spans="1:36" hidden="1" x14ac:dyDescent="0.35">
      <c r="A91" s="112"/>
      <c r="B91" s="135" t="s">
        <v>231</v>
      </c>
      <c r="C91" s="28" t="str" cm="1">
        <f t="array" aca="1" ref="C91" ca="1">INDIRECT($B91&amp;"!"&amp;$B$2&amp;C$2)</f>
        <v>Neutral</v>
      </c>
      <c r="D91" s="28" t="str" cm="1">
        <f t="array" aca="1" ref="D91" ca="1">INDIRECT($B91&amp;"!"&amp;$B$2&amp;D$2)</f>
        <v>Neutral</v>
      </c>
      <c r="E91" s="28" t="str" cm="1">
        <f t="array" aca="1" ref="E91" ca="1">INDIRECT($B91&amp;"!"&amp;$B$2&amp;E$2)</f>
        <v>Neutral</v>
      </c>
      <c r="F91" s="28" t="str" cm="1">
        <f t="array" aca="1" ref="F91" ca="1">INDIRECT($B91&amp;"!"&amp;$B$2&amp;F$2)</f>
        <v>Neutral</v>
      </c>
      <c r="G91" s="28" t="str" cm="1">
        <f t="array" aca="1" ref="G91" ca="1">INDIRECT($B91&amp;"!"&amp;$B$2&amp;G$2)</f>
        <v>Neutral</v>
      </c>
      <c r="H91" s="28" t="str" cm="1">
        <f t="array" aca="1" ref="H91" ca="1">INDIRECT($B91&amp;"!"&amp;$B$2&amp;H$2)</f>
        <v>Neutral</v>
      </c>
      <c r="I91" s="28" t="str" cm="1">
        <f t="array" aca="1" ref="I91" ca="1">INDIRECT($B91&amp;"!"&amp;$B$2&amp;I$2)</f>
        <v>Minor Positive</v>
      </c>
      <c r="J91" s="28" t="str" cm="1">
        <f t="array" aca="1" ref="J91" ca="1">INDIRECT($B91&amp;"!"&amp;$B$2&amp;J$2)</f>
        <v>Neutral</v>
      </c>
      <c r="K91" s="28" t="str" cm="1">
        <f t="array" aca="1" ref="K91" ca="1">INDIRECT($B91&amp;"!"&amp;$B$2&amp;K$2)</f>
        <v>Minor Positive</v>
      </c>
      <c r="L91" s="28" t="str" cm="1">
        <f t="array" aca="1" ref="L91" ca="1">INDIRECT($B91&amp;"!"&amp;$B$2&amp;L$2)</f>
        <v>Significant Positive</v>
      </c>
      <c r="M91" s="28" t="str" cm="1">
        <f t="array" aca="1" ref="M91" ca="1">INDIRECT($B91&amp;"!"&amp;$B$2&amp;M$2)</f>
        <v>Minor Positive</v>
      </c>
      <c r="N91" s="28" t="str" cm="1">
        <f t="array" aca="1" ref="N91" ca="1">INDIRECT($B91&amp;"!"&amp;$B$2&amp;N$2)</f>
        <v>Minor Positive</v>
      </c>
      <c r="O91" s="28" t="str" cm="1">
        <f t="array" aca="1" ref="O91" ca="1">INDIRECT($B91&amp;"!"&amp;$B$2&amp;O$2)</f>
        <v>Minor Positive</v>
      </c>
      <c r="P91" s="28" t="str" cm="1">
        <f t="array" aca="1" ref="P91" ca="1">INDIRECT($B91&amp;"!"&amp;$B$2&amp;P$2)</f>
        <v>Neutral</v>
      </c>
      <c r="Q91" s="8"/>
      <c r="S91" s="77" t="s">
        <v>231</v>
      </c>
      <c r="T91" s="32">
        <f t="shared" ca="1" si="30"/>
        <v>0</v>
      </c>
      <c r="U91" s="32">
        <f t="shared" ca="1" si="31"/>
        <v>0</v>
      </c>
      <c r="V91" s="32">
        <f t="shared" ca="1" si="32"/>
        <v>0</v>
      </c>
      <c r="W91" s="32">
        <f t="shared" ca="1" si="33"/>
        <v>0</v>
      </c>
      <c r="X91" s="32">
        <f t="shared" ca="1" si="34"/>
        <v>0</v>
      </c>
      <c r="Y91" s="32">
        <f t="shared" ca="1" si="35"/>
        <v>0</v>
      </c>
      <c r="Z91" s="32" t="str">
        <f t="shared" ca="1" si="36"/>
        <v>+</v>
      </c>
      <c r="AA91" s="32">
        <f t="shared" ca="1" si="37"/>
        <v>0</v>
      </c>
      <c r="AB91" s="32" t="str">
        <f t="shared" ca="1" si="38"/>
        <v>+</v>
      </c>
      <c r="AC91" s="32" t="str">
        <f t="shared" ca="1" si="39"/>
        <v>+ +</v>
      </c>
      <c r="AD91" s="32" t="str">
        <f t="shared" ca="1" si="40"/>
        <v>+</v>
      </c>
      <c r="AE91" s="32" t="str">
        <f t="shared" ca="1" si="41"/>
        <v>+</v>
      </c>
      <c r="AF91" s="32" t="str">
        <f t="shared" ca="1" si="42"/>
        <v>+</v>
      </c>
      <c r="AG91" s="32">
        <f t="shared" ca="1" si="43"/>
        <v>0</v>
      </c>
    </row>
    <row r="92" spans="1:36" hidden="1" x14ac:dyDescent="0.35">
      <c r="A92" s="112"/>
      <c r="B92" s="135" t="s">
        <v>232</v>
      </c>
      <c r="C92" s="28" t="str" cm="1">
        <f t="array" aca="1" ref="C92" ca="1">INDIRECT($B92&amp;"!"&amp;$B$2&amp;C$2)</f>
        <v>Neutral</v>
      </c>
      <c r="D92" s="28" t="str" cm="1">
        <f t="array" aca="1" ref="D92" ca="1">INDIRECT($B92&amp;"!"&amp;$B$2&amp;D$2)</f>
        <v>Neutral</v>
      </c>
      <c r="E92" s="28" t="str" cm="1">
        <f t="array" aca="1" ref="E92" ca="1">INDIRECT($B92&amp;"!"&amp;$B$2&amp;E$2)</f>
        <v>Neutral</v>
      </c>
      <c r="F92" s="28" t="str" cm="1">
        <f t="array" aca="1" ref="F92" ca="1">INDIRECT($B92&amp;"!"&amp;$B$2&amp;F$2)</f>
        <v>Minor Positive</v>
      </c>
      <c r="G92" s="28" t="str" cm="1">
        <f t="array" aca="1" ref="G92" ca="1">INDIRECT($B92&amp;"!"&amp;$B$2&amp;G$2)</f>
        <v>Neutral</v>
      </c>
      <c r="H92" s="28" t="str" cm="1">
        <f t="array" aca="1" ref="H92" ca="1">INDIRECT($B92&amp;"!"&amp;$B$2&amp;H$2)</f>
        <v>Neutral</v>
      </c>
      <c r="I92" s="28" t="str" cm="1">
        <f t="array" aca="1" ref="I92" ca="1">INDIRECT($B92&amp;"!"&amp;$B$2&amp;I$2)</f>
        <v>Neutral</v>
      </c>
      <c r="J92" s="28" t="str" cm="1">
        <f t="array" aca="1" ref="J92" ca="1">INDIRECT($B92&amp;"!"&amp;$B$2&amp;J$2)</f>
        <v>Neutral</v>
      </c>
      <c r="K92" s="28" t="str" cm="1">
        <f t="array" aca="1" ref="K92" ca="1">INDIRECT($B92&amp;"!"&amp;$B$2&amp;K$2)</f>
        <v>Minor Positive</v>
      </c>
      <c r="L92" s="28" t="str" cm="1">
        <f t="array" aca="1" ref="L92" ca="1">INDIRECT($B92&amp;"!"&amp;$B$2&amp;L$2)</f>
        <v>Minor Positive</v>
      </c>
      <c r="M92" s="28" t="str" cm="1">
        <f t="array" aca="1" ref="M92" ca="1">INDIRECT($B92&amp;"!"&amp;$B$2&amp;M$2)</f>
        <v>Neutral</v>
      </c>
      <c r="N92" s="28" t="str" cm="1">
        <f t="array" aca="1" ref="N92" ca="1">INDIRECT($B92&amp;"!"&amp;$B$2&amp;N$2)</f>
        <v>Neutral</v>
      </c>
      <c r="O92" s="28" t="str" cm="1">
        <f t="array" aca="1" ref="O92" ca="1">INDIRECT($B92&amp;"!"&amp;$B$2&amp;O$2)</f>
        <v>Minor Positive</v>
      </c>
      <c r="P92" s="28" t="str" cm="1">
        <f t="array" aca="1" ref="P92" ca="1">INDIRECT($B92&amp;"!"&amp;$B$2&amp;P$2)</f>
        <v>Neutral</v>
      </c>
      <c r="Q92" s="8"/>
      <c r="S92" s="77" t="s">
        <v>232</v>
      </c>
      <c r="T92" s="32">
        <f t="shared" ca="1" si="30"/>
        <v>0</v>
      </c>
      <c r="U92" s="32">
        <f t="shared" ca="1" si="31"/>
        <v>0</v>
      </c>
      <c r="V92" s="32">
        <f t="shared" ca="1" si="32"/>
        <v>0</v>
      </c>
      <c r="W92" s="32" t="str">
        <f t="shared" ca="1" si="33"/>
        <v>+</v>
      </c>
      <c r="X92" s="32">
        <f t="shared" ca="1" si="34"/>
        <v>0</v>
      </c>
      <c r="Y92" s="32">
        <f t="shared" ca="1" si="35"/>
        <v>0</v>
      </c>
      <c r="Z92" s="32">
        <f t="shared" ca="1" si="36"/>
        <v>0</v>
      </c>
      <c r="AA92" s="32">
        <f t="shared" ca="1" si="37"/>
        <v>0</v>
      </c>
      <c r="AB92" s="32" t="str">
        <f t="shared" ca="1" si="38"/>
        <v>+</v>
      </c>
      <c r="AC92" s="32" t="str">
        <f t="shared" ca="1" si="39"/>
        <v>+</v>
      </c>
      <c r="AD92" s="32">
        <f t="shared" ca="1" si="40"/>
        <v>0</v>
      </c>
      <c r="AE92" s="32">
        <f t="shared" ca="1" si="41"/>
        <v>0</v>
      </c>
      <c r="AF92" s="32" t="str">
        <f t="shared" ca="1" si="42"/>
        <v>+</v>
      </c>
      <c r="AG92" s="32">
        <f t="shared" ca="1" si="43"/>
        <v>0</v>
      </c>
    </row>
    <row r="93" spans="1:36" hidden="1" x14ac:dyDescent="0.35">
      <c r="A93" s="163"/>
      <c r="B93" s="135" t="s">
        <v>233</v>
      </c>
      <c r="C93" s="28" t="str" cm="1">
        <f t="array" aca="1" ref="C93" ca="1">INDIRECT($B93&amp;"!"&amp;$B$2&amp;C$2)</f>
        <v>Neutral</v>
      </c>
      <c r="D93" s="28" t="str" cm="1">
        <f t="array" aca="1" ref="D93" ca="1">INDIRECT($B93&amp;"!"&amp;$B$2&amp;D$2)</f>
        <v>Minor Positive</v>
      </c>
      <c r="E93" s="28" t="str" cm="1">
        <f t="array" aca="1" ref="E93" ca="1">INDIRECT($B93&amp;"!"&amp;$B$2&amp;E$2)</f>
        <v>Neutral</v>
      </c>
      <c r="F93" s="28" t="str" cm="1">
        <f t="array" aca="1" ref="F93" ca="1">INDIRECT($B93&amp;"!"&amp;$B$2&amp;F$2)</f>
        <v>Minor Positive</v>
      </c>
      <c r="G93" s="28" t="str" cm="1">
        <f t="array" aca="1" ref="G93" ca="1">INDIRECT($B93&amp;"!"&amp;$B$2&amp;G$2)</f>
        <v>Uncertain</v>
      </c>
      <c r="H93" s="28" t="str" cm="1">
        <f t="array" aca="1" ref="H93" ca="1">INDIRECT($B93&amp;"!"&amp;$B$2&amp;H$2)</f>
        <v>Significant Positive</v>
      </c>
      <c r="I93" s="28" t="str" cm="1">
        <f t="array" aca="1" ref="I93" ca="1">INDIRECT($B93&amp;"!"&amp;$B$2&amp;I$2)</f>
        <v>Minor Positive</v>
      </c>
      <c r="J93" s="28" t="str" cm="1">
        <f t="array" aca="1" ref="J93" ca="1">INDIRECT($B93&amp;"!"&amp;$B$2&amp;J$2)</f>
        <v>Significant Positive</v>
      </c>
      <c r="K93" s="28" t="str" cm="1">
        <f t="array" aca="1" ref="K93" ca="1">INDIRECT($B93&amp;"!"&amp;$B$2&amp;K$2)</f>
        <v>Minor Positive</v>
      </c>
      <c r="L93" s="28" t="str" cm="1">
        <f t="array" aca="1" ref="L93" ca="1">INDIRECT($B93&amp;"!"&amp;$B$2&amp;L$2)</f>
        <v>Minor Positive</v>
      </c>
      <c r="M93" s="28" t="str" cm="1">
        <f t="array" aca="1" ref="M93" ca="1">INDIRECT($B93&amp;"!"&amp;$B$2&amp;M$2)</f>
        <v>Neutral</v>
      </c>
      <c r="N93" s="28" t="str" cm="1">
        <f t="array" aca="1" ref="N93" ca="1">INDIRECT($B93&amp;"!"&amp;$B$2&amp;N$2)</f>
        <v>Neutral</v>
      </c>
      <c r="O93" s="28" t="str" cm="1">
        <f t="array" aca="1" ref="O93" ca="1">INDIRECT($B93&amp;"!"&amp;$B$2&amp;O$2)</f>
        <v>Minor Positive</v>
      </c>
      <c r="P93" s="28" t="str" cm="1">
        <f t="array" aca="1" ref="P93" ca="1">INDIRECT($B93&amp;"!"&amp;$B$2&amp;P$2)</f>
        <v>Minor Positive</v>
      </c>
      <c r="Q93" s="8"/>
      <c r="S93" s="77" t="s">
        <v>233</v>
      </c>
      <c r="T93" s="32">
        <f t="shared" ca="1" si="30"/>
        <v>0</v>
      </c>
      <c r="U93" s="32" t="str">
        <f t="shared" ca="1" si="31"/>
        <v>+</v>
      </c>
      <c r="V93" s="32">
        <f t="shared" ca="1" si="32"/>
        <v>0</v>
      </c>
      <c r="W93" s="32" t="str">
        <f t="shared" ca="1" si="33"/>
        <v>+</v>
      </c>
      <c r="X93" s="32" t="str">
        <f t="shared" ca="1" si="34"/>
        <v>?</v>
      </c>
      <c r="Y93" s="32" t="str">
        <f t="shared" ca="1" si="35"/>
        <v>+ +</v>
      </c>
      <c r="Z93" s="32" t="str">
        <f t="shared" ca="1" si="36"/>
        <v>+</v>
      </c>
      <c r="AA93" s="32" t="str">
        <f t="shared" ca="1" si="37"/>
        <v>+ +</v>
      </c>
      <c r="AB93" s="32" t="str">
        <f t="shared" ca="1" si="38"/>
        <v>+</v>
      </c>
      <c r="AC93" s="32" t="str">
        <f t="shared" ca="1" si="39"/>
        <v>+</v>
      </c>
      <c r="AD93" s="32">
        <f t="shared" ca="1" si="40"/>
        <v>0</v>
      </c>
      <c r="AE93" s="32">
        <f t="shared" ca="1" si="41"/>
        <v>0</v>
      </c>
      <c r="AF93" s="32" t="str">
        <f t="shared" ca="1" si="42"/>
        <v>+</v>
      </c>
      <c r="AG93" s="32" t="str">
        <f t="shared" ca="1" si="43"/>
        <v>+</v>
      </c>
    </row>
    <row r="94" spans="1:36" hidden="1" x14ac:dyDescent="0.35">
      <c r="A94" s="163"/>
      <c r="B94" s="135" t="s">
        <v>234</v>
      </c>
      <c r="C94" s="28" t="str" cm="1">
        <f t="array" aca="1" ref="C94" ca="1">INDIRECT($B94&amp;"!"&amp;$B$2&amp;C$2)</f>
        <v>Minor Positive</v>
      </c>
      <c r="D94" s="28" t="str" cm="1">
        <f t="array" aca="1" ref="D94" ca="1">INDIRECT($B94&amp;"!"&amp;$B$2&amp;D$2)</f>
        <v>Minor Positive</v>
      </c>
      <c r="E94" s="28" t="str" cm="1">
        <f t="array" aca="1" ref="E94" ca="1">INDIRECT($B94&amp;"!"&amp;$B$2&amp;E$2)</f>
        <v>Neutral</v>
      </c>
      <c r="F94" s="28" t="str" cm="1">
        <f t="array" aca="1" ref="F94" ca="1">INDIRECT($B94&amp;"!"&amp;$B$2&amp;F$2)</f>
        <v>Minor Positive</v>
      </c>
      <c r="G94" s="28" t="str" cm="1">
        <f t="array" aca="1" ref="G94" ca="1">INDIRECT($B94&amp;"!"&amp;$B$2&amp;G$2)</f>
        <v>Neutral</v>
      </c>
      <c r="H94" s="28" t="str" cm="1">
        <f t="array" aca="1" ref="H94" ca="1">INDIRECT($B94&amp;"!"&amp;$B$2&amp;H$2)</f>
        <v>Neutral</v>
      </c>
      <c r="I94" s="28" t="str" cm="1">
        <f t="array" aca="1" ref="I94" ca="1">INDIRECT($B94&amp;"!"&amp;$B$2&amp;I$2)</f>
        <v>Neutral</v>
      </c>
      <c r="J94" s="28" t="str" cm="1">
        <f t="array" aca="1" ref="J94" ca="1">INDIRECT($B94&amp;"!"&amp;$B$2&amp;J$2)</f>
        <v>Significant Positive</v>
      </c>
      <c r="K94" s="28" t="str" cm="1">
        <f t="array" aca="1" ref="K94" ca="1">INDIRECT($B94&amp;"!"&amp;$B$2&amp;K$2)</f>
        <v>Minor Positive</v>
      </c>
      <c r="L94" s="28" t="str" cm="1">
        <f t="array" aca="1" ref="L94" ca="1">INDIRECT($B94&amp;"!"&amp;$B$2&amp;L$2)</f>
        <v>Minor Positive</v>
      </c>
      <c r="M94" s="28" t="str" cm="1">
        <f t="array" aca="1" ref="M94" ca="1">INDIRECT($B94&amp;"!"&amp;$B$2&amp;M$2)</f>
        <v>Minor Positive</v>
      </c>
      <c r="N94" s="28" t="str" cm="1">
        <f t="array" aca="1" ref="N94" ca="1">INDIRECT($B94&amp;"!"&amp;$B$2&amp;N$2)</f>
        <v>Minor Positive</v>
      </c>
      <c r="O94" s="28" t="str" cm="1">
        <f t="array" aca="1" ref="O94" ca="1">INDIRECT($B94&amp;"!"&amp;$B$2&amp;O$2)</f>
        <v>Neutral</v>
      </c>
      <c r="P94" s="28" t="str" cm="1">
        <f t="array" aca="1" ref="P94" ca="1">INDIRECT($B94&amp;"!"&amp;$B$2&amp;P$2)</f>
        <v>Neutral</v>
      </c>
      <c r="Q94" s="8"/>
      <c r="S94" s="77" t="s">
        <v>234</v>
      </c>
      <c r="T94" s="32" t="str">
        <f t="shared" ca="1" si="30"/>
        <v>+</v>
      </c>
      <c r="U94" s="32" t="str">
        <f t="shared" ca="1" si="31"/>
        <v>+</v>
      </c>
      <c r="V94" s="32">
        <f t="shared" ca="1" si="32"/>
        <v>0</v>
      </c>
      <c r="W94" s="32" t="str">
        <f t="shared" ca="1" si="33"/>
        <v>+</v>
      </c>
      <c r="X94" s="32">
        <f t="shared" ca="1" si="34"/>
        <v>0</v>
      </c>
      <c r="Y94" s="32">
        <f t="shared" ca="1" si="35"/>
        <v>0</v>
      </c>
      <c r="Z94" s="32">
        <f t="shared" ca="1" si="36"/>
        <v>0</v>
      </c>
      <c r="AA94" s="32" t="str">
        <f t="shared" ca="1" si="37"/>
        <v>+ +</v>
      </c>
      <c r="AB94" s="32" t="str">
        <f t="shared" ca="1" si="38"/>
        <v>+</v>
      </c>
      <c r="AC94" s="32" t="str">
        <f t="shared" ca="1" si="39"/>
        <v>+</v>
      </c>
      <c r="AD94" s="32" t="str">
        <f t="shared" ca="1" si="40"/>
        <v>+</v>
      </c>
      <c r="AE94" s="32" t="str">
        <f t="shared" ca="1" si="41"/>
        <v>+</v>
      </c>
      <c r="AF94" s="32">
        <f t="shared" ca="1" si="42"/>
        <v>0</v>
      </c>
      <c r="AG94" s="32">
        <f t="shared" ca="1" si="43"/>
        <v>0</v>
      </c>
    </row>
    <row r="95" spans="1:36" x14ac:dyDescent="0.35">
      <c r="A95" s="163"/>
      <c r="B95" s="135" t="s">
        <v>235</v>
      </c>
      <c r="C95" s="28" t="str" cm="1">
        <f t="array" aca="1" ref="C95" ca="1">INDIRECT($B95&amp;"!"&amp;$B$2&amp;C$2)</f>
        <v>Minor Positive</v>
      </c>
      <c r="D95" s="28" t="str" cm="1">
        <f t="array" aca="1" ref="D95" ca="1">INDIRECT($B95&amp;"!"&amp;$B$2&amp;D$2)</f>
        <v>Minor Positive</v>
      </c>
      <c r="E95" s="28" t="str" cm="1">
        <f t="array" aca="1" ref="E95" ca="1">INDIRECT($B95&amp;"!"&amp;$B$2&amp;E$2)</f>
        <v>Neutral</v>
      </c>
      <c r="F95" s="28" t="str" cm="1">
        <f t="array" aca="1" ref="F95" ca="1">INDIRECT($B95&amp;"!"&amp;$B$2&amp;F$2)</f>
        <v>Minor Positive</v>
      </c>
      <c r="G95" s="28" t="str" cm="1">
        <f t="array" aca="1" ref="G95" ca="1">INDIRECT($B95&amp;"!"&amp;$B$2&amp;G$2)</f>
        <v>Minor Positive</v>
      </c>
      <c r="H95" s="28" t="str" cm="1">
        <f t="array" aca="1" ref="H95" ca="1">INDIRECT($B95&amp;"!"&amp;$B$2&amp;H$2)</f>
        <v>Neutral</v>
      </c>
      <c r="I95" s="28" t="str" cm="1">
        <f t="array" aca="1" ref="I95" ca="1">INDIRECT($B95&amp;"!"&amp;$B$2&amp;I$2)</f>
        <v>Neutral</v>
      </c>
      <c r="J95" s="28" t="str" cm="1">
        <f t="array" aca="1" ref="J95" ca="1">INDIRECT($B95&amp;"!"&amp;$B$2&amp;J$2)</f>
        <v>Significant negative</v>
      </c>
      <c r="K95" s="28" t="str" cm="1">
        <f t="array" aca="1" ref="K95" ca="1">INDIRECT($B95&amp;"!"&amp;$B$2&amp;K$2)</f>
        <v>Minor Positive</v>
      </c>
      <c r="L95" s="28" t="str" cm="1">
        <f t="array" aca="1" ref="L95" ca="1">INDIRECT($B95&amp;"!"&amp;$B$2&amp;L$2)</f>
        <v>Minor Positive</v>
      </c>
      <c r="M95" s="28" t="str" cm="1">
        <f t="array" aca="1" ref="M95" ca="1">INDIRECT($B95&amp;"!"&amp;$B$2&amp;M$2)</f>
        <v>Minor Positive</v>
      </c>
      <c r="N95" s="28" t="str" cm="1">
        <f t="array" aca="1" ref="N95" ca="1">INDIRECT($B95&amp;"!"&amp;$B$2&amp;N$2)</f>
        <v>Minor Positive</v>
      </c>
      <c r="O95" s="28" t="str" cm="1">
        <f t="array" aca="1" ref="O95" ca="1">INDIRECT($B95&amp;"!"&amp;$B$2&amp;O$2)</f>
        <v>Neutral</v>
      </c>
      <c r="P95" s="28" t="str" cm="1">
        <f t="array" aca="1" ref="P95" ca="1">INDIRECT($B95&amp;"!"&amp;$B$2&amp;P$2)</f>
        <v>Neutral</v>
      </c>
      <c r="Q95" s="8"/>
      <c r="S95" s="77" t="s">
        <v>235</v>
      </c>
      <c r="T95" s="32" t="str">
        <f t="shared" ca="1" si="30"/>
        <v>+</v>
      </c>
      <c r="U95" s="32" t="str">
        <f t="shared" ca="1" si="31"/>
        <v>+</v>
      </c>
      <c r="V95" s="32">
        <f t="shared" ca="1" si="32"/>
        <v>0</v>
      </c>
      <c r="W95" s="32" t="str">
        <f t="shared" ca="1" si="33"/>
        <v>+</v>
      </c>
      <c r="X95" s="32" t="str">
        <f t="shared" ca="1" si="34"/>
        <v>+</v>
      </c>
      <c r="Y95" s="32">
        <f t="shared" ca="1" si="35"/>
        <v>0</v>
      </c>
      <c r="Z95" s="32">
        <f t="shared" ca="1" si="36"/>
        <v>0</v>
      </c>
      <c r="AA95" s="32" t="str">
        <f t="shared" ca="1" si="37"/>
        <v>--</v>
      </c>
      <c r="AB95" s="32" t="str">
        <f t="shared" ca="1" si="38"/>
        <v>+</v>
      </c>
      <c r="AC95" s="32" t="str">
        <f t="shared" ca="1" si="39"/>
        <v>+</v>
      </c>
      <c r="AD95" s="32" t="str">
        <f t="shared" ca="1" si="40"/>
        <v>+</v>
      </c>
      <c r="AE95" s="32" t="str">
        <f t="shared" ca="1" si="41"/>
        <v>+</v>
      </c>
      <c r="AF95" s="32">
        <f t="shared" ca="1" si="42"/>
        <v>0</v>
      </c>
      <c r="AG95" s="32">
        <f t="shared" ca="1" si="43"/>
        <v>0</v>
      </c>
    </row>
    <row r="96" spans="1:36" x14ac:dyDescent="0.35">
      <c r="A96" s="163"/>
      <c r="B96" s="135" t="s">
        <v>236</v>
      </c>
      <c r="C96" s="28" t="str" cm="1">
        <f t="array" aca="1" ref="C96" ca="1">INDIRECT($B96&amp;"!"&amp;$B$2&amp;C$2)</f>
        <v>Minor Positive</v>
      </c>
      <c r="D96" s="28" t="str" cm="1">
        <f t="array" aca="1" ref="D96" ca="1">INDIRECT($B96&amp;"!"&amp;$B$2&amp;D$2)</f>
        <v>Minor Positive</v>
      </c>
      <c r="E96" s="28" t="str" cm="1">
        <f t="array" aca="1" ref="E96" ca="1">INDIRECT($B96&amp;"!"&amp;$B$2&amp;E$2)</f>
        <v>Neutral</v>
      </c>
      <c r="F96" s="28" t="str" cm="1">
        <f t="array" aca="1" ref="F96" ca="1">INDIRECT($B96&amp;"!"&amp;$B$2&amp;F$2)</f>
        <v>Minor Positive</v>
      </c>
      <c r="G96" s="28" t="str" cm="1">
        <f t="array" aca="1" ref="G96" ca="1">INDIRECT($B96&amp;"!"&amp;$B$2&amp;G$2)</f>
        <v>Neutral</v>
      </c>
      <c r="H96" s="28" t="str" cm="1">
        <f t="array" aca="1" ref="H96" ca="1">INDIRECT($B96&amp;"!"&amp;$B$2&amp;H$2)</f>
        <v>Neutral</v>
      </c>
      <c r="I96" s="28" t="str" cm="1">
        <f t="array" aca="1" ref="I96" ca="1">INDIRECT($B96&amp;"!"&amp;$B$2&amp;I$2)</f>
        <v>Neutral</v>
      </c>
      <c r="J96" s="28" t="str" cm="1">
        <f t="array" aca="1" ref="J96" ca="1">INDIRECT($B96&amp;"!"&amp;$B$2&amp;J$2)</f>
        <v>Minor Positive</v>
      </c>
      <c r="K96" s="28" t="str" cm="1">
        <f t="array" aca="1" ref="K96" ca="1">INDIRECT($B96&amp;"!"&amp;$B$2&amp;K$2)</f>
        <v>Minor Positive</v>
      </c>
      <c r="L96" s="28" t="str" cm="1">
        <f t="array" aca="1" ref="L96" ca="1">INDIRECT($B96&amp;"!"&amp;$B$2&amp;L$2)</f>
        <v>Minor Positive</v>
      </c>
      <c r="M96" s="28" t="str" cm="1">
        <f t="array" aca="1" ref="M96" ca="1">INDIRECT($B96&amp;"!"&amp;$B$2&amp;M$2)</f>
        <v>Minor Positive</v>
      </c>
      <c r="N96" s="28" t="str" cm="1">
        <f t="array" aca="1" ref="N96" ca="1">INDIRECT($B96&amp;"!"&amp;$B$2&amp;N$2)</f>
        <v>Minor Positive</v>
      </c>
      <c r="O96" s="28" t="str" cm="1">
        <f t="array" aca="1" ref="O96" ca="1">INDIRECT($B96&amp;"!"&amp;$B$2&amp;O$2)</f>
        <v>Neutral</v>
      </c>
      <c r="P96" s="28" t="str" cm="1">
        <f t="array" aca="1" ref="P96" ca="1">INDIRECT($B96&amp;"!"&amp;$B$2&amp;P$2)</f>
        <v>Neutral</v>
      </c>
      <c r="Q96" s="8"/>
      <c r="S96" s="77" t="s">
        <v>236</v>
      </c>
      <c r="T96" s="32" t="str">
        <f t="shared" ca="1" si="30"/>
        <v>+</v>
      </c>
      <c r="U96" s="32" t="str">
        <f t="shared" ca="1" si="31"/>
        <v>+</v>
      </c>
      <c r="V96" s="32">
        <f t="shared" ca="1" si="32"/>
        <v>0</v>
      </c>
      <c r="W96" s="32" t="str">
        <f t="shared" ca="1" si="33"/>
        <v>+</v>
      </c>
      <c r="X96" s="32">
        <f t="shared" ca="1" si="34"/>
        <v>0</v>
      </c>
      <c r="Y96" s="32">
        <f t="shared" ca="1" si="35"/>
        <v>0</v>
      </c>
      <c r="Z96" s="32">
        <f t="shared" ca="1" si="36"/>
        <v>0</v>
      </c>
      <c r="AA96" s="32" t="str">
        <f t="shared" ca="1" si="37"/>
        <v>+</v>
      </c>
      <c r="AB96" s="32" t="str">
        <f t="shared" ca="1" si="38"/>
        <v>+</v>
      </c>
      <c r="AC96" s="32" t="str">
        <f t="shared" ca="1" si="39"/>
        <v>+</v>
      </c>
      <c r="AD96" s="32" t="str">
        <f t="shared" ca="1" si="40"/>
        <v>+</v>
      </c>
      <c r="AE96" s="32" t="str">
        <f t="shared" ca="1" si="41"/>
        <v>+</v>
      </c>
      <c r="AF96" s="32">
        <f t="shared" ca="1" si="42"/>
        <v>0</v>
      </c>
      <c r="AG96" s="32">
        <f t="shared" ca="1" si="43"/>
        <v>0</v>
      </c>
    </row>
    <row r="97" spans="1:33" hidden="1" x14ac:dyDescent="0.35">
      <c r="A97" s="112"/>
      <c r="B97" s="135" t="s">
        <v>237</v>
      </c>
      <c r="C97" s="28" t="str" cm="1">
        <f t="array" aca="1" ref="C97" ca="1">INDIRECT($B97&amp;"!"&amp;$B$2&amp;C$2)</f>
        <v>Neutral</v>
      </c>
      <c r="D97" s="28" t="str" cm="1">
        <f t="array" aca="1" ref="D97" ca="1">INDIRECT($B97&amp;"!"&amp;$B$2&amp;D$2)</f>
        <v>Minor Positive</v>
      </c>
      <c r="E97" s="28" t="str" cm="1">
        <f t="array" aca="1" ref="E97" ca="1">INDIRECT($B97&amp;"!"&amp;$B$2&amp;E$2)</f>
        <v>Neutral</v>
      </c>
      <c r="F97" s="28" t="str" cm="1">
        <f t="array" aca="1" ref="F97" ca="1">INDIRECT($B97&amp;"!"&amp;$B$2&amp;F$2)</f>
        <v>Neutral</v>
      </c>
      <c r="G97" s="28" t="str" cm="1">
        <f t="array" aca="1" ref="G97" ca="1">INDIRECT($B97&amp;"!"&amp;$B$2&amp;G$2)</f>
        <v>Neutral</v>
      </c>
      <c r="H97" s="28" t="str" cm="1">
        <f t="array" aca="1" ref="H97" ca="1">INDIRECT($B97&amp;"!"&amp;$B$2&amp;H$2)</f>
        <v>Minor Positive</v>
      </c>
      <c r="I97" s="28" t="str" cm="1">
        <f t="array" aca="1" ref="I97" ca="1">INDIRECT($B97&amp;"!"&amp;$B$2&amp;I$2)</f>
        <v>Minor Positive</v>
      </c>
      <c r="J97" s="28" t="str" cm="1">
        <f t="array" aca="1" ref="J97" ca="1">INDIRECT($B97&amp;"!"&amp;$B$2&amp;J$2)</f>
        <v>Significant Positive</v>
      </c>
      <c r="K97" s="28" t="str" cm="1">
        <f t="array" aca="1" ref="K97" ca="1">INDIRECT($B97&amp;"!"&amp;$B$2&amp;K$2)</f>
        <v>Neutral</v>
      </c>
      <c r="L97" s="28" t="str" cm="1">
        <f t="array" aca="1" ref="L97" ca="1">INDIRECT($B97&amp;"!"&amp;$B$2&amp;L$2)</f>
        <v>Minor Positive</v>
      </c>
      <c r="M97" s="28" t="str" cm="1">
        <f t="array" aca="1" ref="M97" ca="1">INDIRECT($B97&amp;"!"&amp;$B$2&amp;M$2)</f>
        <v>Neutral</v>
      </c>
      <c r="N97" s="28" t="str" cm="1">
        <f t="array" aca="1" ref="N97" ca="1">INDIRECT($B97&amp;"!"&amp;$B$2&amp;N$2)</f>
        <v>Minor Positive</v>
      </c>
      <c r="O97" s="28" t="str" cm="1">
        <f t="array" aca="1" ref="O97" ca="1">INDIRECT($B97&amp;"!"&amp;$B$2&amp;O$2)</f>
        <v>Neutral</v>
      </c>
      <c r="P97" s="28" t="str" cm="1">
        <f t="array" aca="1" ref="P97" ca="1">INDIRECT($B97&amp;"!"&amp;$B$2&amp;P$2)</f>
        <v>Neutral</v>
      </c>
      <c r="Q97" s="8"/>
      <c r="S97" s="77" t="s">
        <v>237</v>
      </c>
      <c r="T97" s="32">
        <f t="shared" ca="1" si="30"/>
        <v>0</v>
      </c>
      <c r="U97" s="32" t="str">
        <f t="shared" ca="1" si="31"/>
        <v>+</v>
      </c>
      <c r="V97" s="32">
        <f t="shared" ca="1" si="32"/>
        <v>0</v>
      </c>
      <c r="W97" s="32">
        <f t="shared" ca="1" si="33"/>
        <v>0</v>
      </c>
      <c r="X97" s="32">
        <f t="shared" ca="1" si="34"/>
        <v>0</v>
      </c>
      <c r="Y97" s="32" t="str">
        <f t="shared" ca="1" si="35"/>
        <v>+</v>
      </c>
      <c r="Z97" s="32" t="str">
        <f t="shared" ca="1" si="36"/>
        <v>+</v>
      </c>
      <c r="AA97" s="32" t="str">
        <f t="shared" ca="1" si="37"/>
        <v>+ +</v>
      </c>
      <c r="AB97" s="32">
        <f t="shared" ca="1" si="38"/>
        <v>0</v>
      </c>
      <c r="AC97" s="32" t="str">
        <f t="shared" ca="1" si="39"/>
        <v>+</v>
      </c>
      <c r="AD97" s="32">
        <f t="shared" ca="1" si="40"/>
        <v>0</v>
      </c>
      <c r="AE97" s="32" t="str">
        <f t="shared" ca="1" si="41"/>
        <v>+</v>
      </c>
      <c r="AF97" s="32">
        <f t="shared" ca="1" si="42"/>
        <v>0</v>
      </c>
      <c r="AG97" s="32">
        <f t="shared" ca="1" si="43"/>
        <v>0</v>
      </c>
    </row>
    <row r="98" spans="1:33" hidden="1" x14ac:dyDescent="0.35">
      <c r="A98" s="163"/>
      <c r="B98" s="135" t="s">
        <v>238</v>
      </c>
      <c r="C98" s="28" t="str" cm="1">
        <f t="array" aca="1" ref="C98" ca="1">INDIRECT($B98&amp;"!"&amp;$B$2&amp;C$2)</f>
        <v>Minor Positive</v>
      </c>
      <c r="D98" s="28" t="str" cm="1">
        <f t="array" aca="1" ref="D98" ca="1">INDIRECT($B98&amp;"!"&amp;$B$2&amp;D$2)</f>
        <v>Neutral</v>
      </c>
      <c r="E98" s="28" t="str" cm="1">
        <f t="array" aca="1" ref="E98" ca="1">INDIRECT($B98&amp;"!"&amp;$B$2&amp;E$2)</f>
        <v>Neutral</v>
      </c>
      <c r="F98" s="28" t="str" cm="1">
        <f t="array" aca="1" ref="F98" ca="1">INDIRECT($B98&amp;"!"&amp;$B$2&amp;F$2)</f>
        <v>Minor Positive</v>
      </c>
      <c r="G98" s="28" t="str" cm="1">
        <f t="array" aca="1" ref="G98" ca="1">INDIRECT($B98&amp;"!"&amp;$B$2&amp;G$2)</f>
        <v>Neutral</v>
      </c>
      <c r="H98" s="28" t="str" cm="1">
        <f t="array" aca="1" ref="H98" ca="1">INDIRECT($B98&amp;"!"&amp;$B$2&amp;H$2)</f>
        <v>Neutral</v>
      </c>
      <c r="I98" s="28" t="str" cm="1">
        <f t="array" aca="1" ref="I98" ca="1">INDIRECT($B98&amp;"!"&amp;$B$2&amp;I$2)</f>
        <v>Neutral</v>
      </c>
      <c r="J98" s="28" t="str" cm="1">
        <f t="array" aca="1" ref="J98" ca="1">INDIRECT($B98&amp;"!"&amp;$B$2&amp;J$2)</f>
        <v>Neutral</v>
      </c>
      <c r="K98" s="28" t="str" cm="1">
        <f t="array" aca="1" ref="K98" ca="1">INDIRECT($B98&amp;"!"&amp;$B$2&amp;K$2)</f>
        <v>Significant Positive</v>
      </c>
      <c r="L98" s="28" t="str" cm="1">
        <f t="array" aca="1" ref="L98" ca="1">INDIRECT($B98&amp;"!"&amp;$B$2&amp;L$2)</f>
        <v>Minor Positive</v>
      </c>
      <c r="M98" s="28" t="str" cm="1">
        <f t="array" aca="1" ref="M98" ca="1">INDIRECT($B98&amp;"!"&amp;$B$2&amp;M$2)</f>
        <v>Neutral</v>
      </c>
      <c r="N98" s="28" t="str" cm="1">
        <f t="array" aca="1" ref="N98" ca="1">INDIRECT($B98&amp;"!"&amp;$B$2&amp;N$2)</f>
        <v>Neutral</v>
      </c>
      <c r="O98" s="28" t="str" cm="1">
        <f t="array" aca="1" ref="O98" ca="1">INDIRECT($B98&amp;"!"&amp;$B$2&amp;O$2)</f>
        <v>Minor Positive</v>
      </c>
      <c r="P98" s="28" t="str" cm="1">
        <f t="array" aca="1" ref="P98" ca="1">INDIRECT($B98&amp;"!"&amp;$B$2&amp;P$2)</f>
        <v>Neutral</v>
      </c>
      <c r="Q98" s="8"/>
      <c r="S98" s="77" t="s">
        <v>238</v>
      </c>
      <c r="T98" s="32" t="str">
        <f t="shared" ca="1" si="30"/>
        <v>+</v>
      </c>
      <c r="U98" s="32">
        <f t="shared" ca="1" si="31"/>
        <v>0</v>
      </c>
      <c r="V98" s="32">
        <f t="shared" ca="1" si="32"/>
        <v>0</v>
      </c>
      <c r="W98" s="32" t="str">
        <f t="shared" ca="1" si="33"/>
        <v>+</v>
      </c>
      <c r="X98" s="32">
        <f t="shared" ca="1" si="34"/>
        <v>0</v>
      </c>
      <c r="Y98" s="32">
        <f t="shared" ca="1" si="35"/>
        <v>0</v>
      </c>
      <c r="Z98" s="32">
        <f t="shared" ca="1" si="36"/>
        <v>0</v>
      </c>
      <c r="AA98" s="32">
        <f t="shared" ca="1" si="37"/>
        <v>0</v>
      </c>
      <c r="AB98" s="32" t="str">
        <f t="shared" ca="1" si="38"/>
        <v>+ +</v>
      </c>
      <c r="AC98" s="32" t="str">
        <f t="shared" ca="1" si="39"/>
        <v>+</v>
      </c>
      <c r="AD98" s="32">
        <f t="shared" ca="1" si="40"/>
        <v>0</v>
      </c>
      <c r="AE98" s="32">
        <f t="shared" ca="1" si="41"/>
        <v>0</v>
      </c>
      <c r="AF98" s="32" t="str">
        <f t="shared" ca="1" si="42"/>
        <v>+</v>
      </c>
      <c r="AG98" s="32">
        <f t="shared" ca="1" si="43"/>
        <v>0</v>
      </c>
    </row>
    <row r="99" spans="1:33" hidden="1" x14ac:dyDescent="0.35">
      <c r="A99" s="112"/>
      <c r="B99" s="135" t="s">
        <v>239</v>
      </c>
      <c r="C99" s="28" t="str" cm="1">
        <f t="array" aca="1" ref="C99" ca="1">INDIRECT($B99&amp;"!"&amp;$B$2&amp;C$2)</f>
        <v>Minor Positive</v>
      </c>
      <c r="D99" s="28" t="str" cm="1">
        <f t="array" aca="1" ref="D99" ca="1">INDIRECT($B99&amp;"!"&amp;$B$2&amp;D$2)</f>
        <v>Neutral</v>
      </c>
      <c r="E99" s="28" t="str" cm="1">
        <f t="array" aca="1" ref="E99" ca="1">INDIRECT($B99&amp;"!"&amp;$B$2&amp;E$2)</f>
        <v>Neutral</v>
      </c>
      <c r="F99" s="28" t="str" cm="1">
        <f t="array" aca="1" ref="F99" ca="1">INDIRECT($B99&amp;"!"&amp;$B$2&amp;F$2)</f>
        <v>Minor Positive</v>
      </c>
      <c r="G99" s="28" t="str" cm="1">
        <f t="array" aca="1" ref="G99" ca="1">INDIRECT($B99&amp;"!"&amp;$B$2&amp;G$2)</f>
        <v>Neutral</v>
      </c>
      <c r="H99" s="28" t="str" cm="1">
        <f t="array" aca="1" ref="H99" ca="1">INDIRECT($B99&amp;"!"&amp;$B$2&amp;H$2)</f>
        <v>Neutral</v>
      </c>
      <c r="I99" s="28" t="str" cm="1">
        <f t="array" aca="1" ref="I99" ca="1">INDIRECT($B99&amp;"!"&amp;$B$2&amp;I$2)</f>
        <v>Neutral</v>
      </c>
      <c r="J99" s="28" t="str" cm="1">
        <f t="array" aca="1" ref="J99" ca="1">INDIRECT($B99&amp;"!"&amp;$B$2&amp;J$2)</f>
        <v>Neutral</v>
      </c>
      <c r="K99" s="28" t="str" cm="1">
        <f t="array" aca="1" ref="K99" ca="1">INDIRECT($B99&amp;"!"&amp;$B$2&amp;K$2)</f>
        <v>Significant Positive</v>
      </c>
      <c r="L99" s="28" t="str" cm="1">
        <f t="array" aca="1" ref="L99" ca="1">INDIRECT($B99&amp;"!"&amp;$B$2&amp;L$2)</f>
        <v>Minor Positive</v>
      </c>
      <c r="M99" s="28" t="str" cm="1">
        <f t="array" aca="1" ref="M99" ca="1">INDIRECT($B99&amp;"!"&amp;$B$2&amp;M$2)</f>
        <v>Neutral</v>
      </c>
      <c r="N99" s="28" t="str" cm="1">
        <f t="array" aca="1" ref="N99" ca="1">INDIRECT($B99&amp;"!"&amp;$B$2&amp;N$2)</f>
        <v>Neutral</v>
      </c>
      <c r="O99" s="28" t="str" cm="1">
        <f t="array" aca="1" ref="O99" ca="1">INDIRECT($B99&amp;"!"&amp;$B$2&amp;O$2)</f>
        <v>Significant Positive</v>
      </c>
      <c r="P99" s="28" t="str" cm="1">
        <f t="array" aca="1" ref="P99" ca="1">INDIRECT($B99&amp;"!"&amp;$B$2&amp;P$2)</f>
        <v>Neutral</v>
      </c>
      <c r="Q99" s="8"/>
      <c r="S99" s="77" t="s">
        <v>239</v>
      </c>
      <c r="T99" s="32" t="str">
        <f t="shared" ca="1" si="30"/>
        <v>+</v>
      </c>
      <c r="U99" s="32">
        <f t="shared" ca="1" si="31"/>
        <v>0</v>
      </c>
      <c r="V99" s="32">
        <f t="shared" ca="1" si="32"/>
        <v>0</v>
      </c>
      <c r="W99" s="32" t="str">
        <f t="shared" ca="1" si="33"/>
        <v>+</v>
      </c>
      <c r="X99" s="32">
        <f t="shared" ca="1" si="34"/>
        <v>0</v>
      </c>
      <c r="Y99" s="32">
        <f t="shared" ca="1" si="35"/>
        <v>0</v>
      </c>
      <c r="Z99" s="32">
        <f t="shared" ca="1" si="36"/>
        <v>0</v>
      </c>
      <c r="AA99" s="32">
        <f t="shared" ca="1" si="37"/>
        <v>0</v>
      </c>
      <c r="AB99" s="32" t="str">
        <f t="shared" ca="1" si="38"/>
        <v>+ +</v>
      </c>
      <c r="AC99" s="32" t="str">
        <f t="shared" ca="1" si="39"/>
        <v>+</v>
      </c>
      <c r="AD99" s="32">
        <f t="shared" ca="1" si="40"/>
        <v>0</v>
      </c>
      <c r="AE99" s="32">
        <f t="shared" ca="1" si="41"/>
        <v>0</v>
      </c>
      <c r="AF99" s="32" t="str">
        <f t="shared" ca="1" si="42"/>
        <v>+ +</v>
      </c>
      <c r="AG99" s="32">
        <f t="shared" ca="1" si="43"/>
        <v>0</v>
      </c>
    </row>
    <row r="100" spans="1:33" hidden="1" x14ac:dyDescent="0.35">
      <c r="A100" s="112"/>
      <c r="B100" s="135" t="s">
        <v>240</v>
      </c>
      <c r="C100" s="28" t="str" cm="1">
        <f t="array" aca="1" ref="C100" ca="1">INDIRECT($B100&amp;"!"&amp;$B$2&amp;C$2)</f>
        <v>Neutral</v>
      </c>
      <c r="D100" s="28" t="str" cm="1">
        <f t="array" aca="1" ref="D100" ca="1">INDIRECT($B100&amp;"!"&amp;$B$2&amp;D$2)</f>
        <v>Minor Positive</v>
      </c>
      <c r="E100" s="28" t="str" cm="1">
        <f t="array" aca="1" ref="E100" ca="1">INDIRECT($B100&amp;"!"&amp;$B$2&amp;E$2)</f>
        <v>Neutral</v>
      </c>
      <c r="F100" s="28" t="str" cm="1">
        <f t="array" aca="1" ref="F100" ca="1">INDIRECT($B100&amp;"!"&amp;$B$2&amp;F$2)</f>
        <v>Neutral</v>
      </c>
      <c r="G100" s="28" t="str" cm="1">
        <f t="array" aca="1" ref="G100" ca="1">INDIRECT($B100&amp;"!"&amp;$B$2&amp;G$2)</f>
        <v>Neutral</v>
      </c>
      <c r="H100" s="28" t="str" cm="1">
        <f t="array" aca="1" ref="H100" ca="1">INDIRECT($B100&amp;"!"&amp;$B$2&amp;H$2)</f>
        <v>Neutral</v>
      </c>
      <c r="I100" s="28" t="str" cm="1">
        <f t="array" aca="1" ref="I100" ca="1">INDIRECT($B100&amp;"!"&amp;$B$2&amp;I$2)</f>
        <v>Neutral</v>
      </c>
      <c r="J100" s="28" t="str" cm="1">
        <f t="array" aca="1" ref="J100" ca="1">INDIRECT($B100&amp;"!"&amp;$B$2&amp;J$2)</f>
        <v>Neutral</v>
      </c>
      <c r="K100" s="28" t="str" cm="1">
        <f t="array" aca="1" ref="K100" ca="1">INDIRECT($B100&amp;"!"&amp;$B$2&amp;K$2)</f>
        <v>Minor Positive</v>
      </c>
      <c r="L100" s="28" t="str" cm="1">
        <f t="array" aca="1" ref="L100" ca="1">INDIRECT($B100&amp;"!"&amp;$B$2&amp;L$2)</f>
        <v>Minor Positive</v>
      </c>
      <c r="M100" s="28" t="str" cm="1">
        <f t="array" aca="1" ref="M100" ca="1">INDIRECT($B100&amp;"!"&amp;$B$2&amp;M$2)</f>
        <v>Neutral</v>
      </c>
      <c r="N100" s="28" t="str" cm="1">
        <f t="array" aca="1" ref="N100" ca="1">INDIRECT($B100&amp;"!"&amp;$B$2&amp;N$2)</f>
        <v>Neutral</v>
      </c>
      <c r="O100" s="28" t="str" cm="1">
        <f t="array" aca="1" ref="O100" ca="1">INDIRECT($B100&amp;"!"&amp;$B$2&amp;O$2)</f>
        <v>Minor Positive</v>
      </c>
      <c r="P100" s="28" t="str" cm="1">
        <f t="array" aca="1" ref="P100" ca="1">INDIRECT($B100&amp;"!"&amp;$B$2&amp;P$2)</f>
        <v>Neutral</v>
      </c>
      <c r="Q100" s="8"/>
      <c r="S100" s="77" t="s">
        <v>240</v>
      </c>
      <c r="T100" s="32">
        <f t="shared" ca="1" si="30"/>
        <v>0</v>
      </c>
      <c r="U100" s="32" t="str">
        <f t="shared" ca="1" si="31"/>
        <v>+</v>
      </c>
      <c r="V100" s="32">
        <f t="shared" ca="1" si="32"/>
        <v>0</v>
      </c>
      <c r="W100" s="32">
        <f t="shared" ca="1" si="33"/>
        <v>0</v>
      </c>
      <c r="X100" s="32">
        <f t="shared" ca="1" si="34"/>
        <v>0</v>
      </c>
      <c r="Y100" s="32">
        <f t="shared" ca="1" si="35"/>
        <v>0</v>
      </c>
      <c r="Z100" s="32">
        <f t="shared" ca="1" si="36"/>
        <v>0</v>
      </c>
      <c r="AA100" s="32">
        <f t="shared" ca="1" si="37"/>
        <v>0</v>
      </c>
      <c r="AB100" s="32" t="str">
        <f t="shared" ca="1" si="38"/>
        <v>+</v>
      </c>
      <c r="AC100" s="32" t="str">
        <f t="shared" ca="1" si="39"/>
        <v>+</v>
      </c>
      <c r="AD100" s="32">
        <f t="shared" ca="1" si="40"/>
        <v>0</v>
      </c>
      <c r="AE100" s="32">
        <f t="shared" ca="1" si="41"/>
        <v>0</v>
      </c>
      <c r="AF100" s="32" t="str">
        <f t="shared" ca="1" si="42"/>
        <v>+</v>
      </c>
      <c r="AG100" s="32">
        <f t="shared" ca="1" si="43"/>
        <v>0</v>
      </c>
    </row>
    <row r="101" spans="1:33" hidden="1" x14ac:dyDescent="0.35">
      <c r="A101" s="112"/>
      <c r="B101" s="135" t="s">
        <v>241</v>
      </c>
      <c r="C101" s="28" t="str" cm="1">
        <f t="array" aca="1" ref="C101" ca="1">INDIRECT($B101&amp;"!"&amp;$B$2&amp;C$2)</f>
        <v>Neutral</v>
      </c>
      <c r="D101" s="28" t="str" cm="1">
        <f t="array" aca="1" ref="D101" ca="1">INDIRECT($B101&amp;"!"&amp;$B$2&amp;D$2)</f>
        <v>Neutral</v>
      </c>
      <c r="E101" s="28" t="str" cm="1">
        <f t="array" aca="1" ref="E101" ca="1">INDIRECT($B101&amp;"!"&amp;$B$2&amp;E$2)</f>
        <v>Neutral</v>
      </c>
      <c r="F101" s="28" t="str" cm="1">
        <f t="array" aca="1" ref="F101" ca="1">INDIRECT($B101&amp;"!"&amp;$B$2&amp;F$2)</f>
        <v>Neutral</v>
      </c>
      <c r="G101" s="28" t="str" cm="1">
        <f t="array" aca="1" ref="G101" ca="1">INDIRECT($B101&amp;"!"&amp;$B$2&amp;G$2)</f>
        <v>Neutral</v>
      </c>
      <c r="H101" s="28" t="str" cm="1">
        <f t="array" aca="1" ref="H101" ca="1">INDIRECT($B101&amp;"!"&amp;$B$2&amp;H$2)</f>
        <v>Neutral</v>
      </c>
      <c r="I101" s="28" t="str" cm="1">
        <f t="array" aca="1" ref="I101" ca="1">INDIRECT($B101&amp;"!"&amp;$B$2&amp;I$2)</f>
        <v>Neutral</v>
      </c>
      <c r="J101" s="28" t="str" cm="1">
        <f t="array" aca="1" ref="J101" ca="1">INDIRECT($B101&amp;"!"&amp;$B$2&amp;J$2)</f>
        <v>Neutral</v>
      </c>
      <c r="K101" s="28" t="str" cm="1">
        <f t="array" aca="1" ref="K101" ca="1">INDIRECT($B101&amp;"!"&amp;$B$2&amp;K$2)</f>
        <v>Neutral</v>
      </c>
      <c r="L101" s="28" t="str" cm="1">
        <f t="array" aca="1" ref="L101" ca="1">INDIRECT($B101&amp;"!"&amp;$B$2&amp;L$2)</f>
        <v>Neutral</v>
      </c>
      <c r="M101" s="28" t="str" cm="1">
        <f t="array" aca="1" ref="M101" ca="1">INDIRECT($B101&amp;"!"&amp;$B$2&amp;M$2)</f>
        <v>Neutral</v>
      </c>
      <c r="N101" s="28" t="str" cm="1">
        <f t="array" aca="1" ref="N101" ca="1">INDIRECT($B101&amp;"!"&amp;$B$2&amp;N$2)</f>
        <v>Minor Positive</v>
      </c>
      <c r="O101" s="28" t="str" cm="1">
        <f t="array" aca="1" ref="O101" ca="1">INDIRECT($B101&amp;"!"&amp;$B$2&amp;O$2)</f>
        <v>Neutral</v>
      </c>
      <c r="P101" s="28" t="str" cm="1">
        <f t="array" aca="1" ref="P101" ca="1">INDIRECT($B101&amp;"!"&amp;$B$2&amp;P$2)</f>
        <v>Significant Positive</v>
      </c>
      <c r="Q101" s="8"/>
      <c r="S101" s="77" t="s">
        <v>241</v>
      </c>
      <c r="T101" s="32">
        <f t="shared" ref="T101:T107" ca="1" si="44">INDEX($AJ$26:$AJ$32,MATCH(C101,$AI$26:$AI$32,0))</f>
        <v>0</v>
      </c>
      <c r="U101" s="32">
        <f t="shared" ref="U101:U107" ca="1" si="45">INDEX($AJ$26:$AJ$32,MATCH(D101,$AI$26:$AI$32,0))</f>
        <v>0</v>
      </c>
      <c r="V101" s="32">
        <f t="shared" ref="V101:V107" ca="1" si="46">INDEX($AJ$26:$AJ$32,MATCH(E101,$AI$26:$AI$32,0))</f>
        <v>0</v>
      </c>
      <c r="W101" s="32">
        <f t="shared" ref="W101:W107" ca="1" si="47">INDEX($AJ$26:$AJ$32,MATCH(F101,$AI$26:$AI$32,0))</f>
        <v>0</v>
      </c>
      <c r="X101" s="32">
        <f t="shared" ref="X101:X107" ca="1" si="48">INDEX($AJ$26:$AJ$32,MATCH(G101,$AI$26:$AI$32,0))</f>
        <v>0</v>
      </c>
      <c r="Y101" s="32">
        <f t="shared" ref="Y101:Y107" ca="1" si="49">INDEX($AJ$26:$AJ$32,MATCH(H101,$AI$26:$AI$32,0))</f>
        <v>0</v>
      </c>
      <c r="Z101" s="32">
        <f t="shared" ref="Z101:Z107" ca="1" si="50">INDEX($AJ$26:$AJ$32,MATCH(I101,$AI$26:$AI$32,0))</f>
        <v>0</v>
      </c>
      <c r="AA101" s="32">
        <f t="shared" ref="AA101:AA107" ca="1" si="51">INDEX($AJ$26:$AJ$32,MATCH(J101,$AI$26:$AI$32,0))</f>
        <v>0</v>
      </c>
      <c r="AB101" s="32">
        <f t="shared" ref="AB101:AB107" ca="1" si="52">INDEX($AJ$26:$AJ$32,MATCH(K101,$AI$26:$AI$32,0))</f>
        <v>0</v>
      </c>
      <c r="AC101" s="32">
        <f t="shared" ref="AC101:AC107" ca="1" si="53">INDEX($AJ$26:$AJ$32,MATCH(L101,$AI$26:$AI$32,0))</f>
        <v>0</v>
      </c>
      <c r="AD101" s="32">
        <f t="shared" ref="AD101:AD107" ca="1" si="54">INDEX($AJ$26:$AJ$32,MATCH(M101,$AI$26:$AI$32,0))</f>
        <v>0</v>
      </c>
      <c r="AE101" s="32" t="str">
        <f t="shared" ref="AE101:AE107" ca="1" si="55">INDEX($AJ$26:$AJ$32,MATCH(N101,$AI$26:$AI$32,0))</f>
        <v>+</v>
      </c>
      <c r="AF101" s="32">
        <f t="shared" ref="AF101:AF107" ca="1" si="56">INDEX($AJ$26:$AJ$32,MATCH(O101,$AI$26:$AI$32,0))</f>
        <v>0</v>
      </c>
      <c r="AG101" s="32" t="str">
        <f t="shared" ref="AG101:AG107" ca="1" si="57">INDEX($AJ$26:$AJ$32,MATCH(P101,$AI$26:$AI$32,0))</f>
        <v>+ +</v>
      </c>
    </row>
    <row r="102" spans="1:33" hidden="1" x14ac:dyDescent="0.35">
      <c r="A102" s="112"/>
      <c r="B102" s="135" t="s">
        <v>242</v>
      </c>
      <c r="C102" s="28" t="str" cm="1">
        <f t="array" aca="1" ref="C102" ca="1">INDIRECT($B102&amp;"!"&amp;$B$2&amp;C$2)</f>
        <v>Neutral</v>
      </c>
      <c r="D102" s="28" t="str" cm="1">
        <f t="array" aca="1" ref="D102" ca="1">INDIRECT($B102&amp;"!"&amp;$B$2&amp;D$2)</f>
        <v>Neutral</v>
      </c>
      <c r="E102" s="28" t="str" cm="1">
        <f t="array" aca="1" ref="E102" ca="1">INDIRECT($B102&amp;"!"&amp;$B$2&amp;E$2)</f>
        <v>Neutral</v>
      </c>
      <c r="F102" s="28" t="str" cm="1">
        <f t="array" aca="1" ref="F102" ca="1">INDIRECT($B102&amp;"!"&amp;$B$2&amp;F$2)</f>
        <v>Neutral</v>
      </c>
      <c r="G102" s="28" t="str" cm="1">
        <f t="array" aca="1" ref="G102" ca="1">INDIRECT($B102&amp;"!"&amp;$B$2&amp;G$2)</f>
        <v>Neutral</v>
      </c>
      <c r="H102" s="28" t="str" cm="1">
        <f t="array" aca="1" ref="H102" ca="1">INDIRECT($B102&amp;"!"&amp;$B$2&amp;H$2)</f>
        <v>Neutral</v>
      </c>
      <c r="I102" s="28" t="str" cm="1">
        <f t="array" aca="1" ref="I102" ca="1">INDIRECT($B102&amp;"!"&amp;$B$2&amp;I$2)</f>
        <v>Minor Positive</v>
      </c>
      <c r="J102" s="28" t="str" cm="1">
        <f t="array" aca="1" ref="J102" ca="1">INDIRECT($B102&amp;"!"&amp;$B$2&amp;J$2)</f>
        <v>Neutral</v>
      </c>
      <c r="K102" s="28" t="str" cm="1">
        <f t="array" aca="1" ref="K102" ca="1">INDIRECT($B102&amp;"!"&amp;$B$2&amp;K$2)</f>
        <v>Neutral</v>
      </c>
      <c r="L102" s="28" t="str" cm="1">
        <f t="array" aca="1" ref="L102" ca="1">INDIRECT($B102&amp;"!"&amp;$B$2&amp;L$2)</f>
        <v>Neutral</v>
      </c>
      <c r="M102" s="28" t="str" cm="1">
        <f t="array" aca="1" ref="M102" ca="1">INDIRECT($B102&amp;"!"&amp;$B$2&amp;M$2)</f>
        <v>Neutral</v>
      </c>
      <c r="N102" s="28" t="str" cm="1">
        <f t="array" aca="1" ref="N102" ca="1">INDIRECT($B102&amp;"!"&amp;$B$2&amp;N$2)</f>
        <v>Neutral</v>
      </c>
      <c r="O102" s="28" t="str" cm="1">
        <f t="array" aca="1" ref="O102" ca="1">INDIRECT($B102&amp;"!"&amp;$B$2&amp;O$2)</f>
        <v>Neutral</v>
      </c>
      <c r="P102" s="28" t="str" cm="1">
        <f t="array" aca="1" ref="P102" ca="1">INDIRECT($B102&amp;"!"&amp;$B$2&amp;P$2)</f>
        <v>Significant Positive</v>
      </c>
      <c r="Q102" s="8"/>
      <c r="S102" s="77" t="s">
        <v>242</v>
      </c>
      <c r="T102" s="32">
        <f t="shared" ca="1" si="44"/>
        <v>0</v>
      </c>
      <c r="U102" s="32">
        <f t="shared" ca="1" si="45"/>
        <v>0</v>
      </c>
      <c r="V102" s="32">
        <f t="shared" ca="1" si="46"/>
        <v>0</v>
      </c>
      <c r="W102" s="32">
        <f t="shared" ca="1" si="47"/>
        <v>0</v>
      </c>
      <c r="X102" s="32">
        <f t="shared" ca="1" si="48"/>
        <v>0</v>
      </c>
      <c r="Y102" s="32">
        <f t="shared" ca="1" si="49"/>
        <v>0</v>
      </c>
      <c r="Z102" s="32" t="str">
        <f t="shared" ca="1" si="50"/>
        <v>+</v>
      </c>
      <c r="AA102" s="32">
        <f t="shared" ca="1" si="51"/>
        <v>0</v>
      </c>
      <c r="AB102" s="32">
        <f t="shared" ca="1" si="52"/>
        <v>0</v>
      </c>
      <c r="AC102" s="32">
        <f t="shared" ca="1" si="53"/>
        <v>0</v>
      </c>
      <c r="AD102" s="32">
        <f t="shared" ca="1" si="54"/>
        <v>0</v>
      </c>
      <c r="AE102" s="32">
        <f t="shared" ca="1" si="55"/>
        <v>0</v>
      </c>
      <c r="AF102" s="32">
        <f t="shared" ca="1" si="56"/>
        <v>0</v>
      </c>
      <c r="AG102" s="32" t="str">
        <f t="shared" ca="1" si="57"/>
        <v>+ +</v>
      </c>
    </row>
    <row r="103" spans="1:33" hidden="1" x14ac:dyDescent="0.35">
      <c r="A103" s="112"/>
      <c r="B103" s="135" t="s">
        <v>243</v>
      </c>
      <c r="C103" s="28" t="str" cm="1">
        <f t="array" aca="1" ref="C103" ca="1">INDIRECT($B103&amp;"!"&amp;$B$2&amp;C$2)</f>
        <v>Neutral</v>
      </c>
      <c r="D103" s="28" t="str" cm="1">
        <f t="array" aca="1" ref="D103" ca="1">INDIRECT($B103&amp;"!"&amp;$B$2&amp;D$2)</f>
        <v>Neutral</v>
      </c>
      <c r="E103" s="28" t="str" cm="1">
        <f t="array" aca="1" ref="E103" ca="1">INDIRECT($B103&amp;"!"&amp;$B$2&amp;E$2)</f>
        <v>Neutral</v>
      </c>
      <c r="F103" s="28" t="str" cm="1">
        <f t="array" aca="1" ref="F103" ca="1">INDIRECT($B103&amp;"!"&amp;$B$2&amp;F$2)</f>
        <v>Neutral</v>
      </c>
      <c r="G103" s="28" t="str" cm="1">
        <f t="array" aca="1" ref="G103" ca="1">INDIRECT($B103&amp;"!"&amp;$B$2&amp;G$2)</f>
        <v>Neutral</v>
      </c>
      <c r="H103" s="28" t="str" cm="1">
        <f t="array" aca="1" ref="H103" ca="1">INDIRECT($B103&amp;"!"&amp;$B$2&amp;H$2)</f>
        <v>Neutral</v>
      </c>
      <c r="I103" s="28" t="str" cm="1">
        <f t="array" aca="1" ref="I103" ca="1">INDIRECT($B103&amp;"!"&amp;$B$2&amp;I$2)</f>
        <v>Neutral</v>
      </c>
      <c r="J103" s="28" t="str" cm="1">
        <f t="array" aca="1" ref="J103" ca="1">INDIRECT($B103&amp;"!"&amp;$B$2&amp;J$2)</f>
        <v>Neutral</v>
      </c>
      <c r="K103" s="28" t="str" cm="1">
        <f t="array" aca="1" ref="K103" ca="1">INDIRECT($B103&amp;"!"&amp;$B$2&amp;K$2)</f>
        <v>Neutral</v>
      </c>
      <c r="L103" s="28" t="str" cm="1">
        <f t="array" aca="1" ref="L103" ca="1">INDIRECT($B103&amp;"!"&amp;$B$2&amp;L$2)</f>
        <v>Neutral</v>
      </c>
      <c r="M103" s="28" t="str" cm="1">
        <f t="array" aca="1" ref="M103" ca="1">INDIRECT($B103&amp;"!"&amp;$B$2&amp;M$2)</f>
        <v>Neutral</v>
      </c>
      <c r="N103" s="28" t="str" cm="1">
        <f t="array" aca="1" ref="N103" ca="1">INDIRECT($B103&amp;"!"&amp;$B$2&amp;N$2)</f>
        <v>Neutral</v>
      </c>
      <c r="O103" s="28" t="str" cm="1">
        <f t="array" aca="1" ref="O103" ca="1">INDIRECT($B103&amp;"!"&amp;$B$2&amp;O$2)</f>
        <v>Neutral</v>
      </c>
      <c r="P103" s="28" t="str" cm="1">
        <f t="array" aca="1" ref="P103" ca="1">INDIRECT($B103&amp;"!"&amp;$B$2&amp;P$2)</f>
        <v>Significant Positive</v>
      </c>
      <c r="Q103" s="8"/>
      <c r="S103" s="77" t="s">
        <v>243</v>
      </c>
      <c r="T103" s="32">
        <f t="shared" ca="1" si="44"/>
        <v>0</v>
      </c>
      <c r="U103" s="32">
        <f t="shared" ca="1" si="45"/>
        <v>0</v>
      </c>
      <c r="V103" s="32">
        <f t="shared" ca="1" si="46"/>
        <v>0</v>
      </c>
      <c r="W103" s="32">
        <f t="shared" ca="1" si="47"/>
        <v>0</v>
      </c>
      <c r="X103" s="32">
        <f t="shared" ca="1" si="48"/>
        <v>0</v>
      </c>
      <c r="Y103" s="32">
        <f t="shared" ca="1" si="49"/>
        <v>0</v>
      </c>
      <c r="Z103" s="32">
        <f t="shared" ca="1" si="50"/>
        <v>0</v>
      </c>
      <c r="AA103" s="32">
        <f t="shared" ca="1" si="51"/>
        <v>0</v>
      </c>
      <c r="AB103" s="32">
        <f t="shared" ca="1" si="52"/>
        <v>0</v>
      </c>
      <c r="AC103" s="32">
        <f t="shared" ca="1" si="53"/>
        <v>0</v>
      </c>
      <c r="AD103" s="32">
        <f t="shared" ca="1" si="54"/>
        <v>0</v>
      </c>
      <c r="AE103" s="32">
        <f t="shared" ca="1" si="55"/>
        <v>0</v>
      </c>
      <c r="AF103" s="32">
        <f t="shared" ca="1" si="56"/>
        <v>0</v>
      </c>
      <c r="AG103" s="32" t="str">
        <f t="shared" ca="1" si="57"/>
        <v>+ +</v>
      </c>
    </row>
    <row r="104" spans="1:33" hidden="1" x14ac:dyDescent="0.35">
      <c r="A104" s="112"/>
      <c r="B104" s="135" t="s">
        <v>244</v>
      </c>
      <c r="C104" s="28" t="str" cm="1">
        <f t="array" aca="1" ref="C104" ca="1">INDIRECT($B104&amp;"!"&amp;$B$2&amp;C$2)</f>
        <v>Minor Positive</v>
      </c>
      <c r="D104" s="28" t="str" cm="1">
        <f t="array" aca="1" ref="D104" ca="1">INDIRECT($B104&amp;"!"&amp;$B$2&amp;D$2)</f>
        <v>Neutral</v>
      </c>
      <c r="E104" s="28" t="str" cm="1">
        <f t="array" aca="1" ref="E104" ca="1">INDIRECT($B104&amp;"!"&amp;$B$2&amp;E$2)</f>
        <v>Minor Positive</v>
      </c>
      <c r="F104" s="28" t="str" cm="1">
        <f t="array" aca="1" ref="F104" ca="1">INDIRECT($B104&amp;"!"&amp;$B$2&amp;F$2)</f>
        <v>Minor Positive</v>
      </c>
      <c r="G104" s="28" t="str" cm="1">
        <f t="array" aca="1" ref="G104" ca="1">INDIRECT($B104&amp;"!"&amp;$B$2&amp;G$2)</f>
        <v>Neutral</v>
      </c>
      <c r="H104" s="28" t="str" cm="1">
        <f t="array" aca="1" ref="H104" ca="1">INDIRECT($B104&amp;"!"&amp;$B$2&amp;H$2)</f>
        <v>Significant Positive</v>
      </c>
      <c r="I104" s="28" t="str" cm="1">
        <f t="array" aca="1" ref="I104" ca="1">INDIRECT($B104&amp;"!"&amp;$B$2&amp;I$2)</f>
        <v>Minor Positive</v>
      </c>
      <c r="J104" s="28" t="str" cm="1">
        <f t="array" aca="1" ref="J104" ca="1">INDIRECT($B104&amp;"!"&amp;$B$2&amp;J$2)</f>
        <v>Minor Positive</v>
      </c>
      <c r="K104" s="28" t="str" cm="1">
        <f t="array" aca="1" ref="K104" ca="1">INDIRECT($B104&amp;"!"&amp;$B$2&amp;K$2)</f>
        <v>Neutral</v>
      </c>
      <c r="L104" s="28" t="str" cm="1">
        <f t="array" aca="1" ref="L104" ca="1">INDIRECT($B104&amp;"!"&amp;$B$2&amp;L$2)</f>
        <v>Neutral</v>
      </c>
      <c r="M104" s="28" t="str" cm="1">
        <f t="array" aca="1" ref="M104" ca="1">INDIRECT($B104&amp;"!"&amp;$B$2&amp;M$2)</f>
        <v>Neutral</v>
      </c>
      <c r="N104" s="28" t="str" cm="1">
        <f t="array" aca="1" ref="N104" ca="1">INDIRECT($B104&amp;"!"&amp;$B$2&amp;N$2)</f>
        <v>Neutral</v>
      </c>
      <c r="O104" s="28" t="str" cm="1">
        <f t="array" aca="1" ref="O104" ca="1">INDIRECT($B104&amp;"!"&amp;$B$2&amp;O$2)</f>
        <v>Neutral</v>
      </c>
      <c r="P104" s="28" t="str" cm="1">
        <f t="array" aca="1" ref="P104" ca="1">INDIRECT($B104&amp;"!"&amp;$B$2&amp;P$2)</f>
        <v>Neutral</v>
      </c>
      <c r="Q104" s="8"/>
      <c r="S104" s="77" t="s">
        <v>244</v>
      </c>
      <c r="T104" s="32" t="str">
        <f t="shared" ca="1" si="44"/>
        <v>+</v>
      </c>
      <c r="U104" s="32">
        <f t="shared" ca="1" si="45"/>
        <v>0</v>
      </c>
      <c r="V104" s="32" t="str">
        <f t="shared" ca="1" si="46"/>
        <v>+</v>
      </c>
      <c r="W104" s="32" t="str">
        <f t="shared" ca="1" si="47"/>
        <v>+</v>
      </c>
      <c r="X104" s="32">
        <f t="shared" ca="1" si="48"/>
        <v>0</v>
      </c>
      <c r="Y104" s="32" t="str">
        <f t="shared" ca="1" si="49"/>
        <v>+ +</v>
      </c>
      <c r="Z104" s="32" t="str">
        <f t="shared" ca="1" si="50"/>
        <v>+</v>
      </c>
      <c r="AA104" s="32" t="str">
        <f t="shared" ca="1" si="51"/>
        <v>+</v>
      </c>
      <c r="AB104" s="32">
        <f t="shared" ca="1" si="52"/>
        <v>0</v>
      </c>
      <c r="AC104" s="32">
        <f t="shared" ca="1" si="53"/>
        <v>0</v>
      </c>
      <c r="AD104" s="32">
        <f t="shared" ca="1" si="54"/>
        <v>0</v>
      </c>
      <c r="AE104" s="32">
        <f t="shared" ca="1" si="55"/>
        <v>0</v>
      </c>
      <c r="AF104" s="32">
        <f t="shared" ca="1" si="56"/>
        <v>0</v>
      </c>
      <c r="AG104" s="32">
        <f t="shared" ca="1" si="57"/>
        <v>0</v>
      </c>
    </row>
    <row r="105" spans="1:33" hidden="1" x14ac:dyDescent="0.35">
      <c r="A105" s="112"/>
      <c r="B105" s="135" t="s">
        <v>245</v>
      </c>
      <c r="C105" s="28" t="str" cm="1">
        <f t="array" aca="1" ref="C105" ca="1">INDIRECT($B105&amp;"!"&amp;$B$2&amp;C$2)</f>
        <v>Neutral</v>
      </c>
      <c r="D105" s="28" t="str" cm="1">
        <f t="array" aca="1" ref="D105" ca="1">INDIRECT($B105&amp;"!"&amp;$B$2&amp;D$2)</f>
        <v>Neutral</v>
      </c>
      <c r="E105" s="28" t="str" cm="1">
        <f t="array" aca="1" ref="E105" ca="1">INDIRECT($B105&amp;"!"&amp;$B$2&amp;E$2)</f>
        <v>Minor Positive</v>
      </c>
      <c r="F105" s="28" t="str" cm="1">
        <f t="array" aca="1" ref="F105" ca="1">INDIRECT($B105&amp;"!"&amp;$B$2&amp;F$2)</f>
        <v>Minor Positive</v>
      </c>
      <c r="G105" s="28" t="str" cm="1">
        <f t="array" aca="1" ref="G105" ca="1">INDIRECT($B105&amp;"!"&amp;$B$2&amp;G$2)</f>
        <v>Neutral</v>
      </c>
      <c r="H105" s="28" t="str" cm="1">
        <f t="array" aca="1" ref="H105" ca="1">INDIRECT($B105&amp;"!"&amp;$B$2&amp;H$2)</f>
        <v>Significant Positive</v>
      </c>
      <c r="I105" s="28" t="str" cm="1">
        <f t="array" aca="1" ref="I105" ca="1">INDIRECT($B105&amp;"!"&amp;$B$2&amp;I$2)</f>
        <v>Minor Positive</v>
      </c>
      <c r="J105" s="28" t="str" cm="1">
        <f t="array" aca="1" ref="J105" ca="1">INDIRECT($B105&amp;"!"&amp;$B$2&amp;J$2)</f>
        <v>Minor Positive</v>
      </c>
      <c r="K105" s="28" t="str" cm="1">
        <f t="array" aca="1" ref="K105" ca="1">INDIRECT($B105&amp;"!"&amp;$B$2&amp;K$2)</f>
        <v>Neutral</v>
      </c>
      <c r="L105" s="28" t="str" cm="1">
        <f t="array" aca="1" ref="L105" ca="1">INDIRECT($B105&amp;"!"&amp;$B$2&amp;L$2)</f>
        <v>Neutral</v>
      </c>
      <c r="M105" s="28" t="str" cm="1">
        <f t="array" aca="1" ref="M105" ca="1">INDIRECT($B105&amp;"!"&amp;$B$2&amp;M$2)</f>
        <v>Neutral</v>
      </c>
      <c r="N105" s="28" t="str" cm="1">
        <f t="array" aca="1" ref="N105" ca="1">INDIRECT($B105&amp;"!"&amp;$B$2&amp;N$2)</f>
        <v>Neutral</v>
      </c>
      <c r="O105" s="28" t="str" cm="1">
        <f t="array" aca="1" ref="O105" ca="1">INDIRECT($B105&amp;"!"&amp;$B$2&amp;O$2)</f>
        <v>Neutral</v>
      </c>
      <c r="P105" s="28" t="str" cm="1">
        <f t="array" aca="1" ref="P105" ca="1">INDIRECT($B105&amp;"!"&amp;$B$2&amp;P$2)</f>
        <v>Neutral</v>
      </c>
      <c r="Q105" s="8"/>
      <c r="S105" s="77" t="s">
        <v>245</v>
      </c>
      <c r="T105" s="32">
        <f t="shared" ca="1" si="44"/>
        <v>0</v>
      </c>
      <c r="U105" s="32">
        <f t="shared" ca="1" si="45"/>
        <v>0</v>
      </c>
      <c r="V105" s="32" t="str">
        <f t="shared" ca="1" si="46"/>
        <v>+</v>
      </c>
      <c r="W105" s="32" t="str">
        <f t="shared" ca="1" si="47"/>
        <v>+</v>
      </c>
      <c r="X105" s="32">
        <f t="shared" ca="1" si="48"/>
        <v>0</v>
      </c>
      <c r="Y105" s="32" t="str">
        <f t="shared" ca="1" si="49"/>
        <v>+ +</v>
      </c>
      <c r="Z105" s="32" t="str">
        <f t="shared" ca="1" si="50"/>
        <v>+</v>
      </c>
      <c r="AA105" s="32" t="str">
        <f t="shared" ca="1" si="51"/>
        <v>+</v>
      </c>
      <c r="AB105" s="32">
        <f t="shared" ca="1" si="52"/>
        <v>0</v>
      </c>
      <c r="AC105" s="32">
        <f t="shared" ca="1" si="53"/>
        <v>0</v>
      </c>
      <c r="AD105" s="32">
        <f t="shared" ca="1" si="54"/>
        <v>0</v>
      </c>
      <c r="AE105" s="32">
        <f t="shared" ca="1" si="55"/>
        <v>0</v>
      </c>
      <c r="AF105" s="32">
        <f t="shared" ca="1" si="56"/>
        <v>0</v>
      </c>
      <c r="AG105" s="32">
        <f t="shared" ca="1" si="57"/>
        <v>0</v>
      </c>
    </row>
    <row r="106" spans="1:33" hidden="1" x14ac:dyDescent="0.35">
      <c r="A106" s="112"/>
      <c r="B106" s="135" t="s">
        <v>246</v>
      </c>
      <c r="C106" s="28" t="str" cm="1">
        <f t="array" aca="1" ref="C106" ca="1">INDIRECT($B106&amp;"!"&amp;$B$2&amp;C$2)</f>
        <v>Neutral</v>
      </c>
      <c r="D106" s="28" t="str" cm="1">
        <f t="array" aca="1" ref="D106" ca="1">INDIRECT($B106&amp;"!"&amp;$B$2&amp;D$2)</f>
        <v>Neutral</v>
      </c>
      <c r="E106" s="28" t="str" cm="1">
        <f t="array" aca="1" ref="E106" ca="1">INDIRECT($B106&amp;"!"&amp;$B$2&amp;E$2)</f>
        <v>Minor Positive</v>
      </c>
      <c r="F106" s="28" t="str" cm="1">
        <f t="array" aca="1" ref="F106" ca="1">INDIRECT($B106&amp;"!"&amp;$B$2&amp;F$2)</f>
        <v>Minor Positive</v>
      </c>
      <c r="G106" s="28" t="str" cm="1">
        <f t="array" aca="1" ref="G106" ca="1">INDIRECT($B106&amp;"!"&amp;$B$2&amp;G$2)</f>
        <v>Neutral</v>
      </c>
      <c r="H106" s="28" t="str" cm="1">
        <f t="array" aca="1" ref="H106" ca="1">INDIRECT($B106&amp;"!"&amp;$B$2&amp;H$2)</f>
        <v>Significant Positive</v>
      </c>
      <c r="I106" s="28" t="str" cm="1">
        <f t="array" aca="1" ref="I106" ca="1">INDIRECT($B106&amp;"!"&amp;$B$2&amp;I$2)</f>
        <v>Minor Positive</v>
      </c>
      <c r="J106" s="28" t="str" cm="1">
        <f t="array" aca="1" ref="J106" ca="1">INDIRECT($B106&amp;"!"&amp;$B$2&amp;J$2)</f>
        <v>Minor Positive</v>
      </c>
      <c r="K106" s="28" t="str" cm="1">
        <f t="array" aca="1" ref="K106" ca="1">INDIRECT($B106&amp;"!"&amp;$B$2&amp;K$2)</f>
        <v>Minor Positive</v>
      </c>
      <c r="L106" s="28" t="str" cm="1">
        <f t="array" aca="1" ref="L106" ca="1">INDIRECT($B106&amp;"!"&amp;$B$2&amp;L$2)</f>
        <v>Neutral</v>
      </c>
      <c r="M106" s="28" t="str" cm="1">
        <f t="array" aca="1" ref="M106" ca="1">INDIRECT($B106&amp;"!"&amp;$B$2&amp;M$2)</f>
        <v>Neutral</v>
      </c>
      <c r="N106" s="28" t="str" cm="1">
        <f t="array" aca="1" ref="N106" ca="1">INDIRECT($B106&amp;"!"&amp;$B$2&amp;N$2)</f>
        <v>Minor Positive</v>
      </c>
      <c r="O106" s="28" t="str" cm="1">
        <f t="array" aca="1" ref="O106" ca="1">INDIRECT($B106&amp;"!"&amp;$B$2&amp;O$2)</f>
        <v>Neutral</v>
      </c>
      <c r="P106" s="28" t="str" cm="1">
        <f t="array" aca="1" ref="P106" ca="1">INDIRECT($B106&amp;"!"&amp;$B$2&amp;P$2)</f>
        <v>Neutral</v>
      </c>
      <c r="Q106" s="8"/>
      <c r="R106" s="5"/>
      <c r="S106" s="77" t="s">
        <v>246</v>
      </c>
      <c r="T106" s="32">
        <f t="shared" ca="1" si="44"/>
        <v>0</v>
      </c>
      <c r="U106" s="32">
        <f t="shared" ca="1" si="45"/>
        <v>0</v>
      </c>
      <c r="V106" s="32" t="str">
        <f t="shared" ca="1" si="46"/>
        <v>+</v>
      </c>
      <c r="W106" s="32" t="str">
        <f t="shared" ca="1" si="47"/>
        <v>+</v>
      </c>
      <c r="X106" s="32">
        <f t="shared" ca="1" si="48"/>
        <v>0</v>
      </c>
      <c r="Y106" s="32" t="str">
        <f t="shared" ca="1" si="49"/>
        <v>+ +</v>
      </c>
      <c r="Z106" s="32" t="str">
        <f t="shared" ca="1" si="50"/>
        <v>+</v>
      </c>
      <c r="AA106" s="32" t="str">
        <f t="shared" ca="1" si="51"/>
        <v>+</v>
      </c>
      <c r="AB106" s="32" t="str">
        <f t="shared" ca="1" si="52"/>
        <v>+</v>
      </c>
      <c r="AC106" s="32">
        <f t="shared" ca="1" si="53"/>
        <v>0</v>
      </c>
      <c r="AD106" s="32">
        <f t="shared" ca="1" si="54"/>
        <v>0</v>
      </c>
      <c r="AE106" s="32" t="str">
        <f t="shared" ca="1" si="55"/>
        <v>+</v>
      </c>
      <c r="AF106" s="32">
        <f t="shared" ca="1" si="56"/>
        <v>0</v>
      </c>
      <c r="AG106" s="32">
        <f t="shared" ca="1" si="57"/>
        <v>0</v>
      </c>
    </row>
    <row r="107" spans="1:33" hidden="1" x14ac:dyDescent="0.35">
      <c r="A107" s="112"/>
      <c r="B107" s="135" t="s">
        <v>247</v>
      </c>
      <c r="C107" s="28" t="str" cm="1">
        <f t="array" aca="1" ref="C107" ca="1">INDIRECT($B107&amp;"!"&amp;$B$2&amp;C$2)</f>
        <v>Neutral</v>
      </c>
      <c r="D107" s="28" t="str" cm="1">
        <f t="array" aca="1" ref="D107" ca="1">INDIRECT($B107&amp;"!"&amp;$B$2&amp;D$2)</f>
        <v>Neutral</v>
      </c>
      <c r="E107" s="28" t="str" cm="1">
        <f t="array" aca="1" ref="E107" ca="1">INDIRECT($B107&amp;"!"&amp;$B$2&amp;E$2)</f>
        <v>Neutral</v>
      </c>
      <c r="F107" s="28" t="str" cm="1">
        <f t="array" aca="1" ref="F107" ca="1">INDIRECT($B107&amp;"!"&amp;$B$2&amp;F$2)</f>
        <v>Minor Positive</v>
      </c>
      <c r="G107" s="28" t="str" cm="1">
        <f t="array" aca="1" ref="G107" ca="1">INDIRECT($B107&amp;"!"&amp;$B$2&amp;G$2)</f>
        <v>Neutral</v>
      </c>
      <c r="H107" s="28" t="str" cm="1">
        <f t="array" aca="1" ref="H107" ca="1">INDIRECT($B107&amp;"!"&amp;$B$2&amp;H$2)</f>
        <v>Minor Positive</v>
      </c>
      <c r="I107" s="28" t="str" cm="1">
        <f t="array" aca="1" ref="I107" ca="1">INDIRECT($B107&amp;"!"&amp;$B$2&amp;I$2)</f>
        <v>Minor Positive</v>
      </c>
      <c r="J107" s="28" t="str" cm="1">
        <f t="array" aca="1" ref="J107" ca="1">INDIRECT($B107&amp;"!"&amp;$B$2&amp;J$2)</f>
        <v>Minor Positive</v>
      </c>
      <c r="K107" s="28" t="str" cm="1">
        <f t="array" aca="1" ref="K107" ca="1">INDIRECT($B107&amp;"!"&amp;$B$2&amp;K$2)</f>
        <v>Neutral</v>
      </c>
      <c r="L107" s="28" t="str" cm="1">
        <f t="array" aca="1" ref="L107" ca="1">INDIRECT($B107&amp;"!"&amp;$B$2&amp;L$2)</f>
        <v>Neutral</v>
      </c>
      <c r="M107" s="28" t="str" cm="1">
        <f t="array" aca="1" ref="M107" ca="1">INDIRECT($B107&amp;"!"&amp;$B$2&amp;M$2)</f>
        <v>Neutral</v>
      </c>
      <c r="N107" s="28" t="str" cm="1">
        <f t="array" aca="1" ref="N107" ca="1">INDIRECT($B107&amp;"!"&amp;$B$2&amp;N$2)</f>
        <v>Neutral</v>
      </c>
      <c r="O107" s="28" t="str" cm="1">
        <f t="array" aca="1" ref="O107" ca="1">INDIRECT($B107&amp;"!"&amp;$B$2&amp;O$2)</f>
        <v>Neutral</v>
      </c>
      <c r="P107" s="28" t="str" cm="1">
        <f t="array" aca="1" ref="P107" ca="1">INDIRECT($B107&amp;"!"&amp;$B$2&amp;P$2)</f>
        <v>Neutral</v>
      </c>
      <c r="Q107" s="8"/>
      <c r="S107" s="77" t="s">
        <v>247</v>
      </c>
      <c r="T107" s="32">
        <f t="shared" ca="1" si="44"/>
        <v>0</v>
      </c>
      <c r="U107" s="32">
        <f t="shared" ca="1" si="45"/>
        <v>0</v>
      </c>
      <c r="V107" s="32">
        <f t="shared" ca="1" si="46"/>
        <v>0</v>
      </c>
      <c r="W107" s="32" t="str">
        <f t="shared" ca="1" si="47"/>
        <v>+</v>
      </c>
      <c r="X107" s="32">
        <f t="shared" ca="1" si="48"/>
        <v>0</v>
      </c>
      <c r="Y107" s="32" t="str">
        <f t="shared" ca="1" si="49"/>
        <v>+</v>
      </c>
      <c r="Z107" s="32" t="str">
        <f t="shared" ca="1" si="50"/>
        <v>+</v>
      </c>
      <c r="AA107" s="32" t="str">
        <f t="shared" ca="1" si="51"/>
        <v>+</v>
      </c>
      <c r="AB107" s="32">
        <f t="shared" ca="1" si="52"/>
        <v>0</v>
      </c>
      <c r="AC107" s="32">
        <f t="shared" ca="1" si="53"/>
        <v>0</v>
      </c>
      <c r="AD107" s="32">
        <f t="shared" ca="1" si="54"/>
        <v>0</v>
      </c>
      <c r="AE107" s="32">
        <f t="shared" ca="1" si="55"/>
        <v>0</v>
      </c>
      <c r="AF107" s="32">
        <f t="shared" ca="1" si="56"/>
        <v>0</v>
      </c>
      <c r="AG107" s="32">
        <f t="shared" ca="1" si="57"/>
        <v>0</v>
      </c>
    </row>
    <row r="108" spans="1:33" x14ac:dyDescent="0.35">
      <c r="A108" s="163"/>
    </row>
    <row r="110" spans="1:33" x14ac:dyDescent="0.35">
      <c r="A110" s="163"/>
      <c r="Q110" s="8"/>
    </row>
    <row r="113" ht="13" customHeight="1" x14ac:dyDescent="0.35"/>
  </sheetData>
  <sheetProtection algorithmName="SHA-512" hashValue="6hc0FE7dJLhiKWESEms+r+RfZYpHhucj674cab57eDhcRE+bPk+qqdZIfBb/zjZtaGNR8ayoYn2yF4mma+yoNg==" saltValue="yvBCw4gCtN5wilAw5IP4WA==" spinCount="100000" sheet="1" objects="1" scenarios="1"/>
  <autoFilter ref="A3:AJ121" xr:uid="{40F80338-5609-41E5-99F3-B767C7ACD5CC}">
    <sortState xmlns:xlrd2="http://schemas.microsoft.com/office/spreadsheetml/2017/richdata2" ref="A7:AJ16">
      <sortCondition ref="S3:S121"/>
    </sortState>
  </autoFilter>
  <phoneticPr fontId="7" type="noConversion"/>
  <conditionalFormatting sqref="C4:Q107 R15 Q110">
    <cfRule type="containsText" dxfId="5271" priority="36" operator="containsText" text="Significant Negative">
      <formula>NOT(ISERROR(SEARCH("Significant Negative",C4)))</formula>
    </cfRule>
    <cfRule type="containsText" dxfId="5270" priority="37" operator="containsText" text="Minor Negative">
      <formula>NOT(ISERROR(SEARCH("Minor Negative",C4)))</formula>
    </cfRule>
    <cfRule type="containsText" dxfId="5269" priority="38" operator="containsText" text="Neutral">
      <formula>NOT(ISERROR(SEARCH("Neutral",C4)))</formula>
    </cfRule>
    <cfRule type="containsText" dxfId="5268" priority="39" operator="containsText" text="Minor Positive">
      <formula>NOT(ISERROR(SEARCH("Minor Positive",C4)))</formula>
    </cfRule>
    <cfRule type="containsText" dxfId="5267" priority="40" operator="containsText" text="Significant Positive">
      <formula>NOT(ISERROR(SEARCH("Significant Positive",C4)))</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Text" priority="724" operator="containsText" id="{19122481-1154-41A8-9EFD-597E88513B07}">
            <xm:f>NOT(ISERROR(SEARCH($AJ$32,R4)))</xm:f>
            <xm:f>$AJ$32</xm:f>
            <x14:dxf>
              <fill>
                <patternFill>
                  <bgColor rgb="FFC00000"/>
                </patternFill>
              </fill>
            </x14:dxf>
          </x14:cfRule>
          <x14:cfRule type="containsText" priority="725" operator="containsText" id="{CAE8273B-A1D6-4368-9B8B-B73E02CD9FE8}">
            <xm:f>NOT(ISERROR(SEARCH($AJ$31,R4)))</xm:f>
            <xm:f>$AJ$31</xm:f>
            <x14:dxf>
              <fill>
                <patternFill>
                  <bgColor rgb="FFFFC000"/>
                </patternFill>
              </fill>
            </x14:dxf>
          </x14:cfRule>
          <x14:cfRule type="containsText" priority="726" operator="containsText" id="{7EDCA51F-9301-4ABD-8E24-74048B3248B1}">
            <xm:f>NOT(ISERROR(SEARCH($AJ$28,R4)))</xm:f>
            <xm:f>$AJ$28</xm:f>
            <x14:dxf>
              <fill>
                <patternFill>
                  <bgColor theme="7" tint="0.79998168889431442"/>
                </patternFill>
              </fill>
            </x14:dxf>
          </x14:cfRule>
          <x14:cfRule type="containsText" priority="727" operator="containsText" id="{D8B3308B-52D1-4C88-9E76-6DA4B1E4D8D1}">
            <xm:f>NOT(ISERROR(SEARCH($AJ$26,R4)))</xm:f>
            <xm:f>$AJ$26</xm:f>
            <x14:dxf>
              <fill>
                <patternFill>
                  <bgColor rgb="FF00B050"/>
                </patternFill>
              </fill>
            </x14:dxf>
          </x14:cfRule>
          <x14:cfRule type="containsText" priority="728" operator="containsText" id="{C1290CB3-EAB5-4D68-A6C0-BA7406198517}">
            <xm:f>NOT(ISERROR(SEARCH($AJ$27,R4)))</xm:f>
            <xm:f>$AJ$27</xm:f>
            <x14:dxf>
              <fill>
                <patternFill>
                  <bgColor rgb="FF92D050"/>
                </patternFill>
              </fill>
            </x14:dxf>
          </x14:cfRule>
          <xm:sqref>T4:AG107 R24:R60</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657C9-662F-4A99-AC6B-C0BCF42BCB70}">
  <sheetPr codeName="Sheet164">
    <tabColor rgb="FF7030A0"/>
  </sheetPr>
  <dimension ref="A1:V98"/>
  <sheetViews>
    <sheetView zoomScaleNormal="100" workbookViewId="0">
      <selection activeCell="C1" sqref="C1:F1"/>
    </sheetView>
  </sheetViews>
  <sheetFormatPr defaultColWidth="8.54296875" defaultRowHeight="26" x14ac:dyDescent="0.6"/>
  <cols>
    <col min="1" max="1" width="65.1796875" style="175" customWidth="1"/>
    <col min="2" max="2" width="5.81640625" style="175" hidden="1" customWidth="1"/>
    <col min="3" max="3" width="103.81640625" style="175" customWidth="1"/>
    <col min="4" max="4" width="21.81640625" style="175" bestFit="1" customWidth="1"/>
    <col min="5" max="6" width="20.54296875" style="175" customWidth="1"/>
    <col min="7" max="7" width="21.54296875" style="175" bestFit="1" customWidth="1"/>
    <col min="8" max="8" width="20.54296875" style="175" customWidth="1"/>
    <col min="9" max="9" width="36.54296875" style="175" bestFit="1" customWidth="1"/>
    <col min="10" max="10" width="20.54296875" style="175" customWidth="1"/>
    <col min="11" max="11" width="63.72656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852</v>
      </c>
      <c r="D1" s="412"/>
      <c r="E1" s="412"/>
      <c r="F1" s="413"/>
      <c r="G1" s="176"/>
      <c r="I1" s="177"/>
      <c r="J1" s="177"/>
      <c r="K1" s="177"/>
    </row>
    <row r="2" spans="1:21" x14ac:dyDescent="0.6">
      <c r="A2" s="174" t="s">
        <v>31</v>
      </c>
      <c r="B2" s="178"/>
      <c r="C2" s="412" t="s">
        <v>661</v>
      </c>
      <c r="D2" s="412"/>
      <c r="E2" s="412"/>
      <c r="F2" s="413"/>
      <c r="I2" s="181"/>
      <c r="J2" s="181"/>
      <c r="K2" s="181"/>
    </row>
    <row r="3" spans="1:21" ht="29.5" customHeight="1" x14ac:dyDescent="0.6">
      <c r="A3" s="182" t="s">
        <v>32</v>
      </c>
      <c r="B3" s="183"/>
      <c r="C3" s="412" t="s">
        <v>853</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31.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253</v>
      </c>
      <c r="E11" s="427"/>
      <c r="F11" s="427"/>
      <c r="G11" s="427"/>
      <c r="H11" s="427"/>
      <c r="I11" s="427"/>
      <c r="J11" s="433"/>
      <c r="K11" s="436"/>
      <c r="L11" s="433"/>
      <c r="M11" s="473"/>
      <c r="Q11" s="190"/>
      <c r="R11" s="190"/>
      <c r="S11" s="190"/>
    </row>
    <row r="12" spans="1:21" ht="52" x14ac:dyDescent="0.6">
      <c r="A12" s="421"/>
      <c r="B12" s="424"/>
      <c r="C12" s="191" t="s">
        <v>328</v>
      </c>
      <c r="D12" s="191" t="s">
        <v>253</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253</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5.5" customHeight="1" x14ac:dyDescent="0.6">
      <c r="A16" s="421"/>
      <c r="B16" s="424"/>
      <c r="C16" s="191" t="s">
        <v>332</v>
      </c>
      <c r="D16" s="191" t="s">
        <v>253</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435</v>
      </c>
      <c r="F18" s="432" t="s">
        <v>422</v>
      </c>
      <c r="G18" s="432" t="s">
        <v>847</v>
      </c>
      <c r="H18" s="432" t="s">
        <v>481</v>
      </c>
      <c r="I18" s="432" t="s">
        <v>425</v>
      </c>
      <c r="J18" s="432" t="s">
        <v>469</v>
      </c>
      <c r="K18" s="435" t="s">
        <v>848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37.15" customHeight="1" thickBot="1" x14ac:dyDescent="0.65">
      <c r="A19" s="464"/>
      <c r="B19" s="443"/>
      <c r="C19" s="217" t="s">
        <v>336</v>
      </c>
      <c r="D19" s="217" t="s">
        <v>253</v>
      </c>
      <c r="E19" s="447"/>
      <c r="F19" s="447"/>
      <c r="G19" s="447"/>
      <c r="H19" s="447"/>
      <c r="I19" s="447"/>
      <c r="J19" s="447"/>
      <c r="K19" s="452"/>
      <c r="L19" s="447"/>
      <c r="M19" s="565"/>
      <c r="Q19" s="190"/>
      <c r="R19" s="190"/>
      <c r="S19" s="190"/>
    </row>
    <row r="20" spans="1:21" ht="156" x14ac:dyDescent="0.6">
      <c r="A20" s="420" t="s">
        <v>337</v>
      </c>
      <c r="B20" s="441" t="s">
        <v>120</v>
      </c>
      <c r="C20" s="194" t="s">
        <v>338</v>
      </c>
      <c r="D20" s="189" t="s">
        <v>257</v>
      </c>
      <c r="E20" s="432" t="s">
        <v>103</v>
      </c>
      <c r="F20" s="432" t="s">
        <v>103</v>
      </c>
      <c r="G20" s="432" t="s">
        <v>103</v>
      </c>
      <c r="H20" s="432" t="s">
        <v>103</v>
      </c>
      <c r="I20" s="432" t="s">
        <v>103</v>
      </c>
      <c r="J20" s="432" t="s">
        <v>161</v>
      </c>
      <c r="K20" s="435" t="s">
        <v>664</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257</v>
      </c>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78.5" thickBot="1" x14ac:dyDescent="0.65">
      <c r="A27" s="446"/>
      <c r="B27" s="443"/>
      <c r="C27" s="212" t="s">
        <v>345</v>
      </c>
      <c r="D27" s="217" t="s">
        <v>257</v>
      </c>
      <c r="E27" s="447"/>
      <c r="F27" s="447"/>
      <c r="G27" s="447"/>
      <c r="H27" s="447"/>
      <c r="I27" s="447"/>
      <c r="J27" s="447"/>
      <c r="K27" s="452"/>
      <c r="L27" s="447"/>
      <c r="M27" s="565"/>
      <c r="Q27" s="190"/>
      <c r="R27" s="190"/>
      <c r="S27" s="190"/>
    </row>
    <row r="28" spans="1:21" ht="78" x14ac:dyDescent="0.6">
      <c r="A28" s="420" t="s">
        <v>346</v>
      </c>
      <c r="B28" s="441" t="s">
        <v>121</v>
      </c>
      <c r="C28" s="197" t="s">
        <v>347</v>
      </c>
      <c r="D28" s="194" t="s">
        <v>257</v>
      </c>
      <c r="E28" s="432" t="s">
        <v>103</v>
      </c>
      <c r="F28" s="432" t="s">
        <v>103</v>
      </c>
      <c r="G28" s="432" t="s">
        <v>103</v>
      </c>
      <c r="H28" s="432" t="s">
        <v>103</v>
      </c>
      <c r="I28" s="432" t="s">
        <v>103</v>
      </c>
      <c r="J28" s="432" t="s">
        <v>161</v>
      </c>
      <c r="K28" s="435" t="s">
        <v>664</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3"/>
      <c r="M29" s="566"/>
      <c r="Q29" s="190"/>
      <c r="R29" s="190"/>
      <c r="S29" s="190"/>
    </row>
    <row r="30" spans="1:21" ht="52" x14ac:dyDescent="0.6">
      <c r="A30" s="421"/>
      <c r="B30" s="442"/>
      <c r="C30" s="198" t="s">
        <v>349</v>
      </c>
      <c r="D30" s="195" t="s">
        <v>257</v>
      </c>
      <c r="E30" s="433"/>
      <c r="F30" s="433"/>
      <c r="G30" s="433"/>
      <c r="H30" s="433"/>
      <c r="I30" s="433"/>
      <c r="J30" s="433"/>
      <c r="K30" s="436"/>
      <c r="L30" s="433"/>
      <c r="M30" s="566"/>
      <c r="Q30" s="190"/>
      <c r="R30" s="190"/>
      <c r="S30" s="190"/>
    </row>
    <row r="31" spans="1:21" ht="52" x14ac:dyDescent="0.6">
      <c r="A31" s="421"/>
      <c r="B31" s="442"/>
      <c r="C31" s="198" t="s">
        <v>350</v>
      </c>
      <c r="D31" s="195" t="s">
        <v>257</v>
      </c>
      <c r="E31" s="433"/>
      <c r="F31" s="433"/>
      <c r="G31" s="433"/>
      <c r="H31" s="433"/>
      <c r="I31" s="433"/>
      <c r="J31" s="433"/>
      <c r="K31" s="436"/>
      <c r="L31" s="433"/>
      <c r="M31" s="566"/>
      <c r="Q31" s="190"/>
      <c r="R31" s="190"/>
      <c r="S31" s="190"/>
    </row>
    <row r="32" spans="1:21" ht="52" x14ac:dyDescent="0.6">
      <c r="A32" s="421"/>
      <c r="B32" s="442"/>
      <c r="C32" s="198" t="s">
        <v>351</v>
      </c>
      <c r="D32" s="195" t="s">
        <v>257</v>
      </c>
      <c r="E32" s="433"/>
      <c r="F32" s="433"/>
      <c r="G32" s="433"/>
      <c r="H32" s="433"/>
      <c r="I32" s="433"/>
      <c r="J32" s="433"/>
      <c r="K32" s="436"/>
      <c r="L32" s="433"/>
      <c r="M32" s="566"/>
      <c r="Q32" s="190"/>
      <c r="R32" s="190"/>
      <c r="S32" s="190"/>
    </row>
    <row r="33" spans="1:21" x14ac:dyDescent="0.6">
      <c r="A33" s="421"/>
      <c r="B33" s="442"/>
      <c r="C33" s="198" t="s">
        <v>352</v>
      </c>
      <c r="D33" s="195" t="s">
        <v>257</v>
      </c>
      <c r="E33" s="433"/>
      <c r="F33" s="433"/>
      <c r="G33" s="433"/>
      <c r="H33" s="433"/>
      <c r="I33" s="433"/>
      <c r="J33" s="433"/>
      <c r="K33" s="436"/>
      <c r="L33" s="433"/>
      <c r="M33" s="566"/>
      <c r="Q33" s="190"/>
      <c r="R33" s="190"/>
      <c r="S33" s="190"/>
    </row>
    <row r="34" spans="1:21" ht="52" x14ac:dyDescent="0.6">
      <c r="A34" s="421"/>
      <c r="B34" s="442"/>
      <c r="C34" s="198" t="s">
        <v>353</v>
      </c>
      <c r="D34" s="195" t="s">
        <v>257</v>
      </c>
      <c r="E34" s="433"/>
      <c r="F34" s="433"/>
      <c r="G34" s="433"/>
      <c r="H34" s="433"/>
      <c r="I34" s="433"/>
      <c r="J34" s="433"/>
      <c r="K34" s="436"/>
      <c r="L34" s="433"/>
      <c r="M34" s="566"/>
      <c r="Q34" s="190"/>
      <c r="R34" s="190"/>
      <c r="S34" s="190"/>
    </row>
    <row r="35" spans="1:21" ht="52.5" thickBot="1" x14ac:dyDescent="0.65">
      <c r="A35" s="446"/>
      <c r="B35" s="443"/>
      <c r="C35" s="211" t="s">
        <v>354</v>
      </c>
      <c r="D35" s="212" t="s">
        <v>257</v>
      </c>
      <c r="E35" s="447"/>
      <c r="F35" s="447"/>
      <c r="G35" s="447"/>
      <c r="H35" s="447"/>
      <c r="I35" s="447"/>
      <c r="J35" s="447"/>
      <c r="K35" s="452"/>
      <c r="L35" s="447"/>
      <c r="M35" s="565"/>
      <c r="Q35" s="190"/>
      <c r="R35" s="190"/>
      <c r="S35" s="190"/>
    </row>
    <row r="36" spans="1:21" ht="72" customHeight="1" x14ac:dyDescent="0.6">
      <c r="A36" s="420" t="s">
        <v>355</v>
      </c>
      <c r="B36" s="441" t="s">
        <v>122</v>
      </c>
      <c r="C36" s="194" t="s">
        <v>356</v>
      </c>
      <c r="D36" s="194" t="s">
        <v>253</v>
      </c>
      <c r="E36" s="432" t="s">
        <v>40</v>
      </c>
      <c r="F36" s="432" t="s">
        <v>466</v>
      </c>
      <c r="G36" s="432" t="s">
        <v>847</v>
      </c>
      <c r="H36" s="432" t="s">
        <v>481</v>
      </c>
      <c r="I36" s="432" t="s">
        <v>425</v>
      </c>
      <c r="J36" s="432" t="s">
        <v>854</v>
      </c>
      <c r="K36" s="435" t="s">
        <v>855</v>
      </c>
      <c r="L36" s="435" t="s">
        <v>856</v>
      </c>
      <c r="M36" s="573"/>
      <c r="Q36" s="190" t="str">
        <f>IF(OR(J36='Drop downs'!$G$7,J36='Drop downs'!$G$5), B36&amp;": "&amp;K36&amp;CHAR(10),"")</f>
        <v xml:space="preserve">IIA5: 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v>
      </c>
      <c r="R36" s="190" t="str">
        <f>IF(J36='Drop downs'!$G$2,B36&amp;": "&amp;K36&amp;"
"," ")</f>
        <v xml:space="preserve"> </v>
      </c>
      <c r="S36" s="190" t="str">
        <f>IF(E36='Drop downs'!$B$6,B36&amp;": "&amp;K36&amp;"","")</f>
        <v/>
      </c>
      <c r="T36" s="175" t="str">
        <f>IF(L36&gt;0,B36&amp;":"&amp;L36&amp;"
","")</f>
        <v xml:space="preserve">IIA5:No mitigation is proposed, as the proposed policy HO4 addresses the negative effect identified. 
</v>
      </c>
      <c r="U36" s="175" t="str">
        <f>IF(M36&gt;0,B36&amp;":"&amp;M36&amp;"
","")</f>
        <v/>
      </c>
    </row>
    <row r="37" spans="1:21" ht="72" customHeight="1" x14ac:dyDescent="0.6">
      <c r="A37" s="421"/>
      <c r="B37" s="442"/>
      <c r="C37" s="195" t="s">
        <v>357</v>
      </c>
      <c r="D37" s="195" t="s">
        <v>253</v>
      </c>
      <c r="E37" s="433"/>
      <c r="F37" s="433"/>
      <c r="G37" s="433"/>
      <c r="H37" s="433"/>
      <c r="I37" s="433"/>
      <c r="J37" s="433"/>
      <c r="K37" s="436"/>
      <c r="L37" s="436"/>
      <c r="M37" s="574"/>
      <c r="Q37" s="190"/>
      <c r="R37" s="190"/>
      <c r="S37" s="190"/>
    </row>
    <row r="38" spans="1:21" ht="66" customHeight="1" x14ac:dyDescent="0.6">
      <c r="A38" s="421"/>
      <c r="B38" s="442"/>
      <c r="C38" s="195" t="s">
        <v>358</v>
      </c>
      <c r="D38" s="195" t="s">
        <v>253</v>
      </c>
      <c r="E38" s="433"/>
      <c r="F38" s="433"/>
      <c r="G38" s="433"/>
      <c r="H38" s="433"/>
      <c r="I38" s="433"/>
      <c r="J38" s="433"/>
      <c r="K38" s="436"/>
      <c r="L38" s="436"/>
      <c r="M38" s="574"/>
      <c r="Q38" s="190"/>
      <c r="R38" s="190"/>
      <c r="S38" s="190"/>
    </row>
    <row r="39" spans="1:21" ht="100" customHeight="1" x14ac:dyDescent="0.6">
      <c r="A39" s="421"/>
      <c r="B39" s="442"/>
      <c r="C39" s="195" t="s">
        <v>359</v>
      </c>
      <c r="D39" s="195" t="s">
        <v>253</v>
      </c>
      <c r="E39" s="433"/>
      <c r="F39" s="433"/>
      <c r="G39" s="433"/>
      <c r="H39" s="433"/>
      <c r="I39" s="433"/>
      <c r="J39" s="433"/>
      <c r="K39" s="436"/>
      <c r="L39" s="436"/>
      <c r="M39" s="574"/>
      <c r="Q39" s="190"/>
      <c r="R39" s="190"/>
      <c r="S39" s="190"/>
    </row>
    <row r="40" spans="1:21" ht="124.5" customHeight="1" x14ac:dyDescent="0.6">
      <c r="A40" s="421"/>
      <c r="B40" s="442"/>
      <c r="C40" s="195" t="s">
        <v>360</v>
      </c>
      <c r="D40" s="195" t="s">
        <v>253</v>
      </c>
      <c r="E40" s="433"/>
      <c r="F40" s="433"/>
      <c r="G40" s="433"/>
      <c r="H40" s="433"/>
      <c r="I40" s="433"/>
      <c r="J40" s="433"/>
      <c r="K40" s="436"/>
      <c r="L40" s="436"/>
      <c r="M40" s="574"/>
      <c r="Q40" s="190"/>
      <c r="R40" s="190"/>
      <c r="S40" s="190"/>
    </row>
    <row r="41" spans="1:21" ht="126.6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257</v>
      </c>
      <c r="E42" s="432" t="s">
        <v>103</v>
      </c>
      <c r="F42" s="432" t="s">
        <v>103</v>
      </c>
      <c r="G42" s="432" t="s">
        <v>103</v>
      </c>
      <c r="H42" s="432" t="s">
        <v>103</v>
      </c>
      <c r="I42" s="432" t="s">
        <v>103</v>
      </c>
      <c r="J42" s="432" t="s">
        <v>161</v>
      </c>
      <c r="K42" s="435" t="s">
        <v>664</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30"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1.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ht="27.65" customHeight="1" x14ac:dyDescent="0.6">
      <c r="A52" s="421"/>
      <c r="B52" s="442"/>
      <c r="C52" s="191" t="s">
        <v>375</v>
      </c>
      <c r="D52" s="191" t="s">
        <v>257</v>
      </c>
      <c r="E52" s="433"/>
      <c r="F52" s="433"/>
      <c r="G52" s="433"/>
      <c r="H52" s="433"/>
      <c r="I52" s="433"/>
      <c r="J52" s="433"/>
      <c r="K52" s="436"/>
      <c r="L52" s="436"/>
      <c r="M52" s="574"/>
      <c r="Q52" s="190"/>
      <c r="R52" s="190"/>
      <c r="S52" s="190"/>
    </row>
    <row r="53" spans="1:21" ht="34" customHeight="1" thickBot="1" x14ac:dyDescent="0.65">
      <c r="A53" s="446"/>
      <c r="B53" s="443"/>
      <c r="C53" s="217" t="s">
        <v>376</v>
      </c>
      <c r="D53" s="217" t="s">
        <v>257</v>
      </c>
      <c r="E53" s="447"/>
      <c r="F53" s="447"/>
      <c r="G53" s="447"/>
      <c r="H53" s="447"/>
      <c r="I53" s="447"/>
      <c r="J53" s="447"/>
      <c r="K53" s="452"/>
      <c r="L53" s="452"/>
      <c r="M53" s="575"/>
      <c r="Q53" s="190"/>
      <c r="R53" s="190"/>
      <c r="S53" s="190"/>
    </row>
    <row r="54" spans="1:21" ht="59.5" customHeight="1"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8" customHeight="1" x14ac:dyDescent="0.6">
      <c r="A55" s="421"/>
      <c r="B55" s="442"/>
      <c r="C55" s="202" t="s">
        <v>379</v>
      </c>
      <c r="D55" s="191" t="s">
        <v>257</v>
      </c>
      <c r="E55" s="433"/>
      <c r="F55" s="433"/>
      <c r="G55" s="433"/>
      <c r="H55" s="433"/>
      <c r="I55" s="433"/>
      <c r="J55" s="433"/>
      <c r="K55" s="436"/>
      <c r="L55" s="436"/>
      <c r="M55" s="574"/>
      <c r="Q55" s="190"/>
      <c r="R55" s="190"/>
      <c r="S55" s="190"/>
    </row>
    <row r="56" spans="1:21" ht="86.15" customHeight="1"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30.65" customHeight="1" thickBot="1" x14ac:dyDescent="0.65">
      <c r="A64" s="446"/>
      <c r="B64" s="443"/>
      <c r="C64" s="217" t="s">
        <v>389</v>
      </c>
      <c r="D64" s="217" t="s">
        <v>257</v>
      </c>
      <c r="E64" s="447"/>
      <c r="F64" s="447"/>
      <c r="G64" s="447"/>
      <c r="H64" s="447"/>
      <c r="I64" s="447"/>
      <c r="J64" s="447"/>
      <c r="K64" s="452"/>
      <c r="L64" s="452"/>
      <c r="M64" s="575"/>
      <c r="Q64" s="190"/>
      <c r="R64" s="190"/>
      <c r="S64" s="190"/>
    </row>
    <row r="65" spans="1:21" ht="57.65" customHeight="1" x14ac:dyDescent="0.6">
      <c r="A65" s="420" t="s">
        <v>390</v>
      </c>
      <c r="B65" s="441" t="s">
        <v>128</v>
      </c>
      <c r="C65" s="197" t="s">
        <v>455</v>
      </c>
      <c r="D65" s="189" t="s">
        <v>257</v>
      </c>
      <c r="E65" s="432" t="s">
        <v>103</v>
      </c>
      <c r="F65" s="432" t="s">
        <v>103</v>
      </c>
      <c r="G65" s="432" t="s">
        <v>103</v>
      </c>
      <c r="H65" s="432" t="s">
        <v>103</v>
      </c>
      <c r="I65" s="432" t="s">
        <v>103</v>
      </c>
      <c r="J65" s="432" t="s">
        <v>161</v>
      </c>
      <c r="K65" s="435" t="s">
        <v>664</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ht="33.65" customHeight="1" x14ac:dyDescent="0.6">
      <c r="A66" s="421"/>
      <c r="B66" s="442"/>
      <c r="C66" s="198" t="s">
        <v>392</v>
      </c>
      <c r="D66" s="191" t="s">
        <v>257</v>
      </c>
      <c r="E66" s="433"/>
      <c r="F66" s="433"/>
      <c r="G66" s="433"/>
      <c r="H66" s="433"/>
      <c r="I66" s="433"/>
      <c r="J66" s="433"/>
      <c r="K66" s="436"/>
      <c r="L66" s="436"/>
      <c r="M66" s="574"/>
      <c r="Q66" s="190"/>
      <c r="R66" s="190"/>
      <c r="S66" s="190"/>
    </row>
    <row r="67" spans="1:21" ht="82" customHeight="1"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ht="36" customHeight="1" x14ac:dyDescent="0.6">
      <c r="A70" s="421"/>
      <c r="B70" s="442"/>
      <c r="C70" s="198" t="s">
        <v>396</v>
      </c>
      <c r="D70" s="191" t="s">
        <v>257</v>
      </c>
      <c r="E70" s="433"/>
      <c r="F70" s="433"/>
      <c r="G70" s="433"/>
      <c r="H70" s="433"/>
      <c r="I70" s="433"/>
      <c r="J70" s="433"/>
      <c r="K70" s="436"/>
      <c r="L70" s="436"/>
      <c r="M70" s="574"/>
      <c r="Q70" s="190"/>
      <c r="R70" s="190"/>
      <c r="S70" s="190"/>
    </row>
    <row r="71" spans="1:21" ht="56.5"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664</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31.5" customHeight="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ht="32.15" customHeight="1" x14ac:dyDescent="0.6">
      <c r="A75" s="421"/>
      <c r="B75" s="442"/>
      <c r="C75" s="198" t="s">
        <v>402</v>
      </c>
      <c r="D75" s="191" t="s">
        <v>257</v>
      </c>
      <c r="E75" s="433"/>
      <c r="F75" s="433"/>
      <c r="G75" s="433"/>
      <c r="H75" s="433"/>
      <c r="I75" s="433"/>
      <c r="J75" s="433"/>
      <c r="K75" s="466"/>
      <c r="L75" s="436"/>
      <c r="M75" s="574"/>
      <c r="Q75" s="190"/>
      <c r="R75" s="190"/>
      <c r="S75" s="190"/>
    </row>
    <row r="76" spans="1:21" ht="32.15"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62.5" customHeight="1" x14ac:dyDescent="0.6">
      <c r="A77" s="444" t="s">
        <v>404</v>
      </c>
      <c r="B77" s="441" t="s">
        <v>130</v>
      </c>
      <c r="C77" s="197" t="s">
        <v>405</v>
      </c>
      <c r="D77" s="194" t="s">
        <v>253</v>
      </c>
      <c r="E77" s="432" t="s">
        <v>435</v>
      </c>
      <c r="F77" s="432" t="s">
        <v>444</v>
      </c>
      <c r="G77" s="432" t="s">
        <v>847</v>
      </c>
      <c r="H77" s="432" t="s">
        <v>468</v>
      </c>
      <c r="I77" s="432" t="s">
        <v>425</v>
      </c>
      <c r="J77" s="432" t="s">
        <v>469</v>
      </c>
      <c r="K77" s="435" t="s">
        <v>857</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ht="44.15" customHeight="1" x14ac:dyDescent="0.6">
      <c r="A78" s="463"/>
      <c r="B78" s="442"/>
      <c r="C78" s="198" t="s">
        <v>406</v>
      </c>
      <c r="D78" s="195" t="s">
        <v>253</v>
      </c>
      <c r="E78" s="433"/>
      <c r="F78" s="433"/>
      <c r="G78" s="433"/>
      <c r="H78" s="433"/>
      <c r="I78" s="433"/>
      <c r="J78" s="433"/>
      <c r="K78" s="436"/>
      <c r="L78" s="436"/>
      <c r="M78" s="574"/>
      <c r="Q78" s="190"/>
      <c r="R78" s="190"/>
      <c r="S78" s="190"/>
    </row>
    <row r="79" spans="1:21" ht="48.65" customHeight="1" x14ac:dyDescent="0.6">
      <c r="A79" s="463"/>
      <c r="B79" s="442"/>
      <c r="C79" s="198" t="s">
        <v>407</v>
      </c>
      <c r="D79" s="195" t="s">
        <v>257</v>
      </c>
      <c r="E79" s="433"/>
      <c r="F79" s="433"/>
      <c r="G79" s="433"/>
      <c r="H79" s="433"/>
      <c r="I79" s="433"/>
      <c r="J79" s="433"/>
      <c r="K79" s="436"/>
      <c r="L79" s="436"/>
      <c r="M79" s="574"/>
      <c r="Q79" s="190"/>
      <c r="R79" s="190"/>
      <c r="S79" s="190"/>
    </row>
    <row r="80" spans="1:21" ht="42" customHeight="1" x14ac:dyDescent="0.6">
      <c r="A80" s="463"/>
      <c r="B80" s="442"/>
      <c r="C80" s="205" t="s">
        <v>408</v>
      </c>
      <c r="D80" s="195" t="s">
        <v>257</v>
      </c>
      <c r="E80" s="433"/>
      <c r="F80" s="433"/>
      <c r="G80" s="433"/>
      <c r="H80" s="433"/>
      <c r="I80" s="433"/>
      <c r="J80" s="433"/>
      <c r="K80" s="436"/>
      <c r="L80" s="436"/>
      <c r="M80" s="574"/>
      <c r="Q80" s="190"/>
      <c r="R80" s="190"/>
      <c r="S80" s="190"/>
    </row>
    <row r="81" spans="1:21" ht="80.150000000000006" customHeight="1" x14ac:dyDescent="0.6">
      <c r="A81" s="463"/>
      <c r="B81" s="442"/>
      <c r="C81" s="205" t="s">
        <v>409</v>
      </c>
      <c r="D81" s="195" t="s">
        <v>257</v>
      </c>
      <c r="E81" s="433"/>
      <c r="F81" s="433"/>
      <c r="G81" s="433"/>
      <c r="H81" s="433"/>
      <c r="I81" s="433"/>
      <c r="J81" s="433"/>
      <c r="K81" s="436"/>
      <c r="L81" s="436"/>
      <c r="M81" s="574"/>
      <c r="Q81" s="190"/>
      <c r="R81" s="190"/>
      <c r="S81" s="190"/>
    </row>
    <row r="82" spans="1:21" ht="86.15" customHeight="1" x14ac:dyDescent="0.6">
      <c r="A82" s="463"/>
      <c r="B82" s="442"/>
      <c r="C82" s="205" t="s">
        <v>410</v>
      </c>
      <c r="D82" s="195" t="s">
        <v>257</v>
      </c>
      <c r="E82" s="433"/>
      <c r="F82" s="433"/>
      <c r="G82" s="433"/>
      <c r="H82" s="433"/>
      <c r="I82" s="433"/>
      <c r="J82" s="433"/>
      <c r="K82" s="436"/>
      <c r="L82" s="436"/>
      <c r="M82" s="574"/>
      <c r="Q82" s="190"/>
      <c r="R82" s="190"/>
      <c r="S82" s="190"/>
    </row>
    <row r="83" spans="1:21" ht="59.15" customHeight="1" thickBot="1" x14ac:dyDescent="0.65">
      <c r="A83" s="464"/>
      <c r="B83" s="443"/>
      <c r="C83" s="215" t="s">
        <v>411</v>
      </c>
      <c r="D83" s="212" t="s">
        <v>257</v>
      </c>
      <c r="E83" s="447"/>
      <c r="F83" s="447"/>
      <c r="G83" s="447"/>
      <c r="H83" s="447"/>
      <c r="I83" s="447"/>
      <c r="J83" s="447"/>
      <c r="K83" s="452"/>
      <c r="L83" s="452"/>
      <c r="M83" s="575"/>
      <c r="Q83" s="190"/>
      <c r="R83" s="190"/>
      <c r="S83" s="190"/>
    </row>
    <row r="84" spans="1:21" ht="57.65" customHeight="1" x14ac:dyDescent="0.6">
      <c r="A84" s="444" t="s">
        <v>412</v>
      </c>
      <c r="B84" s="441" t="s">
        <v>131</v>
      </c>
      <c r="C84" s="206" t="s">
        <v>413</v>
      </c>
      <c r="D84" s="194" t="s">
        <v>257</v>
      </c>
      <c r="E84" s="432" t="s">
        <v>103</v>
      </c>
      <c r="F84" s="432" t="s">
        <v>103</v>
      </c>
      <c r="G84" s="432" t="s">
        <v>103</v>
      </c>
      <c r="H84" s="432" t="s">
        <v>103</v>
      </c>
      <c r="I84" s="432" t="s">
        <v>103</v>
      </c>
      <c r="J84" s="432" t="s">
        <v>161</v>
      </c>
      <c r="K84" s="435" t="s">
        <v>664</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50.25" customHeight="1" x14ac:dyDescent="0.6">
      <c r="A86" s="463"/>
      <c r="B86" s="442"/>
      <c r="C86" s="205" t="s">
        <v>415</v>
      </c>
      <c r="D86" s="195" t="s">
        <v>257</v>
      </c>
      <c r="E86" s="433"/>
      <c r="F86" s="433"/>
      <c r="G86" s="433"/>
      <c r="H86" s="433"/>
      <c r="I86" s="433"/>
      <c r="J86" s="433"/>
      <c r="K86" s="436"/>
      <c r="L86" s="436"/>
      <c r="M86" s="574"/>
      <c r="Q86" s="190"/>
      <c r="R86" s="190"/>
      <c r="S86" s="190"/>
    </row>
    <row r="87" spans="1:21" ht="38.1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63" customHeight="1" x14ac:dyDescent="0.6">
      <c r="A90" s="584" t="str">
        <f>Q8&amp;Q18&amp;Q20&amp;Q28&amp;Q36&amp;Q42&amp;Q47&amp;Q48&amp;Q49&amp;Q54&amp;Q57&amp;Q65&amp;Q72&amp;Q77&amp;Q84&amp;Q87</f>
        <v xml:space="preserve">IIA5: 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38.15" customHeight="1" thickBot="1" x14ac:dyDescent="0.65">
      <c r="A96" s="581" t="str">
        <f>T8&amp;T18&amp;T20&amp;T28&amp;T36&amp;T42&amp;T47&amp;T49&amp;T54&amp;T57&amp;T65&amp;T72&amp;T77&amp;T84</f>
        <v xml:space="preserve">IIA5:No mitigation is proposed, as the proposed policy HO4 addresses the negative effect identified.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26.5" thickBot="1" x14ac:dyDescent="0.65">
      <c r="A98" s="581" t="str">
        <f>U8&amp;U18&amp;U20&amp;U28&amp;U36&amp;U42&amp;U47&amp;U49&amp;U54&amp;U57&amp;U65&amp;U72&amp;U77&amp;U84</f>
        <v/>
      </c>
      <c r="B98" s="582"/>
      <c r="C98" s="582"/>
      <c r="D98" s="582"/>
      <c r="E98" s="582"/>
      <c r="F98" s="582"/>
      <c r="G98" s="582"/>
      <c r="H98" s="582"/>
      <c r="I98" s="582"/>
      <c r="J98" s="582"/>
      <c r="K98" s="582"/>
      <c r="L98" s="582"/>
      <c r="M98" s="583"/>
    </row>
  </sheetData>
  <sheetProtection algorithmName="SHA-512" hashValue="/8HyZd2ZSAg9uWhTBAsIJtVra4sVVCMijfPFKs+dlvjCO/twidKKjrBfl7LaRcP9yBzr0Ew8cqhTzQjktehwRA==" saltValue="GTT9153d5HUXsupWs9SMdQ==" spinCount="100000" sheet="1" objects="1" scenarios="1"/>
  <autoFilter ref="A7:L87" xr:uid="{D2C47CAF-421C-4D58-AA7A-22430CCF83D7}"/>
  <mergeCells count="170">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 ref="I18:I19"/>
    <mergeCell ref="J18:J19"/>
    <mergeCell ref="K18:K19"/>
    <mergeCell ref="L18:L19"/>
    <mergeCell ref="M18:M19"/>
    <mergeCell ref="A18:A19"/>
    <mergeCell ref="B18:B19"/>
    <mergeCell ref="E18:E19"/>
    <mergeCell ref="F18:F19"/>
    <mergeCell ref="G18:G19"/>
    <mergeCell ref="H18:H19"/>
    <mergeCell ref="I20:I27"/>
    <mergeCell ref="J20:J27"/>
    <mergeCell ref="K20:K27"/>
    <mergeCell ref="L20:L27"/>
    <mergeCell ref="M20:M27"/>
    <mergeCell ref="A20:A27"/>
    <mergeCell ref="B20:B27"/>
    <mergeCell ref="E20:E27"/>
    <mergeCell ref="F20:F27"/>
    <mergeCell ref="G20:G27"/>
    <mergeCell ref="H20:H27"/>
    <mergeCell ref="I28:I35"/>
    <mergeCell ref="J28:J35"/>
    <mergeCell ref="K28:K35"/>
    <mergeCell ref="L28:L35"/>
    <mergeCell ref="M28:M35"/>
    <mergeCell ref="A28:A35"/>
    <mergeCell ref="B28:B35"/>
    <mergeCell ref="E28:E35"/>
    <mergeCell ref="F28:F35"/>
    <mergeCell ref="G28:G35"/>
    <mergeCell ref="H28:H35"/>
    <mergeCell ref="I36:I41"/>
    <mergeCell ref="J36:J41"/>
    <mergeCell ref="K36:K41"/>
    <mergeCell ref="L36:L41"/>
    <mergeCell ref="M36:M41"/>
    <mergeCell ref="A36:A41"/>
    <mergeCell ref="B36:B41"/>
    <mergeCell ref="E36:E41"/>
    <mergeCell ref="F36:F41"/>
    <mergeCell ref="G36:G41"/>
    <mergeCell ref="H36:H41"/>
    <mergeCell ref="I42:I46"/>
    <mergeCell ref="J42:J46"/>
    <mergeCell ref="K42:K46"/>
    <mergeCell ref="L42:L46"/>
    <mergeCell ref="M42:M46"/>
    <mergeCell ref="A42:A46"/>
    <mergeCell ref="B42:B46"/>
    <mergeCell ref="E42:E46"/>
    <mergeCell ref="F42:F46"/>
    <mergeCell ref="G42:G46"/>
    <mergeCell ref="H42:H46"/>
    <mergeCell ref="I47:I48"/>
    <mergeCell ref="J47:J48"/>
    <mergeCell ref="K47:K48"/>
    <mergeCell ref="L47:L48"/>
    <mergeCell ref="M47:M48"/>
    <mergeCell ref="A47:A48"/>
    <mergeCell ref="B47:B48"/>
    <mergeCell ref="E47:E48"/>
    <mergeCell ref="F47:F48"/>
    <mergeCell ref="G47:G48"/>
    <mergeCell ref="H47:H48"/>
    <mergeCell ref="I49:I53"/>
    <mergeCell ref="J49:J53"/>
    <mergeCell ref="K49:K53"/>
    <mergeCell ref="L49:L53"/>
    <mergeCell ref="M49:M53"/>
    <mergeCell ref="A49:A53"/>
    <mergeCell ref="B49:B53"/>
    <mergeCell ref="E49:E53"/>
    <mergeCell ref="F49:F53"/>
    <mergeCell ref="G49:G53"/>
    <mergeCell ref="H49:H53"/>
    <mergeCell ref="I54:I56"/>
    <mergeCell ref="J54:J56"/>
    <mergeCell ref="K54:K56"/>
    <mergeCell ref="L54:L56"/>
    <mergeCell ref="M54:M56"/>
    <mergeCell ref="A54:A56"/>
    <mergeCell ref="B54:B56"/>
    <mergeCell ref="E54:E56"/>
    <mergeCell ref="F54:F56"/>
    <mergeCell ref="G54:G56"/>
    <mergeCell ref="H54:H56"/>
    <mergeCell ref="I57:I64"/>
    <mergeCell ref="J57:J64"/>
    <mergeCell ref="K57:K64"/>
    <mergeCell ref="L57:L64"/>
    <mergeCell ref="M57:M64"/>
    <mergeCell ref="A57:A64"/>
    <mergeCell ref="B57:B64"/>
    <mergeCell ref="E57:E64"/>
    <mergeCell ref="F57:F64"/>
    <mergeCell ref="G57:G64"/>
    <mergeCell ref="H57:H64"/>
    <mergeCell ref="I65:I71"/>
    <mergeCell ref="J65:J71"/>
    <mergeCell ref="K65:K71"/>
    <mergeCell ref="L65:L71"/>
    <mergeCell ref="M65:M71"/>
    <mergeCell ref="A65:A71"/>
    <mergeCell ref="B65:B71"/>
    <mergeCell ref="E65:E71"/>
    <mergeCell ref="F65:F71"/>
    <mergeCell ref="G65:G71"/>
    <mergeCell ref="H65:H71"/>
    <mergeCell ref="I72:I76"/>
    <mergeCell ref="J72:J76"/>
    <mergeCell ref="K72:K76"/>
    <mergeCell ref="L72:L76"/>
    <mergeCell ref="M72:M76"/>
    <mergeCell ref="A72:A76"/>
    <mergeCell ref="B72:B76"/>
    <mergeCell ref="E72:E76"/>
    <mergeCell ref="F72:F76"/>
    <mergeCell ref="G72:G76"/>
    <mergeCell ref="H72:H76"/>
    <mergeCell ref="I77:I83"/>
    <mergeCell ref="J77:J83"/>
    <mergeCell ref="K77:K83"/>
    <mergeCell ref="L77:L83"/>
    <mergeCell ref="M77:M83"/>
    <mergeCell ref="A77:A83"/>
    <mergeCell ref="B77:B83"/>
    <mergeCell ref="E77:E83"/>
    <mergeCell ref="F77:F83"/>
    <mergeCell ref="G77:G83"/>
    <mergeCell ref="H77:H83"/>
    <mergeCell ref="I84:I87"/>
    <mergeCell ref="J84:J87"/>
    <mergeCell ref="K84:K87"/>
    <mergeCell ref="L84:L87"/>
    <mergeCell ref="M84:M87"/>
    <mergeCell ref="A84:A87"/>
    <mergeCell ref="B84:B87"/>
    <mergeCell ref="E84:E87"/>
    <mergeCell ref="F84:F87"/>
    <mergeCell ref="G84:G87"/>
    <mergeCell ref="H84:H87"/>
    <mergeCell ref="A95:M95"/>
    <mergeCell ref="A96:M96"/>
    <mergeCell ref="A97:M97"/>
    <mergeCell ref="A98:M98"/>
    <mergeCell ref="A89:M89"/>
    <mergeCell ref="A90:M90"/>
    <mergeCell ref="A91:M91"/>
    <mergeCell ref="A92:M92"/>
    <mergeCell ref="A93:M93"/>
    <mergeCell ref="A94:M94"/>
  </mergeCells>
  <conditionalFormatting sqref="C50:C53">
    <cfRule type="expression" dxfId="3236" priority="3">
      <formula>$D50="No"</formula>
    </cfRule>
  </conditionalFormatting>
  <conditionalFormatting sqref="C8:D87">
    <cfRule type="expression" dxfId="3235" priority="1">
      <formula>$D8="No"</formula>
    </cfRule>
  </conditionalFormatting>
  <conditionalFormatting sqref="J8 J18 J28 J49 J57 J65 J72 J77 J84">
    <cfRule type="cellIs" dxfId="3234" priority="35" operator="equal">
      <formula>"Significant Negative"</formula>
    </cfRule>
    <cfRule type="cellIs" dxfId="3233" priority="36" operator="equal">
      <formula>"Minor Negative"</formula>
    </cfRule>
    <cfRule type="cellIs" dxfId="3232" priority="37" operator="equal">
      <formula>"Uncertain"</formula>
    </cfRule>
    <cfRule type="cellIs" dxfId="3231" priority="38" operator="equal">
      <formula>"Neutral"</formula>
    </cfRule>
    <cfRule type="cellIs" dxfId="3230" priority="39" operator="equal">
      <formula>"Minor Positive"</formula>
    </cfRule>
    <cfRule type="cellIs" dxfId="3229" priority="40" operator="equal">
      <formula>"Significant Positive"</formula>
    </cfRule>
  </conditionalFormatting>
  <conditionalFormatting sqref="J20">
    <cfRule type="cellIs" dxfId="3228" priority="23" operator="equal">
      <formula>"Significant Negative"</formula>
    </cfRule>
    <cfRule type="cellIs" dxfId="3227" priority="24" operator="equal">
      <formula>"Minor Negative"</formula>
    </cfRule>
    <cfRule type="cellIs" dxfId="3226" priority="25" operator="equal">
      <formula>"Uncertain"</formula>
    </cfRule>
    <cfRule type="cellIs" dxfId="3225" priority="26" operator="equal">
      <formula>"Neutral"</formula>
    </cfRule>
    <cfRule type="cellIs" dxfId="3224" priority="27" operator="equal">
      <formula>"Minor Positive"</formula>
    </cfRule>
    <cfRule type="cellIs" dxfId="3223" priority="28" operator="equal">
      <formula>"Significant Positive"</formula>
    </cfRule>
  </conditionalFormatting>
  <conditionalFormatting sqref="J36">
    <cfRule type="cellIs" dxfId="3222" priority="17" operator="equal">
      <formula>"Significant Negative"</formula>
    </cfRule>
    <cfRule type="cellIs" dxfId="3221" priority="18" operator="equal">
      <formula>"Minor Negative"</formula>
    </cfRule>
    <cfRule type="cellIs" dxfId="3220" priority="19" operator="equal">
      <formula>"Uncertain"</formula>
    </cfRule>
    <cfRule type="cellIs" dxfId="3219" priority="20" operator="equal">
      <formula>"Neutral"</formula>
    </cfRule>
    <cfRule type="cellIs" dxfId="3218" priority="21" operator="equal">
      <formula>"Minor Positive"</formula>
    </cfRule>
    <cfRule type="cellIs" dxfId="3217" priority="22" operator="equal">
      <formula>"Significant Positive"</formula>
    </cfRule>
  </conditionalFormatting>
  <conditionalFormatting sqref="J42">
    <cfRule type="cellIs" dxfId="3216" priority="11" operator="equal">
      <formula>"Significant Negative"</formula>
    </cfRule>
    <cfRule type="cellIs" dxfId="3215" priority="12" operator="equal">
      <formula>"Minor Negative"</formula>
    </cfRule>
    <cfRule type="cellIs" dxfId="3214" priority="13" operator="equal">
      <formula>"Uncertain"</formula>
    </cfRule>
    <cfRule type="cellIs" dxfId="3213" priority="14" operator="equal">
      <formula>"Neutral"</formula>
    </cfRule>
    <cfRule type="cellIs" dxfId="3212" priority="15" operator="equal">
      <formula>"Minor Positive"</formula>
    </cfRule>
    <cfRule type="cellIs" dxfId="3211" priority="16" operator="equal">
      <formula>"Significant Positive"</formula>
    </cfRule>
  </conditionalFormatting>
  <conditionalFormatting sqref="J47">
    <cfRule type="cellIs" dxfId="3210" priority="29" operator="equal">
      <formula>"Significant Negative"</formula>
    </cfRule>
    <cfRule type="cellIs" dxfId="3209" priority="30" operator="equal">
      <formula>"Minor Negative"</formula>
    </cfRule>
    <cfRule type="cellIs" dxfId="3208" priority="31" operator="equal">
      <formula>"Uncertain"</formula>
    </cfRule>
    <cfRule type="cellIs" dxfId="3207" priority="32" operator="equal">
      <formula>"Neutral"</formula>
    </cfRule>
    <cfRule type="cellIs" dxfId="3206" priority="33" operator="equal">
      <formula>"Minor Positive"</formula>
    </cfRule>
    <cfRule type="cellIs" dxfId="3205" priority="34" operator="equal">
      <formula>"Significant Positive"</formula>
    </cfRule>
  </conditionalFormatting>
  <conditionalFormatting sqref="J54">
    <cfRule type="cellIs" dxfId="3204" priority="5" operator="equal">
      <formula>"Significant Negative"</formula>
    </cfRule>
    <cfRule type="cellIs" dxfId="3203" priority="6" operator="equal">
      <formula>"Minor Negative"</formula>
    </cfRule>
    <cfRule type="cellIs" dxfId="3202" priority="7" operator="equal">
      <formula>"Uncertain"</formula>
    </cfRule>
    <cfRule type="cellIs" dxfId="3201" priority="8" operator="equal">
      <formula>"Neutral"</formula>
    </cfRule>
    <cfRule type="cellIs" dxfId="3200" priority="9" operator="equal">
      <formula>"Minor Positive"</formula>
    </cfRule>
    <cfRule type="cellIs" dxfId="3199" priority="10" operator="equal">
      <formula>"Significant Positive"</formula>
    </cfRule>
  </conditionalFormatting>
  <pageMargins left="0.7" right="0.7" top="0.75" bottom="0.75" header="0.3" footer="0.3"/>
  <pageSetup orientation="portrait" horizontalDpi="4294967293" vertic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0797-1BA2-4605-863B-9EB7C203ECAD}">
  <sheetPr codeName="Sheet135">
    <tabColor theme="4" tint="0.79998168889431442"/>
  </sheetPr>
  <dimension ref="A1:V98"/>
  <sheetViews>
    <sheetView zoomScale="90" zoomScaleNormal="90" workbookViewId="0">
      <pane xSplit="4" ySplit="7" topLeftCell="K51"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858</v>
      </c>
      <c r="D1" s="323"/>
      <c r="E1" s="323"/>
      <c r="F1" s="324"/>
      <c r="G1" s="16"/>
      <c r="I1" s="7"/>
      <c r="J1" s="7"/>
      <c r="K1" s="7"/>
    </row>
    <row r="2" spans="1:22" x14ac:dyDescent="0.35">
      <c r="A2" s="74" t="s">
        <v>31</v>
      </c>
      <c r="B2" s="9"/>
      <c r="C2" s="323" t="s">
        <v>661</v>
      </c>
      <c r="D2" s="323"/>
      <c r="E2" s="323"/>
      <c r="F2" s="324"/>
      <c r="I2" s="8"/>
      <c r="J2" s="8"/>
      <c r="K2" s="8"/>
    </row>
    <row r="3" spans="1:22" ht="41.25" customHeight="1" x14ac:dyDescent="0.35">
      <c r="A3" s="75" t="s">
        <v>32</v>
      </c>
      <c r="B3" s="4"/>
      <c r="C3" s="323" t="s">
        <v>859</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664</v>
      </c>
      <c r="L20" s="370" t="s">
        <v>257</v>
      </c>
      <c r="M20" s="379"/>
      <c r="N20" s="498" t="s">
        <v>860</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policy should make it clearer that quality improvements would be sought to remaining amenity space. 
</v>
      </c>
    </row>
    <row r="21" spans="1:22" x14ac:dyDescent="0.35">
      <c r="A21" s="377"/>
      <c r="B21" s="368"/>
      <c r="C21" s="3" t="s">
        <v>339</v>
      </c>
      <c r="D21" s="24" t="s">
        <v>257</v>
      </c>
      <c r="E21" s="358"/>
      <c r="F21" s="358"/>
      <c r="G21" s="358"/>
      <c r="H21" s="358"/>
      <c r="I21" s="358"/>
      <c r="J21" s="358"/>
      <c r="K21" s="296"/>
      <c r="L21" s="358"/>
      <c r="M21" s="296"/>
      <c r="N21" s="499"/>
      <c r="R21" s="12"/>
      <c r="S21" s="12"/>
      <c r="T21" s="12"/>
    </row>
    <row r="22" spans="1:22" ht="14.5" customHeight="1" x14ac:dyDescent="0.35">
      <c r="A22" s="377"/>
      <c r="B22" s="368"/>
      <c r="C22" s="3" t="s">
        <v>340</v>
      </c>
      <c r="D22" s="24" t="s">
        <v>257</v>
      </c>
      <c r="E22" s="358"/>
      <c r="F22" s="358"/>
      <c r="G22" s="358"/>
      <c r="H22" s="358"/>
      <c r="I22" s="358"/>
      <c r="J22" s="358"/>
      <c r="K22" s="296"/>
      <c r="L22" s="358"/>
      <c r="M22" s="296"/>
      <c r="N22" s="499"/>
      <c r="R22" s="12"/>
      <c r="S22" s="12"/>
      <c r="T22" s="12"/>
    </row>
    <row r="23" spans="1:22" x14ac:dyDescent="0.35">
      <c r="A23" s="377"/>
      <c r="B23" s="368"/>
      <c r="C23" s="3" t="s">
        <v>341</v>
      </c>
      <c r="D23" s="24" t="s">
        <v>257</v>
      </c>
      <c r="E23" s="358"/>
      <c r="F23" s="358"/>
      <c r="G23" s="358"/>
      <c r="H23" s="358"/>
      <c r="I23" s="358"/>
      <c r="J23" s="358"/>
      <c r="K23" s="296"/>
      <c r="L23" s="358"/>
      <c r="M23" s="296"/>
      <c r="N23" s="499"/>
      <c r="R23" s="12"/>
      <c r="S23" s="12"/>
      <c r="T23" s="12"/>
    </row>
    <row r="24" spans="1:22" ht="14.5" customHeight="1" x14ac:dyDescent="0.35">
      <c r="A24" s="377"/>
      <c r="B24" s="368"/>
      <c r="C24" s="3" t="s">
        <v>342</v>
      </c>
      <c r="D24" s="24" t="s">
        <v>257</v>
      </c>
      <c r="E24" s="358"/>
      <c r="F24" s="358"/>
      <c r="G24" s="358"/>
      <c r="H24" s="358"/>
      <c r="I24" s="358"/>
      <c r="J24" s="358"/>
      <c r="K24" s="296"/>
      <c r="L24" s="358"/>
      <c r="M24" s="296"/>
      <c r="N24" s="499"/>
      <c r="R24" s="12"/>
      <c r="S24" s="12"/>
      <c r="T24" s="12"/>
    </row>
    <row r="25" spans="1:22" ht="29" x14ac:dyDescent="0.35">
      <c r="A25" s="377"/>
      <c r="B25" s="368"/>
      <c r="C25" s="3" t="s">
        <v>343</v>
      </c>
      <c r="D25" s="24" t="s">
        <v>257</v>
      </c>
      <c r="E25" s="358"/>
      <c r="F25" s="358"/>
      <c r="G25" s="358"/>
      <c r="H25" s="358"/>
      <c r="I25" s="358"/>
      <c r="J25" s="358"/>
      <c r="K25" s="296"/>
      <c r="L25" s="358"/>
      <c r="M25" s="296"/>
      <c r="N25" s="499"/>
      <c r="R25" s="12"/>
      <c r="S25" s="12"/>
      <c r="T25" s="12"/>
    </row>
    <row r="26" spans="1:22" ht="14.5" customHeight="1" x14ac:dyDescent="0.35">
      <c r="A26" s="377"/>
      <c r="B26" s="368"/>
      <c r="C26" s="3" t="s">
        <v>344</v>
      </c>
      <c r="D26" s="24" t="s">
        <v>257</v>
      </c>
      <c r="E26" s="358"/>
      <c r="F26" s="358"/>
      <c r="G26" s="358"/>
      <c r="H26" s="358"/>
      <c r="I26" s="358"/>
      <c r="J26" s="358"/>
      <c r="K26" s="296"/>
      <c r="L26" s="358"/>
      <c r="M26" s="296"/>
      <c r="N26" s="499"/>
      <c r="R26" s="12"/>
      <c r="S26" s="12"/>
      <c r="T26" s="12"/>
    </row>
    <row r="27" spans="1:22" ht="51.65" customHeight="1" thickBot="1" x14ac:dyDescent="0.4">
      <c r="A27" s="382"/>
      <c r="B27" s="369"/>
      <c r="C27" s="80" t="s">
        <v>345</v>
      </c>
      <c r="D27" s="88" t="s">
        <v>257</v>
      </c>
      <c r="E27" s="359"/>
      <c r="F27" s="359"/>
      <c r="G27" s="359"/>
      <c r="H27" s="359"/>
      <c r="I27" s="359"/>
      <c r="J27" s="359"/>
      <c r="K27" s="361"/>
      <c r="L27" s="359"/>
      <c r="M27" s="361"/>
      <c r="N27" s="500"/>
      <c r="R27" s="12"/>
      <c r="S27" s="12"/>
      <c r="T27" s="12"/>
    </row>
    <row r="28" spans="1:22" ht="29" x14ac:dyDescent="0.35">
      <c r="A28" s="376" t="s">
        <v>346</v>
      </c>
      <c r="B28" s="367" t="s">
        <v>121</v>
      </c>
      <c r="C28" s="85" t="s">
        <v>347</v>
      </c>
      <c r="D28" s="79" t="s">
        <v>253</v>
      </c>
      <c r="E28" s="370" t="s">
        <v>421</v>
      </c>
      <c r="F28" s="370" t="s">
        <v>444</v>
      </c>
      <c r="G28" s="370" t="s">
        <v>423</v>
      </c>
      <c r="H28" s="370" t="s">
        <v>468</v>
      </c>
      <c r="I28" s="370" t="s">
        <v>425</v>
      </c>
      <c r="J28" s="370" t="s">
        <v>493</v>
      </c>
      <c r="K28" s="379" t="s">
        <v>861</v>
      </c>
      <c r="L28" s="370" t="s">
        <v>257</v>
      </c>
      <c r="M28" s="379"/>
      <c r="N28" s="503"/>
      <c r="R28" s="12" t="str">
        <f>IF(OR(J28='Drop downs'!$G$7,J28='Drop downs'!$G$5), B28&amp;": "&amp;K28&amp;CHAR(10),"")</f>
        <v/>
      </c>
      <c r="S28" s="12"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2" t="str">
        <f>IF(E28='Drop downs'!$B$6,B28&amp;": "&amp;K28&amp;"","")</f>
        <v/>
      </c>
      <c r="U28" t="str">
        <f>IF(M28&gt;0,B28&amp;":"&amp;M28&amp;"
","")</f>
        <v/>
      </c>
      <c r="V28" t="str">
        <f>IF(N28&gt;0,B28&amp;":"&amp;N28&amp;"
","")</f>
        <v/>
      </c>
    </row>
    <row r="29" spans="1:22" ht="29" x14ac:dyDescent="0.35">
      <c r="A29" s="377"/>
      <c r="B29" s="368"/>
      <c r="C29" s="83" t="s">
        <v>348</v>
      </c>
      <c r="D29" s="3" t="s">
        <v>253</v>
      </c>
      <c r="E29" s="358"/>
      <c r="F29" s="358"/>
      <c r="G29" s="358"/>
      <c r="H29" s="358"/>
      <c r="I29" s="358"/>
      <c r="J29" s="358"/>
      <c r="K29" s="296"/>
      <c r="L29" s="358"/>
      <c r="M29" s="296"/>
      <c r="N29" s="505"/>
      <c r="R29" s="12"/>
      <c r="S29" s="12"/>
      <c r="T29" s="12"/>
    </row>
    <row r="30" spans="1:22" x14ac:dyDescent="0.35">
      <c r="A30" s="377"/>
      <c r="B30" s="368"/>
      <c r="C30" s="83" t="s">
        <v>349</v>
      </c>
      <c r="D30" s="3" t="s">
        <v>253</v>
      </c>
      <c r="E30" s="358"/>
      <c r="F30" s="358"/>
      <c r="G30" s="358"/>
      <c r="H30" s="358"/>
      <c r="I30" s="358"/>
      <c r="J30" s="358"/>
      <c r="K30" s="296"/>
      <c r="L30" s="358"/>
      <c r="M30" s="296"/>
      <c r="N30" s="505"/>
      <c r="R30" s="12"/>
      <c r="S30" s="12"/>
      <c r="T30" s="12"/>
    </row>
    <row r="31" spans="1:22" ht="30" customHeight="1" x14ac:dyDescent="0.35">
      <c r="A31" s="377"/>
      <c r="B31" s="368"/>
      <c r="C31" s="83" t="s">
        <v>350</v>
      </c>
      <c r="D31" s="3" t="s">
        <v>257</v>
      </c>
      <c r="E31" s="358"/>
      <c r="F31" s="358"/>
      <c r="G31" s="358"/>
      <c r="H31" s="358"/>
      <c r="I31" s="358"/>
      <c r="J31" s="358"/>
      <c r="K31" s="296"/>
      <c r="L31" s="358"/>
      <c r="M31" s="296"/>
      <c r="N31" s="505"/>
      <c r="R31" s="12"/>
      <c r="S31" s="12"/>
      <c r="T31" s="12"/>
    </row>
    <row r="32" spans="1:22" x14ac:dyDescent="0.35">
      <c r="A32" s="377"/>
      <c r="B32" s="368"/>
      <c r="C32" s="83" t="s">
        <v>351</v>
      </c>
      <c r="D32" s="3" t="s">
        <v>253</v>
      </c>
      <c r="E32" s="358"/>
      <c r="F32" s="358"/>
      <c r="G32" s="358"/>
      <c r="H32" s="358"/>
      <c r="I32" s="358"/>
      <c r="J32" s="358"/>
      <c r="K32" s="296"/>
      <c r="L32" s="358"/>
      <c r="M32" s="296"/>
      <c r="N32" s="505"/>
      <c r="R32" s="12"/>
      <c r="S32" s="12"/>
      <c r="T32" s="12"/>
    </row>
    <row r="33" spans="1:22" x14ac:dyDescent="0.35">
      <c r="A33" s="377"/>
      <c r="B33" s="368"/>
      <c r="C33" s="83" t="s">
        <v>352</v>
      </c>
      <c r="D33" s="3"/>
      <c r="E33" s="358"/>
      <c r="F33" s="358"/>
      <c r="G33" s="358"/>
      <c r="H33" s="358"/>
      <c r="I33" s="358"/>
      <c r="J33" s="358"/>
      <c r="K33" s="296"/>
      <c r="L33" s="358"/>
      <c r="M33" s="296"/>
      <c r="N33" s="505"/>
      <c r="R33" s="12"/>
      <c r="S33" s="12"/>
      <c r="T33" s="12"/>
    </row>
    <row r="34" spans="1:22" x14ac:dyDescent="0.35">
      <c r="A34" s="377"/>
      <c r="B34" s="368"/>
      <c r="C34" s="83" t="s">
        <v>353</v>
      </c>
      <c r="D34" s="3"/>
      <c r="E34" s="358"/>
      <c r="F34" s="358"/>
      <c r="G34" s="358"/>
      <c r="H34" s="358"/>
      <c r="I34" s="358"/>
      <c r="J34" s="358"/>
      <c r="K34" s="296"/>
      <c r="L34" s="358"/>
      <c r="M34" s="296"/>
      <c r="N34" s="505"/>
      <c r="R34" s="12"/>
      <c r="S34" s="12"/>
      <c r="T34" s="12"/>
    </row>
    <row r="35" spans="1:22" ht="30" customHeight="1" thickBot="1" x14ac:dyDescent="0.4">
      <c r="A35" s="382"/>
      <c r="B35" s="369"/>
      <c r="C35" s="93" t="s">
        <v>354</v>
      </c>
      <c r="D35" s="80"/>
      <c r="E35" s="359"/>
      <c r="F35" s="359"/>
      <c r="G35" s="359"/>
      <c r="H35" s="359"/>
      <c r="I35" s="359"/>
      <c r="J35" s="359"/>
      <c r="K35" s="361"/>
      <c r="L35" s="359"/>
      <c r="M35" s="361"/>
      <c r="N35" s="504"/>
      <c r="R35" s="12"/>
      <c r="S35" s="12"/>
      <c r="T35" s="12"/>
    </row>
    <row r="36" spans="1:22" ht="37.5" customHeight="1" x14ac:dyDescent="0.35">
      <c r="A36" s="376" t="s">
        <v>355</v>
      </c>
      <c r="B36" s="367" t="s">
        <v>122</v>
      </c>
      <c r="C36" s="79" t="s">
        <v>356</v>
      </c>
      <c r="D36" s="79" t="s">
        <v>253</v>
      </c>
      <c r="E36" s="370" t="s">
        <v>421</v>
      </c>
      <c r="F36" s="370" t="s">
        <v>422</v>
      </c>
      <c r="G36" s="370" t="s">
        <v>423</v>
      </c>
      <c r="H36" s="370" t="s">
        <v>424</v>
      </c>
      <c r="I36" s="370" t="s">
        <v>425</v>
      </c>
      <c r="J36" s="370" t="s">
        <v>493</v>
      </c>
      <c r="K36" s="379" t="s">
        <v>862</v>
      </c>
      <c r="L36" s="379" t="s">
        <v>257</v>
      </c>
      <c r="M36" s="379"/>
      <c r="N36" s="498"/>
      <c r="R36" s="12" t="str">
        <f>IF(OR(J36='Drop downs'!$G$7,J36='Drop downs'!$G$5), B36&amp;": "&amp;K36&amp;CHAR(10),"")</f>
        <v/>
      </c>
      <c r="S36" s="12" t="str">
        <f>IF(J36='Drop downs'!$G$2,B36&amp;": "&amp;K36&amp;"
"," ")</f>
        <v xml:space="preserve">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v>
      </c>
      <c r="T36" s="12" t="str">
        <f>IF(E36='Drop downs'!$B$6,B36&amp;": "&amp;K36&amp;"","")</f>
        <v/>
      </c>
      <c r="U36" t="str">
        <f>IF(M36&gt;0,B36&amp;":"&amp;M36&amp;"
","")</f>
        <v/>
      </c>
      <c r="V36" t="str">
        <f>IF(N36&gt;0,B36&amp;":"&amp;N36&amp;"
","")</f>
        <v/>
      </c>
    </row>
    <row r="37" spans="1:22" ht="29" x14ac:dyDescent="0.35">
      <c r="A37" s="377"/>
      <c r="B37" s="368"/>
      <c r="C37" s="3" t="s">
        <v>357</v>
      </c>
      <c r="D37" s="3" t="s">
        <v>253</v>
      </c>
      <c r="E37" s="358"/>
      <c r="F37" s="358"/>
      <c r="G37" s="358"/>
      <c r="H37" s="358"/>
      <c r="I37" s="358"/>
      <c r="J37" s="358"/>
      <c r="K37" s="296"/>
      <c r="L37" s="296"/>
      <c r="M37" s="296"/>
      <c r="N37" s="499"/>
      <c r="R37" s="12"/>
      <c r="S37" s="12"/>
      <c r="T37" s="12"/>
    </row>
    <row r="38" spans="1:22" ht="47.25" customHeight="1" x14ac:dyDescent="0.35">
      <c r="A38" s="377"/>
      <c r="B38" s="368"/>
      <c r="C38" s="3" t="s">
        <v>358</v>
      </c>
      <c r="D38" s="3" t="s">
        <v>253</v>
      </c>
      <c r="E38" s="358"/>
      <c r="F38" s="358"/>
      <c r="G38" s="358"/>
      <c r="H38" s="358"/>
      <c r="I38" s="358"/>
      <c r="J38" s="358"/>
      <c r="K38" s="296"/>
      <c r="L38" s="296"/>
      <c r="M38" s="296"/>
      <c r="N38" s="499"/>
      <c r="R38" s="12"/>
      <c r="S38" s="12"/>
      <c r="T38" s="12"/>
    </row>
    <row r="39" spans="1:22" ht="29" x14ac:dyDescent="0.35">
      <c r="A39" s="377"/>
      <c r="B39" s="368"/>
      <c r="C39" s="3" t="s">
        <v>359</v>
      </c>
      <c r="D39" s="3" t="s">
        <v>253</v>
      </c>
      <c r="E39" s="358"/>
      <c r="F39" s="358"/>
      <c r="G39" s="358"/>
      <c r="H39" s="358"/>
      <c r="I39" s="358"/>
      <c r="J39" s="358"/>
      <c r="K39" s="296"/>
      <c r="L39" s="296"/>
      <c r="M39" s="296"/>
      <c r="N39" s="499"/>
      <c r="R39" s="12"/>
      <c r="S39" s="12"/>
      <c r="T39" s="12"/>
    </row>
    <row r="40" spans="1:22" ht="43.5" x14ac:dyDescent="0.35">
      <c r="A40" s="377"/>
      <c r="B40" s="368"/>
      <c r="C40" s="3" t="s">
        <v>360</v>
      </c>
      <c r="D40" s="3" t="s">
        <v>253</v>
      </c>
      <c r="E40" s="358"/>
      <c r="F40" s="358"/>
      <c r="G40" s="358"/>
      <c r="H40" s="358"/>
      <c r="I40" s="358"/>
      <c r="J40" s="358"/>
      <c r="K40" s="296"/>
      <c r="L40" s="296"/>
      <c r="M40" s="296"/>
      <c r="N40" s="499"/>
      <c r="R40" s="12"/>
      <c r="S40" s="12"/>
      <c r="T40" s="12"/>
    </row>
    <row r="41" spans="1:22" ht="55.5" customHeight="1" thickBot="1" x14ac:dyDescent="0.4">
      <c r="A41" s="382"/>
      <c r="B41" s="369"/>
      <c r="C41" s="80" t="s">
        <v>361</v>
      </c>
      <c r="D41" s="80" t="s">
        <v>253</v>
      </c>
      <c r="E41" s="359"/>
      <c r="F41" s="359"/>
      <c r="G41" s="359"/>
      <c r="H41" s="359"/>
      <c r="I41" s="359"/>
      <c r="J41" s="359"/>
      <c r="K41" s="361"/>
      <c r="L41" s="361"/>
      <c r="M41" s="361"/>
      <c r="N41" s="500"/>
      <c r="R41" s="12"/>
      <c r="S41" s="12"/>
      <c r="T41" s="12"/>
    </row>
    <row r="42" spans="1:22" ht="29" x14ac:dyDescent="0.35">
      <c r="A42" s="376" t="s">
        <v>362</v>
      </c>
      <c r="B42" s="367" t="s">
        <v>123</v>
      </c>
      <c r="C42" s="79" t="s">
        <v>363</v>
      </c>
      <c r="D42" s="79" t="s">
        <v>253</v>
      </c>
      <c r="E42" s="370" t="s">
        <v>421</v>
      </c>
      <c r="F42" s="370" t="s">
        <v>422</v>
      </c>
      <c r="G42" s="370" t="s">
        <v>510</v>
      </c>
      <c r="H42" s="370" t="s">
        <v>468</v>
      </c>
      <c r="I42" s="370" t="s">
        <v>425</v>
      </c>
      <c r="J42" s="370" t="s">
        <v>156</v>
      </c>
      <c r="K42" s="379" t="s">
        <v>863</v>
      </c>
      <c r="L42" s="379" t="s">
        <v>257</v>
      </c>
      <c r="M42" s="379"/>
      <c r="N42" s="498" t="s">
        <v>864</v>
      </c>
      <c r="R42" s="12" t="str">
        <f>IF(OR(J42='Drop downs'!$G$7,J42='Drop downs'!$G$5), B42&amp;": "&amp;K42&amp;CHAR(10),"")</f>
        <v/>
      </c>
      <c r="S42" s="12"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2" t="str">
        <f>IF(E42='Drop downs'!$B$6,B42&amp;": "&amp;K42&amp;"","")</f>
        <v/>
      </c>
      <c r="U42" t="str">
        <f>IF(M42&gt;0,B42&amp;":"&amp;M42&amp;"
","")</f>
        <v/>
      </c>
      <c r="V42"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30" customHeight="1" x14ac:dyDescent="0.35">
      <c r="A43" s="377"/>
      <c r="B43" s="368"/>
      <c r="C43" s="3" t="s">
        <v>364</v>
      </c>
      <c r="D43" s="3" t="s">
        <v>253</v>
      </c>
      <c r="E43" s="358"/>
      <c r="F43" s="358"/>
      <c r="G43" s="358"/>
      <c r="H43" s="358"/>
      <c r="I43" s="358"/>
      <c r="J43" s="358"/>
      <c r="K43" s="296"/>
      <c r="L43" s="296"/>
      <c r="M43" s="296"/>
      <c r="N43" s="499"/>
      <c r="R43" s="12"/>
      <c r="S43" s="12"/>
      <c r="T43" s="12"/>
    </row>
    <row r="44" spans="1:22" x14ac:dyDescent="0.35">
      <c r="A44" s="377"/>
      <c r="B44" s="368"/>
      <c r="C44" s="3" t="s">
        <v>365</v>
      </c>
      <c r="D44" s="3" t="s">
        <v>253</v>
      </c>
      <c r="E44" s="358"/>
      <c r="F44" s="358"/>
      <c r="G44" s="358"/>
      <c r="H44" s="358"/>
      <c r="I44" s="358"/>
      <c r="J44" s="358"/>
      <c r="K44" s="296"/>
      <c r="L44" s="296"/>
      <c r="M44" s="296"/>
      <c r="N44" s="499"/>
      <c r="R44" s="12"/>
      <c r="S44" s="12"/>
      <c r="T44" s="12"/>
    </row>
    <row r="45" spans="1:22" x14ac:dyDescent="0.35">
      <c r="A45" s="377"/>
      <c r="B45" s="368"/>
      <c r="C45" s="3" t="s">
        <v>366</v>
      </c>
      <c r="D45" s="3" t="s">
        <v>253</v>
      </c>
      <c r="E45" s="358"/>
      <c r="F45" s="358"/>
      <c r="G45" s="358"/>
      <c r="H45" s="358"/>
      <c r="I45" s="358"/>
      <c r="J45" s="358"/>
      <c r="K45" s="296"/>
      <c r="L45" s="296"/>
      <c r="M45" s="296"/>
      <c r="N45" s="499"/>
      <c r="R45" s="12"/>
      <c r="S45" s="12"/>
      <c r="T45" s="12"/>
    </row>
    <row r="46" spans="1:22" ht="29.5" thickBot="1" x14ac:dyDescent="0.4">
      <c r="A46" s="382"/>
      <c r="B46" s="369"/>
      <c r="C46" s="80" t="s">
        <v>367</v>
      </c>
      <c r="D46" s="80" t="s">
        <v>257</v>
      </c>
      <c r="E46" s="359"/>
      <c r="F46" s="359"/>
      <c r="G46" s="359"/>
      <c r="H46" s="359"/>
      <c r="I46" s="359"/>
      <c r="J46" s="359"/>
      <c r="K46" s="361"/>
      <c r="L46" s="361"/>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9"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61"/>
      <c r="M48" s="361"/>
      <c r="N48" s="500"/>
      <c r="R48" s="12"/>
      <c r="S48" s="12"/>
      <c r="T48" s="12"/>
    </row>
    <row r="49" spans="1:22" ht="29" x14ac:dyDescent="0.35">
      <c r="A49" s="376" t="s">
        <v>371</v>
      </c>
      <c r="B49" s="367" t="s">
        <v>125</v>
      </c>
      <c r="C49" s="86" t="s">
        <v>372</v>
      </c>
      <c r="D49" s="86" t="s">
        <v>253</v>
      </c>
      <c r="E49" s="370" t="s">
        <v>435</v>
      </c>
      <c r="F49" s="370" t="s">
        <v>422</v>
      </c>
      <c r="G49" s="370" t="s">
        <v>427</v>
      </c>
      <c r="H49" s="370" t="s">
        <v>468</v>
      </c>
      <c r="I49" s="370" t="s">
        <v>439</v>
      </c>
      <c r="J49" s="370" t="s">
        <v>159</v>
      </c>
      <c r="K49" s="379" t="s">
        <v>865</v>
      </c>
      <c r="L49" s="379" t="s">
        <v>257</v>
      </c>
      <c r="M49" s="379"/>
      <c r="N49" s="498" t="s">
        <v>866</v>
      </c>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xml:space="preserve">IIA8:The inclusions of low carbon and energy efficient design within regeneration proposals could be included within this policy to further improve the potential positive effect identified. 
</v>
      </c>
    </row>
    <row r="50" spans="1:22" x14ac:dyDescent="0.35">
      <c r="A50" s="377"/>
      <c r="B50" s="368"/>
      <c r="C50" s="24" t="s">
        <v>373</v>
      </c>
      <c r="D50" s="24" t="s">
        <v>253</v>
      </c>
      <c r="E50" s="358"/>
      <c r="F50" s="358"/>
      <c r="G50" s="358"/>
      <c r="H50" s="358"/>
      <c r="I50" s="358"/>
      <c r="J50" s="358"/>
      <c r="K50" s="296"/>
      <c r="L50" s="296"/>
      <c r="M50" s="296"/>
      <c r="N50" s="499"/>
      <c r="R50" s="12"/>
      <c r="S50" s="12"/>
      <c r="T50" s="12"/>
    </row>
    <row r="51" spans="1:22" x14ac:dyDescent="0.35">
      <c r="A51" s="377"/>
      <c r="B51" s="368"/>
      <c r="C51" s="97" t="s">
        <v>374</v>
      </c>
      <c r="D51" s="24" t="s">
        <v>253</v>
      </c>
      <c r="E51" s="358"/>
      <c r="F51" s="358"/>
      <c r="G51" s="358"/>
      <c r="H51" s="358"/>
      <c r="I51" s="358"/>
      <c r="J51" s="358"/>
      <c r="K51" s="296"/>
      <c r="L51" s="296"/>
      <c r="M51" s="296"/>
      <c r="N51" s="499"/>
      <c r="R51" s="12"/>
      <c r="S51" s="12"/>
      <c r="T51" s="12"/>
    </row>
    <row r="52" spans="1:22" x14ac:dyDescent="0.35">
      <c r="A52" s="377"/>
      <c r="B52" s="368"/>
      <c r="C52" s="24" t="s">
        <v>375</v>
      </c>
      <c r="D52" s="24" t="s">
        <v>253</v>
      </c>
      <c r="E52" s="358"/>
      <c r="F52" s="358"/>
      <c r="G52" s="358"/>
      <c r="H52" s="358"/>
      <c r="I52" s="358"/>
      <c r="J52" s="358"/>
      <c r="K52" s="296"/>
      <c r="L52" s="296"/>
      <c r="M52" s="296"/>
      <c r="N52" s="499"/>
      <c r="R52" s="12"/>
      <c r="S52" s="12"/>
      <c r="T52" s="12"/>
    </row>
    <row r="53" spans="1:22" ht="15" thickBot="1" x14ac:dyDescent="0.4">
      <c r="A53" s="382"/>
      <c r="B53" s="369"/>
      <c r="C53" s="88" t="s">
        <v>376</v>
      </c>
      <c r="D53" s="88" t="s">
        <v>253</v>
      </c>
      <c r="E53" s="359"/>
      <c r="F53" s="359"/>
      <c r="G53" s="359"/>
      <c r="H53" s="359"/>
      <c r="I53" s="359"/>
      <c r="J53" s="359"/>
      <c r="K53" s="361"/>
      <c r="L53" s="361"/>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9"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296"/>
      <c r="M55" s="296"/>
      <c r="N55" s="499"/>
      <c r="R55" s="12"/>
      <c r="S55" s="12"/>
      <c r="T55" s="12"/>
    </row>
    <row r="56" spans="1:22" ht="29.5" thickBot="1" x14ac:dyDescent="0.4">
      <c r="A56" s="382"/>
      <c r="B56" s="369"/>
      <c r="C56" s="90" t="s">
        <v>380</v>
      </c>
      <c r="D56" s="88" t="s">
        <v>257</v>
      </c>
      <c r="E56" s="359"/>
      <c r="F56" s="359"/>
      <c r="G56" s="359"/>
      <c r="H56" s="359"/>
      <c r="I56" s="359"/>
      <c r="J56" s="359"/>
      <c r="K56" s="361"/>
      <c r="L56" s="361"/>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9" t="s">
        <v>257</v>
      </c>
      <c r="M57" s="379"/>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296"/>
      <c r="M58" s="296"/>
      <c r="N58" s="499"/>
      <c r="R58" s="12"/>
      <c r="S58" s="12"/>
      <c r="T58" s="12"/>
    </row>
    <row r="59" spans="1:22" x14ac:dyDescent="0.35">
      <c r="A59" s="377"/>
      <c r="B59" s="368"/>
      <c r="C59" s="24" t="s">
        <v>384</v>
      </c>
      <c r="D59" s="24" t="s">
        <v>253</v>
      </c>
      <c r="E59" s="358"/>
      <c r="F59" s="358"/>
      <c r="G59" s="358"/>
      <c r="H59" s="358"/>
      <c r="I59" s="358"/>
      <c r="J59" s="358"/>
      <c r="K59" s="296"/>
      <c r="L59" s="296"/>
      <c r="M59" s="296"/>
      <c r="N59" s="499"/>
      <c r="R59" s="12"/>
      <c r="S59" s="12"/>
      <c r="T59" s="12"/>
    </row>
    <row r="60" spans="1:22" x14ac:dyDescent="0.35">
      <c r="A60" s="377"/>
      <c r="B60" s="368"/>
      <c r="C60" s="24" t="s">
        <v>385</v>
      </c>
      <c r="D60" s="24" t="s">
        <v>257</v>
      </c>
      <c r="E60" s="358"/>
      <c r="F60" s="358"/>
      <c r="G60" s="358"/>
      <c r="H60" s="358"/>
      <c r="I60" s="358"/>
      <c r="J60" s="358"/>
      <c r="K60" s="296"/>
      <c r="L60" s="296"/>
      <c r="M60" s="296"/>
      <c r="N60" s="499"/>
      <c r="R60" s="12"/>
      <c r="S60" s="12"/>
      <c r="T60" s="12"/>
    </row>
    <row r="61" spans="1:22" x14ac:dyDescent="0.35">
      <c r="A61" s="377"/>
      <c r="B61" s="368"/>
      <c r="C61" s="24" t="s">
        <v>386</v>
      </c>
      <c r="D61" s="24" t="s">
        <v>253</v>
      </c>
      <c r="E61" s="358"/>
      <c r="F61" s="358"/>
      <c r="G61" s="358"/>
      <c r="H61" s="358"/>
      <c r="I61" s="358"/>
      <c r="J61" s="358"/>
      <c r="K61" s="296"/>
      <c r="L61" s="296"/>
      <c r="M61" s="296"/>
      <c r="N61" s="499"/>
      <c r="R61" s="12"/>
      <c r="S61" s="12"/>
      <c r="T61" s="12"/>
    </row>
    <row r="62" spans="1:22" x14ac:dyDescent="0.35">
      <c r="A62" s="377"/>
      <c r="B62" s="368"/>
      <c r="C62" s="24" t="s">
        <v>387</v>
      </c>
      <c r="D62" s="24" t="s">
        <v>253</v>
      </c>
      <c r="E62" s="358"/>
      <c r="F62" s="358"/>
      <c r="G62" s="358"/>
      <c r="H62" s="358"/>
      <c r="I62" s="358"/>
      <c r="J62" s="358"/>
      <c r="K62" s="296"/>
      <c r="L62" s="296"/>
      <c r="M62" s="296"/>
      <c r="N62" s="499"/>
      <c r="R62" s="12"/>
      <c r="S62" s="12"/>
      <c r="T62" s="12"/>
    </row>
    <row r="63" spans="1:22" ht="29" x14ac:dyDescent="0.35">
      <c r="A63" s="377"/>
      <c r="B63" s="368"/>
      <c r="C63" s="24" t="s">
        <v>388</v>
      </c>
      <c r="D63" s="24" t="s">
        <v>253</v>
      </c>
      <c r="E63" s="358"/>
      <c r="F63" s="358"/>
      <c r="G63" s="358"/>
      <c r="H63" s="358"/>
      <c r="I63" s="358"/>
      <c r="J63" s="358"/>
      <c r="K63" s="296"/>
      <c r="L63" s="296"/>
      <c r="M63" s="296"/>
      <c r="N63" s="499"/>
      <c r="R63" s="12"/>
      <c r="S63" s="12"/>
      <c r="T63" s="12"/>
    </row>
    <row r="64" spans="1:22" ht="15" thickBot="1" x14ac:dyDescent="0.4">
      <c r="A64" s="382"/>
      <c r="B64" s="369"/>
      <c r="C64" s="88" t="s">
        <v>389</v>
      </c>
      <c r="D64" s="88" t="s">
        <v>253</v>
      </c>
      <c r="E64" s="359"/>
      <c r="F64" s="359"/>
      <c r="G64" s="359"/>
      <c r="H64" s="359"/>
      <c r="I64" s="359"/>
      <c r="J64" s="359"/>
      <c r="K64" s="361"/>
      <c r="L64" s="361"/>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9"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296"/>
      <c r="M66" s="296"/>
      <c r="N66" s="499"/>
      <c r="R66" s="12"/>
      <c r="S66" s="12"/>
      <c r="T66" s="12"/>
    </row>
    <row r="67" spans="1:22" ht="29" x14ac:dyDescent="0.35">
      <c r="A67" s="377"/>
      <c r="B67" s="368"/>
      <c r="C67" s="83" t="s">
        <v>393</v>
      </c>
      <c r="D67" s="24" t="s">
        <v>257</v>
      </c>
      <c r="E67" s="358"/>
      <c r="F67" s="358"/>
      <c r="G67" s="358"/>
      <c r="H67" s="358"/>
      <c r="I67" s="358"/>
      <c r="J67" s="358"/>
      <c r="K67" s="296"/>
      <c r="L67" s="296"/>
      <c r="M67" s="296"/>
      <c r="N67" s="499"/>
      <c r="R67" s="12"/>
      <c r="S67" s="12"/>
      <c r="T67" s="12"/>
    </row>
    <row r="68" spans="1:22" x14ac:dyDescent="0.35">
      <c r="A68" s="377"/>
      <c r="B68" s="368"/>
      <c r="C68" s="83" t="s">
        <v>394</v>
      </c>
      <c r="D68" s="24" t="s">
        <v>257</v>
      </c>
      <c r="E68" s="358"/>
      <c r="F68" s="358"/>
      <c r="G68" s="358"/>
      <c r="H68" s="358"/>
      <c r="I68" s="358"/>
      <c r="J68" s="358"/>
      <c r="K68" s="296"/>
      <c r="L68" s="296"/>
      <c r="M68" s="296"/>
      <c r="N68" s="499"/>
      <c r="R68" s="12"/>
      <c r="S68" s="12"/>
      <c r="T68" s="12"/>
    </row>
    <row r="69" spans="1:22" x14ac:dyDescent="0.35">
      <c r="A69" s="377"/>
      <c r="B69" s="368"/>
      <c r="C69" s="83" t="s">
        <v>395</v>
      </c>
      <c r="D69" s="24" t="s">
        <v>257</v>
      </c>
      <c r="E69" s="358"/>
      <c r="F69" s="358"/>
      <c r="G69" s="358"/>
      <c r="H69" s="358"/>
      <c r="I69" s="358"/>
      <c r="J69" s="358"/>
      <c r="K69" s="296"/>
      <c r="L69" s="296"/>
      <c r="M69" s="296"/>
      <c r="N69" s="499"/>
      <c r="R69" s="12"/>
      <c r="S69" s="12"/>
      <c r="T69" s="12"/>
    </row>
    <row r="70" spans="1:22" x14ac:dyDescent="0.35">
      <c r="A70" s="377"/>
      <c r="B70" s="368"/>
      <c r="C70" s="83" t="s">
        <v>396</v>
      </c>
      <c r="D70" s="24" t="s">
        <v>257</v>
      </c>
      <c r="E70" s="358"/>
      <c r="F70" s="358"/>
      <c r="G70" s="358"/>
      <c r="H70" s="358"/>
      <c r="I70" s="358"/>
      <c r="J70" s="358"/>
      <c r="K70" s="296"/>
      <c r="L70" s="296"/>
      <c r="M70" s="296"/>
      <c r="N70" s="499"/>
      <c r="R70" s="12"/>
      <c r="S70" s="12"/>
      <c r="T70" s="12"/>
    </row>
    <row r="71" spans="1:22" ht="15" thickBot="1" x14ac:dyDescent="0.4">
      <c r="A71" s="382"/>
      <c r="B71" s="369"/>
      <c r="C71" s="93" t="s">
        <v>397</v>
      </c>
      <c r="D71" s="88" t="s">
        <v>257</v>
      </c>
      <c r="E71" s="359"/>
      <c r="F71" s="359"/>
      <c r="G71" s="359"/>
      <c r="H71" s="359"/>
      <c r="I71" s="359"/>
      <c r="J71" s="359"/>
      <c r="K71" s="361"/>
      <c r="L71" s="361"/>
      <c r="M71" s="361"/>
      <c r="N71" s="500"/>
      <c r="R71" s="12"/>
      <c r="S71" s="12"/>
      <c r="T71" s="12"/>
    </row>
    <row r="72" spans="1:22" x14ac:dyDescent="0.35">
      <c r="A72" s="376" t="s">
        <v>398</v>
      </c>
      <c r="B72" s="367" t="s">
        <v>129</v>
      </c>
      <c r="C72" s="85" t="s">
        <v>399</v>
      </c>
      <c r="D72" s="86" t="s">
        <v>253</v>
      </c>
      <c r="E72" s="370" t="s">
        <v>421</v>
      </c>
      <c r="F72" s="370" t="s">
        <v>422</v>
      </c>
      <c r="G72" s="370" t="s">
        <v>423</v>
      </c>
      <c r="H72" s="370" t="s">
        <v>424</v>
      </c>
      <c r="I72" s="370" t="s">
        <v>439</v>
      </c>
      <c r="J72" s="370" t="s">
        <v>159</v>
      </c>
      <c r="K72" s="371" t="s">
        <v>867</v>
      </c>
      <c r="L72" s="379"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253</v>
      </c>
      <c r="E73" s="358"/>
      <c r="F73" s="358"/>
      <c r="G73" s="358"/>
      <c r="H73" s="358"/>
      <c r="I73" s="358"/>
      <c r="J73" s="358"/>
      <c r="K73" s="372"/>
      <c r="L73" s="296"/>
      <c r="M73" s="296"/>
      <c r="N73" s="499"/>
      <c r="R73" s="12"/>
      <c r="S73" s="12"/>
      <c r="T73" s="12"/>
    </row>
    <row r="74" spans="1:22" ht="32.25" customHeight="1" x14ac:dyDescent="0.35">
      <c r="A74" s="377"/>
      <c r="B74" s="368"/>
      <c r="C74" s="83" t="s">
        <v>401</v>
      </c>
      <c r="D74" s="24" t="s">
        <v>253</v>
      </c>
      <c r="E74" s="358"/>
      <c r="F74" s="358"/>
      <c r="G74" s="358"/>
      <c r="H74" s="358"/>
      <c r="I74" s="358"/>
      <c r="J74" s="358"/>
      <c r="K74" s="372"/>
      <c r="L74" s="296"/>
      <c r="M74" s="296"/>
      <c r="N74" s="499"/>
      <c r="R74" s="12"/>
      <c r="S74" s="12"/>
      <c r="T74" s="12"/>
    </row>
    <row r="75" spans="1:22" x14ac:dyDescent="0.35">
      <c r="A75" s="377"/>
      <c r="B75" s="368"/>
      <c r="C75" s="83" t="s">
        <v>402</v>
      </c>
      <c r="D75" s="24" t="s">
        <v>257</v>
      </c>
      <c r="E75" s="358"/>
      <c r="F75" s="358"/>
      <c r="G75" s="358"/>
      <c r="H75" s="358"/>
      <c r="I75" s="358"/>
      <c r="J75" s="358"/>
      <c r="K75" s="372"/>
      <c r="L75" s="296"/>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61"/>
      <c r="M76" s="361"/>
      <c r="N76" s="500"/>
      <c r="R76" s="12"/>
      <c r="S76" s="12"/>
      <c r="T76" s="12"/>
    </row>
    <row r="77" spans="1:22" x14ac:dyDescent="0.35">
      <c r="A77" s="383" t="s">
        <v>404</v>
      </c>
      <c r="B77" s="367" t="s">
        <v>130</v>
      </c>
      <c r="C77" s="85" t="s">
        <v>405</v>
      </c>
      <c r="D77" s="79" t="s">
        <v>253</v>
      </c>
      <c r="E77" s="370" t="s">
        <v>421</v>
      </c>
      <c r="F77" s="370" t="s">
        <v>422</v>
      </c>
      <c r="G77" s="370" t="s">
        <v>510</v>
      </c>
      <c r="H77" s="370" t="s">
        <v>468</v>
      </c>
      <c r="I77" s="370" t="s">
        <v>439</v>
      </c>
      <c r="J77" s="370" t="s">
        <v>159</v>
      </c>
      <c r="K77" s="379" t="s">
        <v>868</v>
      </c>
      <c r="L77" s="379"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253</v>
      </c>
      <c r="E78" s="358"/>
      <c r="F78" s="358"/>
      <c r="G78" s="358"/>
      <c r="H78" s="358"/>
      <c r="I78" s="358"/>
      <c r="J78" s="358"/>
      <c r="K78" s="296"/>
      <c r="L78" s="296"/>
      <c r="M78" s="296"/>
      <c r="N78" s="499"/>
      <c r="R78" s="12"/>
      <c r="S78" s="12"/>
      <c r="T78" s="12"/>
    </row>
    <row r="79" spans="1:22" x14ac:dyDescent="0.35">
      <c r="A79" s="365"/>
      <c r="B79" s="368"/>
      <c r="C79" s="83" t="s">
        <v>407</v>
      </c>
      <c r="D79" s="3" t="s">
        <v>257</v>
      </c>
      <c r="E79" s="358"/>
      <c r="F79" s="358"/>
      <c r="G79" s="358"/>
      <c r="H79" s="358"/>
      <c r="I79" s="358"/>
      <c r="J79" s="358"/>
      <c r="K79" s="296"/>
      <c r="L79" s="296"/>
      <c r="M79" s="296"/>
      <c r="N79" s="499"/>
      <c r="R79" s="12"/>
      <c r="S79" s="12"/>
      <c r="T79" s="12"/>
    </row>
    <row r="80" spans="1:22" x14ac:dyDescent="0.35">
      <c r="A80" s="365"/>
      <c r="B80" s="368"/>
      <c r="C80" s="84" t="s">
        <v>408</v>
      </c>
      <c r="D80" s="3" t="s">
        <v>257</v>
      </c>
      <c r="E80" s="358"/>
      <c r="F80" s="358"/>
      <c r="G80" s="358"/>
      <c r="H80" s="358"/>
      <c r="I80" s="358"/>
      <c r="J80" s="358"/>
      <c r="K80" s="296"/>
      <c r="L80" s="296"/>
      <c r="M80" s="296"/>
      <c r="N80" s="499"/>
      <c r="R80" s="12"/>
      <c r="S80" s="12"/>
      <c r="T80" s="12"/>
    </row>
    <row r="81" spans="1:22" ht="29" x14ac:dyDescent="0.35">
      <c r="A81" s="365"/>
      <c r="B81" s="368"/>
      <c r="C81" s="84" t="s">
        <v>409</v>
      </c>
      <c r="D81" s="3" t="s">
        <v>257</v>
      </c>
      <c r="E81" s="358"/>
      <c r="F81" s="358"/>
      <c r="G81" s="358"/>
      <c r="H81" s="358"/>
      <c r="I81" s="358"/>
      <c r="J81" s="358"/>
      <c r="K81" s="296"/>
      <c r="L81" s="296"/>
      <c r="M81" s="296"/>
      <c r="N81" s="499"/>
      <c r="R81" s="12"/>
      <c r="S81" s="12"/>
      <c r="T81" s="12"/>
    </row>
    <row r="82" spans="1:22" ht="29" x14ac:dyDescent="0.35">
      <c r="A82" s="365"/>
      <c r="B82" s="368"/>
      <c r="C82" s="84" t="s">
        <v>410</v>
      </c>
      <c r="D82" s="3" t="s">
        <v>257</v>
      </c>
      <c r="E82" s="358"/>
      <c r="F82" s="358"/>
      <c r="G82" s="358"/>
      <c r="H82" s="358"/>
      <c r="I82" s="358"/>
      <c r="J82" s="358"/>
      <c r="K82" s="296"/>
      <c r="L82" s="296"/>
      <c r="M82" s="296"/>
      <c r="N82" s="499"/>
      <c r="R82" s="12"/>
      <c r="S82" s="12"/>
      <c r="T82" s="12"/>
    </row>
    <row r="83" spans="1:22" ht="15" thickBot="1" x14ac:dyDescent="0.4">
      <c r="A83" s="366"/>
      <c r="B83" s="369"/>
      <c r="C83" s="90" t="s">
        <v>411</v>
      </c>
      <c r="D83" s="80" t="s">
        <v>257</v>
      </c>
      <c r="E83" s="359"/>
      <c r="F83" s="359"/>
      <c r="G83" s="359"/>
      <c r="H83" s="359"/>
      <c r="I83" s="359"/>
      <c r="J83" s="359"/>
      <c r="K83" s="361"/>
      <c r="L83" s="361"/>
      <c r="M83" s="361"/>
      <c r="N83" s="500"/>
      <c r="R83" s="12"/>
      <c r="S83" s="12"/>
      <c r="T83" s="12"/>
    </row>
    <row r="84" spans="1:22" x14ac:dyDescent="0.35">
      <c r="A84" s="383" t="s">
        <v>412</v>
      </c>
      <c r="B84" s="367" t="s">
        <v>131</v>
      </c>
      <c r="C84" s="99" t="s">
        <v>413</v>
      </c>
      <c r="D84" s="79" t="s">
        <v>253</v>
      </c>
      <c r="E84" s="370" t="s">
        <v>103</v>
      </c>
      <c r="F84" s="370" t="s">
        <v>103</v>
      </c>
      <c r="G84" s="370" t="s">
        <v>103</v>
      </c>
      <c r="H84" s="370" t="s">
        <v>103</v>
      </c>
      <c r="I84" s="370" t="s">
        <v>103</v>
      </c>
      <c r="J84" s="370" t="s">
        <v>161</v>
      </c>
      <c r="K84" s="379" t="s">
        <v>869</v>
      </c>
      <c r="L84" s="379"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253</v>
      </c>
      <c r="E85" s="358"/>
      <c r="F85" s="358"/>
      <c r="G85" s="358"/>
      <c r="H85" s="358"/>
      <c r="I85" s="358"/>
      <c r="J85" s="358"/>
      <c r="K85" s="296"/>
      <c r="L85" s="296"/>
      <c r="M85" s="296"/>
      <c r="N85" s="499"/>
      <c r="R85" s="12"/>
      <c r="S85" s="12"/>
      <c r="T85" s="12"/>
    </row>
    <row r="86" spans="1:22" x14ac:dyDescent="0.35">
      <c r="A86" s="365"/>
      <c r="B86" s="368"/>
      <c r="C86" s="84" t="s">
        <v>415</v>
      </c>
      <c r="D86" s="3" t="s">
        <v>253</v>
      </c>
      <c r="E86" s="358"/>
      <c r="F86" s="358"/>
      <c r="G86" s="358"/>
      <c r="H86" s="358"/>
      <c r="I86" s="358"/>
      <c r="J86" s="358"/>
      <c r="K86" s="296"/>
      <c r="L86" s="296"/>
      <c r="M86" s="296"/>
      <c r="N86" s="499"/>
      <c r="R86" s="12"/>
      <c r="S86" s="12"/>
      <c r="T86" s="12"/>
    </row>
    <row r="87" spans="1:22" ht="65.5" customHeight="1" thickBot="1" x14ac:dyDescent="0.4">
      <c r="A87" s="366"/>
      <c r="B87" s="369"/>
      <c r="C87" s="87" t="s">
        <v>416</v>
      </c>
      <c r="D87" s="80" t="s">
        <v>257</v>
      </c>
      <c r="E87" s="359"/>
      <c r="F87" s="359"/>
      <c r="G87" s="359"/>
      <c r="H87" s="359"/>
      <c r="I87" s="359"/>
      <c r="J87" s="359"/>
      <c r="K87" s="361"/>
      <c r="L87" s="361"/>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IIA3:The policy should make it clearer that quality improvements would be sought to remaining amenity space. 
IIA6:The addition of ensuring public transport access through the developments as a consideration could further enhance the positive effect identified. E.g. are there bus stops within/on the outskirts of the development. 
IIA8:The inclusions of low carbon and energy efficient design within regeneration proposals could be included within this policy to further improve the potential positive effect identified. 
</v>
      </c>
      <c r="B98" s="510"/>
      <c r="C98" s="510"/>
      <c r="D98" s="510"/>
      <c r="E98" s="510"/>
      <c r="F98" s="510"/>
      <c r="G98" s="510"/>
      <c r="H98" s="510"/>
      <c r="I98" s="510"/>
      <c r="J98" s="510"/>
      <c r="K98" s="510"/>
      <c r="L98" s="510"/>
      <c r="M98" s="510"/>
      <c r="N98" s="511"/>
    </row>
  </sheetData>
  <sheetProtection algorithmName="SHA-512" hashValue="xAeqrPqtltNojljCNLstdl/o5Th5EfiR67BZlm3aKtSIofaaN/+hAzMcXhTLju3UNlzzf69c6xpbqo3WW8eaTw==" saltValue="zZ4w2BgDtccPm3T7iDash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198" priority="2">
      <formula>$D50="No"</formula>
    </cfRule>
  </conditionalFormatting>
  <conditionalFormatting sqref="C8:D87">
    <cfRule type="expression" dxfId="3197" priority="1">
      <formula>$D8="No"</formula>
    </cfRule>
  </conditionalFormatting>
  <conditionalFormatting sqref="J8 J18 J28 J49 J57 J65 J72 J77 J84">
    <cfRule type="cellIs" dxfId="3196" priority="34" operator="equal">
      <formula>"Significant Negative"</formula>
    </cfRule>
    <cfRule type="cellIs" dxfId="3195" priority="35" operator="equal">
      <formula>"Minor Negative"</formula>
    </cfRule>
    <cfRule type="cellIs" dxfId="3194" priority="36" operator="equal">
      <formula>"Uncertain"</formula>
    </cfRule>
    <cfRule type="cellIs" dxfId="3193" priority="37" operator="equal">
      <formula>"Neutral"</formula>
    </cfRule>
    <cfRule type="cellIs" dxfId="3192" priority="38" operator="equal">
      <formula>"Minor Positive"</formula>
    </cfRule>
    <cfRule type="cellIs" dxfId="3191" priority="39" operator="equal">
      <formula>"Significant Positive"</formula>
    </cfRule>
  </conditionalFormatting>
  <conditionalFormatting sqref="J20">
    <cfRule type="cellIs" dxfId="3190" priority="22" operator="equal">
      <formula>"Significant Negative"</formula>
    </cfRule>
    <cfRule type="cellIs" dxfId="3189" priority="23" operator="equal">
      <formula>"Minor Negative"</formula>
    </cfRule>
    <cfRule type="cellIs" dxfId="3188" priority="24" operator="equal">
      <formula>"Uncertain"</formula>
    </cfRule>
    <cfRule type="cellIs" dxfId="3187" priority="25" operator="equal">
      <formula>"Neutral"</formula>
    </cfRule>
    <cfRule type="cellIs" dxfId="3186" priority="26" operator="equal">
      <formula>"Minor Positive"</formula>
    </cfRule>
    <cfRule type="cellIs" dxfId="3185" priority="27" operator="equal">
      <formula>"Significant Positive"</formula>
    </cfRule>
  </conditionalFormatting>
  <conditionalFormatting sqref="J36">
    <cfRule type="cellIs" dxfId="3184" priority="16" operator="equal">
      <formula>"Significant Negative"</formula>
    </cfRule>
    <cfRule type="cellIs" dxfId="3183" priority="17" operator="equal">
      <formula>"Minor Negative"</formula>
    </cfRule>
    <cfRule type="cellIs" dxfId="3182" priority="18" operator="equal">
      <formula>"Uncertain"</formula>
    </cfRule>
    <cfRule type="cellIs" dxfId="3181" priority="19" operator="equal">
      <formula>"Neutral"</formula>
    </cfRule>
    <cfRule type="cellIs" dxfId="3180" priority="20" operator="equal">
      <formula>"Minor Positive"</formula>
    </cfRule>
    <cfRule type="cellIs" dxfId="3179" priority="21" operator="equal">
      <formula>"Significant Positive"</formula>
    </cfRule>
  </conditionalFormatting>
  <conditionalFormatting sqref="J42">
    <cfRule type="cellIs" dxfId="3178" priority="10" operator="equal">
      <formula>"Significant Negative"</formula>
    </cfRule>
    <cfRule type="cellIs" dxfId="3177" priority="11" operator="equal">
      <formula>"Minor Negative"</formula>
    </cfRule>
    <cfRule type="cellIs" dxfId="3176" priority="12" operator="equal">
      <formula>"Uncertain"</formula>
    </cfRule>
    <cfRule type="cellIs" dxfId="3175" priority="13" operator="equal">
      <formula>"Neutral"</formula>
    </cfRule>
    <cfRule type="cellIs" dxfId="3174" priority="14" operator="equal">
      <formula>"Minor Positive"</formula>
    </cfRule>
    <cfRule type="cellIs" dxfId="3173" priority="15" operator="equal">
      <formula>"Significant Positive"</formula>
    </cfRule>
  </conditionalFormatting>
  <conditionalFormatting sqref="J47">
    <cfRule type="cellIs" dxfId="3172" priority="28" operator="equal">
      <formula>"Significant Negative"</formula>
    </cfRule>
    <cfRule type="cellIs" dxfId="3171" priority="29" operator="equal">
      <formula>"Minor Negative"</formula>
    </cfRule>
    <cfRule type="cellIs" dxfId="3170" priority="30" operator="equal">
      <formula>"Uncertain"</formula>
    </cfRule>
    <cfRule type="cellIs" dxfId="3169" priority="31" operator="equal">
      <formula>"Neutral"</formula>
    </cfRule>
    <cfRule type="cellIs" dxfId="3168" priority="32" operator="equal">
      <formula>"Minor Positive"</formula>
    </cfRule>
    <cfRule type="cellIs" dxfId="3167" priority="33" operator="equal">
      <formula>"Significant Positive"</formula>
    </cfRule>
  </conditionalFormatting>
  <conditionalFormatting sqref="J54">
    <cfRule type="cellIs" dxfId="3166" priority="4" operator="equal">
      <formula>"Significant Negative"</formula>
    </cfRule>
    <cfRule type="cellIs" dxfId="3165" priority="5" operator="equal">
      <formula>"Minor Negative"</formula>
    </cfRule>
    <cfRule type="cellIs" dxfId="3164" priority="6" operator="equal">
      <formula>"Uncertain"</formula>
    </cfRule>
    <cfRule type="cellIs" dxfId="3163" priority="7" operator="equal">
      <formula>"Neutral"</formula>
    </cfRule>
    <cfRule type="cellIs" dxfId="3162" priority="8" operator="equal">
      <formula>"Minor Positive"</formula>
    </cfRule>
    <cfRule type="cellIs" dxfId="3161" priority="9" operator="equal">
      <formula>"Significant Positive"</formula>
    </cfRule>
  </conditionalFormatting>
  <pageMargins left="0.7" right="0.7" top="0.75" bottom="0.75" header="0.3" footer="0.3"/>
  <pageSetup orientation="portrait" horizontalDpi="4294967293" vertic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4B42-C7D3-4C6A-8A00-64CA460F4365}">
  <sheetPr codeName="Sheet165">
    <tabColor rgb="FF7030A0"/>
  </sheetPr>
  <dimension ref="A1:V98"/>
  <sheetViews>
    <sheetView zoomScaleNormal="100" workbookViewId="0">
      <selection activeCell="C1" sqref="C1:F1"/>
    </sheetView>
  </sheetViews>
  <sheetFormatPr defaultColWidth="8.54296875" defaultRowHeight="26" x14ac:dyDescent="0.6"/>
  <cols>
    <col min="1" max="1" width="66.54296875" style="175" customWidth="1"/>
    <col min="2" max="2" width="11.453125" style="175" hidden="1" customWidth="1"/>
    <col min="3" max="3" width="103.81640625" style="175" customWidth="1"/>
    <col min="4" max="4" width="21.81640625" style="175" bestFit="1" customWidth="1"/>
    <col min="5" max="6" width="20.54296875" style="175" customWidth="1"/>
    <col min="7" max="7" width="19.453125" style="175" bestFit="1" customWidth="1"/>
    <col min="8" max="8" width="20.54296875" style="175" customWidth="1"/>
    <col min="9" max="9" width="23" style="175" bestFit="1" customWidth="1"/>
    <col min="10" max="10" width="20.54296875" style="175" customWidth="1"/>
    <col min="11" max="11" width="66"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870</v>
      </c>
      <c r="D1" s="412"/>
      <c r="E1" s="412"/>
      <c r="F1" s="413"/>
      <c r="G1" s="176"/>
      <c r="I1" s="177"/>
      <c r="J1" s="177"/>
      <c r="K1" s="177"/>
    </row>
    <row r="2" spans="1:21" x14ac:dyDescent="0.6">
      <c r="A2" s="174" t="s">
        <v>31</v>
      </c>
      <c r="B2" s="178"/>
      <c r="C2" s="412" t="s">
        <v>661</v>
      </c>
      <c r="D2" s="412"/>
      <c r="E2" s="412"/>
      <c r="F2" s="413"/>
      <c r="I2" s="181"/>
      <c r="J2" s="181"/>
      <c r="K2" s="181"/>
    </row>
    <row r="3" spans="1:21" x14ac:dyDescent="0.6">
      <c r="A3" s="182" t="s">
        <v>32</v>
      </c>
      <c r="B3" s="183"/>
      <c r="C3" s="412" t="s">
        <v>871</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85" customHeight="1"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7"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6.15" customHeight="1" x14ac:dyDescent="0.6">
      <c r="A11" s="421"/>
      <c r="B11" s="424"/>
      <c r="C11" s="191" t="s">
        <v>327</v>
      </c>
      <c r="D11" s="191" t="s">
        <v>257</v>
      </c>
      <c r="E11" s="427"/>
      <c r="F11" s="427"/>
      <c r="G11" s="427"/>
      <c r="H11" s="427"/>
      <c r="I11" s="427"/>
      <c r="J11" s="433"/>
      <c r="K11" s="436"/>
      <c r="L11" s="433"/>
      <c r="M11" s="473"/>
      <c r="Q11" s="190"/>
      <c r="R11" s="190"/>
      <c r="S11" s="190"/>
    </row>
    <row r="12" spans="1:21" ht="65.5" customHeight="1" x14ac:dyDescent="0.6">
      <c r="A12" s="421"/>
      <c r="B12" s="424"/>
      <c r="C12" s="191" t="s">
        <v>328</v>
      </c>
      <c r="D12" s="191" t="s">
        <v>257</v>
      </c>
      <c r="E12" s="427"/>
      <c r="F12" s="427"/>
      <c r="G12" s="427"/>
      <c r="H12" s="427"/>
      <c r="I12" s="427"/>
      <c r="J12" s="433"/>
      <c r="K12" s="436"/>
      <c r="L12" s="433"/>
      <c r="M12" s="473"/>
      <c r="Q12" s="190"/>
      <c r="R12" s="190"/>
      <c r="S12" s="190"/>
    </row>
    <row r="13" spans="1:21" ht="27.65" customHeight="1" x14ac:dyDescent="0.6">
      <c r="A13" s="421"/>
      <c r="B13" s="424"/>
      <c r="C13" s="191" t="s">
        <v>329</v>
      </c>
      <c r="D13" s="191" t="s">
        <v>257</v>
      </c>
      <c r="E13" s="427"/>
      <c r="F13" s="427"/>
      <c r="G13" s="427"/>
      <c r="H13" s="427"/>
      <c r="I13" s="427"/>
      <c r="J13" s="433"/>
      <c r="K13" s="436"/>
      <c r="L13" s="433"/>
      <c r="M13" s="473"/>
      <c r="Q13" s="190"/>
      <c r="R13" s="190"/>
      <c r="S13" s="190"/>
    </row>
    <row r="14" spans="1:21" ht="57.65" customHeight="1" x14ac:dyDescent="0.6">
      <c r="A14" s="421"/>
      <c r="B14" s="424"/>
      <c r="C14" s="191" t="s">
        <v>330</v>
      </c>
      <c r="D14" s="191" t="s">
        <v>257</v>
      </c>
      <c r="E14" s="427"/>
      <c r="F14" s="427"/>
      <c r="G14" s="427"/>
      <c r="H14" s="427"/>
      <c r="I14" s="427"/>
      <c r="J14" s="433"/>
      <c r="K14" s="436"/>
      <c r="L14" s="433"/>
      <c r="M14" s="473"/>
      <c r="Q14" s="190"/>
      <c r="R14" s="190"/>
      <c r="S14" s="190"/>
    </row>
    <row r="15" spans="1:21" ht="65.5" customHeight="1" x14ac:dyDescent="0.6">
      <c r="A15" s="421"/>
      <c r="B15" s="424"/>
      <c r="C15" s="191" t="s">
        <v>331</v>
      </c>
      <c r="D15" s="191" t="s">
        <v>257</v>
      </c>
      <c r="E15" s="427"/>
      <c r="F15" s="427"/>
      <c r="G15" s="427"/>
      <c r="H15" s="427"/>
      <c r="I15" s="427"/>
      <c r="J15" s="433"/>
      <c r="K15" s="436"/>
      <c r="L15" s="433"/>
      <c r="M15" s="473"/>
      <c r="Q15" s="190"/>
      <c r="R15" s="190"/>
      <c r="S15" s="190"/>
    </row>
    <row r="16" spans="1:21" ht="81" customHeight="1" x14ac:dyDescent="0.6">
      <c r="A16" s="421"/>
      <c r="B16" s="424"/>
      <c r="C16" s="191" t="s">
        <v>332</v>
      </c>
      <c r="D16" s="191" t="s">
        <v>257</v>
      </c>
      <c r="E16" s="427"/>
      <c r="F16" s="427"/>
      <c r="G16" s="427"/>
      <c r="H16" s="427"/>
      <c r="I16" s="427"/>
      <c r="J16" s="433"/>
      <c r="K16" s="436"/>
      <c r="L16" s="433"/>
      <c r="M16" s="473"/>
      <c r="Q16" s="190"/>
      <c r="R16" s="190"/>
      <c r="S16" s="190"/>
    </row>
    <row r="17" spans="1:21" ht="58"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65.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21.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71" customHeight="1" x14ac:dyDescent="0.6">
      <c r="A20" s="420" t="s">
        <v>337</v>
      </c>
      <c r="B20" s="441" t="s">
        <v>120</v>
      </c>
      <c r="C20" s="194" t="s">
        <v>338</v>
      </c>
      <c r="D20" s="189" t="s">
        <v>253</v>
      </c>
      <c r="E20" s="432" t="s">
        <v>103</v>
      </c>
      <c r="F20" s="432" t="s">
        <v>103</v>
      </c>
      <c r="G20" s="432" t="s">
        <v>103</v>
      </c>
      <c r="H20" s="432" t="s">
        <v>103</v>
      </c>
      <c r="I20" s="432" t="s">
        <v>103</v>
      </c>
      <c r="J20" s="432" t="s">
        <v>164</v>
      </c>
      <c r="K20" s="435" t="s">
        <v>872</v>
      </c>
      <c r="L20" s="435" t="s">
        <v>873</v>
      </c>
      <c r="M20" s="564"/>
      <c r="Q20" s="190" t="str">
        <f>IF(OR(J20='Drop downs'!$G$7,J20='Drop downs'!$G$5), B20&amp;": "&amp;K20&amp;CHAR(10),"")</f>
        <v xml:space="preserve">IIA3: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v>
      </c>
      <c r="R20" s="190" t="str">
        <f>IF(J20='Drop downs'!$G$2,B20&amp;": "&amp;K20&amp;"
"," ")</f>
        <v xml:space="preserve"> </v>
      </c>
      <c r="S20" s="190" t="str">
        <f>IF(E20='Drop downs'!$B$6,B20&amp;": "&amp;K20&amp;"","")</f>
        <v/>
      </c>
      <c r="T20" s="175" t="str">
        <f>IF(L20&gt;0,B20&amp;":"&amp;L20&amp;"
","")</f>
        <v xml:space="preserve">IIA3:Further details of the proposed sites would be required to determine the precise nature of effects.
</v>
      </c>
      <c r="U20" s="175" t="str">
        <f>IF(M20&gt;0,B20&amp;":"&amp;M20&amp;"
","")</f>
        <v/>
      </c>
    </row>
    <row r="21" spans="1:21" ht="62.5" customHeight="1" x14ac:dyDescent="0.6">
      <c r="A21" s="421"/>
      <c r="B21" s="442"/>
      <c r="C21" s="195" t="s">
        <v>339</v>
      </c>
      <c r="D21" s="191" t="s">
        <v>253</v>
      </c>
      <c r="E21" s="433"/>
      <c r="F21" s="433"/>
      <c r="G21" s="433"/>
      <c r="H21" s="433"/>
      <c r="I21" s="433"/>
      <c r="J21" s="433"/>
      <c r="K21" s="436"/>
      <c r="L21" s="436"/>
      <c r="M21" s="566"/>
      <c r="Q21" s="190"/>
      <c r="R21" s="190"/>
      <c r="S21" s="190"/>
    </row>
    <row r="22" spans="1:21" ht="64" customHeight="1" x14ac:dyDescent="0.6">
      <c r="A22" s="421"/>
      <c r="B22" s="442"/>
      <c r="C22" s="195" t="s">
        <v>340</v>
      </c>
      <c r="D22" s="191" t="s">
        <v>253</v>
      </c>
      <c r="E22" s="433"/>
      <c r="F22" s="433"/>
      <c r="G22" s="433"/>
      <c r="H22" s="433"/>
      <c r="I22" s="433"/>
      <c r="J22" s="433"/>
      <c r="K22" s="436"/>
      <c r="L22" s="436"/>
      <c r="M22" s="566"/>
      <c r="Q22" s="190"/>
      <c r="R22" s="190"/>
      <c r="S22" s="190"/>
    </row>
    <row r="23" spans="1:21" ht="59.15" customHeight="1" x14ac:dyDescent="0.6">
      <c r="A23" s="421"/>
      <c r="B23" s="442"/>
      <c r="C23" s="195" t="s">
        <v>341</v>
      </c>
      <c r="D23" s="191" t="s">
        <v>257</v>
      </c>
      <c r="E23" s="433"/>
      <c r="F23" s="433"/>
      <c r="G23" s="433"/>
      <c r="H23" s="433"/>
      <c r="I23" s="433"/>
      <c r="J23" s="433"/>
      <c r="K23" s="436"/>
      <c r="L23" s="436"/>
      <c r="M23" s="566"/>
      <c r="Q23" s="190"/>
      <c r="R23" s="190"/>
      <c r="S23" s="190"/>
    </row>
    <row r="24" spans="1:21" ht="57.65" customHeight="1" x14ac:dyDescent="0.6">
      <c r="A24" s="421"/>
      <c r="B24" s="442"/>
      <c r="C24" s="195" t="s">
        <v>342</v>
      </c>
      <c r="D24" s="191" t="s">
        <v>257</v>
      </c>
      <c r="E24" s="433"/>
      <c r="F24" s="433"/>
      <c r="G24" s="433"/>
      <c r="H24" s="433"/>
      <c r="I24" s="433"/>
      <c r="J24" s="433"/>
      <c r="K24" s="436"/>
      <c r="L24" s="436"/>
      <c r="M24" s="566"/>
      <c r="Q24" s="190"/>
      <c r="R24" s="190"/>
      <c r="S24" s="190"/>
    </row>
    <row r="25" spans="1:21" ht="116.15" customHeight="1" x14ac:dyDescent="0.6">
      <c r="A25" s="421"/>
      <c r="B25" s="442"/>
      <c r="C25" s="195" t="s">
        <v>343</v>
      </c>
      <c r="D25" s="191" t="s">
        <v>257</v>
      </c>
      <c r="E25" s="433"/>
      <c r="F25" s="433"/>
      <c r="G25" s="433"/>
      <c r="H25" s="433"/>
      <c r="I25" s="433"/>
      <c r="J25" s="433"/>
      <c r="K25" s="436"/>
      <c r="L25" s="436"/>
      <c r="M25" s="566"/>
      <c r="Q25" s="190"/>
      <c r="R25" s="190"/>
      <c r="S25" s="190"/>
    </row>
    <row r="26" spans="1:21" ht="69.650000000000006" customHeight="1" x14ac:dyDescent="0.6">
      <c r="A26" s="421"/>
      <c r="B26" s="442"/>
      <c r="C26" s="195" t="s">
        <v>344</v>
      </c>
      <c r="D26" s="191" t="s">
        <v>257</v>
      </c>
      <c r="E26" s="433"/>
      <c r="F26" s="433"/>
      <c r="G26" s="433"/>
      <c r="H26" s="433"/>
      <c r="I26" s="433"/>
      <c r="J26" s="433"/>
      <c r="K26" s="436"/>
      <c r="L26" s="436"/>
      <c r="M26" s="566"/>
      <c r="Q26" s="190"/>
      <c r="R26" s="190"/>
      <c r="S26" s="190"/>
    </row>
    <row r="27" spans="1:21" ht="92.5" customHeight="1" thickBot="1" x14ac:dyDescent="0.65">
      <c r="A27" s="446"/>
      <c r="B27" s="443"/>
      <c r="C27" s="212" t="s">
        <v>345</v>
      </c>
      <c r="D27" s="217" t="s">
        <v>257</v>
      </c>
      <c r="E27" s="447"/>
      <c r="F27" s="447"/>
      <c r="G27" s="447"/>
      <c r="H27" s="447"/>
      <c r="I27" s="447"/>
      <c r="J27" s="447"/>
      <c r="K27" s="452"/>
      <c r="L27" s="452"/>
      <c r="M27" s="565"/>
      <c r="Q27" s="190"/>
      <c r="R27" s="190"/>
      <c r="S27" s="190"/>
    </row>
    <row r="28" spans="1:21" ht="97" customHeight="1" x14ac:dyDescent="0.6">
      <c r="A28" s="420" t="s">
        <v>346</v>
      </c>
      <c r="B28" s="441" t="s">
        <v>121</v>
      </c>
      <c r="C28" s="197" t="s">
        <v>347</v>
      </c>
      <c r="D28" s="194" t="s">
        <v>253</v>
      </c>
      <c r="E28" s="432" t="s">
        <v>421</v>
      </c>
      <c r="F28" s="432" t="s">
        <v>444</v>
      </c>
      <c r="G28" s="432" t="s">
        <v>423</v>
      </c>
      <c r="H28" s="432" t="s">
        <v>468</v>
      </c>
      <c r="I28" s="432" t="s">
        <v>425</v>
      </c>
      <c r="J28" s="432" t="s">
        <v>493</v>
      </c>
      <c r="K28" s="435" t="s">
        <v>861</v>
      </c>
      <c r="L28" s="435"/>
      <c r="M28" s="564"/>
      <c r="Q28" s="190" t="str">
        <f>IF(OR(J28='Drop downs'!$G$7,J28='Drop downs'!$G$5), B28&amp;": "&amp;K28&amp;CHAR(10),"")</f>
        <v/>
      </c>
      <c r="R28" s="190"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S28" s="190" t="str">
        <f>IF(E28='Drop downs'!$B$6,B28&amp;": "&amp;K28&amp;"","")</f>
        <v/>
      </c>
      <c r="T28" s="175" t="str">
        <f>IF(L28&gt;0,B28&amp;":"&amp;L28&amp;"
","")</f>
        <v/>
      </c>
      <c r="U28" s="175" t="str">
        <f>IF(M28&gt;0,B28&amp;":"&amp;M28&amp;"
","")</f>
        <v/>
      </c>
    </row>
    <row r="29" spans="1:21" ht="94" customHeight="1" x14ac:dyDescent="0.6">
      <c r="A29" s="421"/>
      <c r="B29" s="442"/>
      <c r="C29" s="198" t="s">
        <v>348</v>
      </c>
      <c r="D29" s="195" t="s">
        <v>253</v>
      </c>
      <c r="E29" s="433"/>
      <c r="F29" s="433"/>
      <c r="G29" s="433"/>
      <c r="H29" s="433"/>
      <c r="I29" s="433"/>
      <c r="J29" s="433"/>
      <c r="K29" s="436"/>
      <c r="L29" s="436"/>
      <c r="M29" s="566"/>
      <c r="Q29" s="190"/>
      <c r="R29" s="190"/>
      <c r="S29" s="190"/>
    </row>
    <row r="30" spans="1:21" ht="70" customHeight="1" x14ac:dyDescent="0.6">
      <c r="A30" s="421"/>
      <c r="B30" s="442"/>
      <c r="C30" s="198" t="s">
        <v>349</v>
      </c>
      <c r="D30" s="195" t="s">
        <v>253</v>
      </c>
      <c r="E30" s="433"/>
      <c r="F30" s="433"/>
      <c r="G30" s="433"/>
      <c r="H30" s="433"/>
      <c r="I30" s="433"/>
      <c r="J30" s="433"/>
      <c r="K30" s="436"/>
      <c r="L30" s="436"/>
      <c r="M30" s="566"/>
      <c r="Q30" s="190"/>
      <c r="R30" s="190"/>
      <c r="S30" s="190"/>
    </row>
    <row r="31" spans="1:21" ht="78.650000000000006" customHeight="1" x14ac:dyDescent="0.6">
      <c r="A31" s="421"/>
      <c r="B31" s="442"/>
      <c r="C31" s="198" t="s">
        <v>350</v>
      </c>
      <c r="D31" s="195" t="s">
        <v>257</v>
      </c>
      <c r="E31" s="433"/>
      <c r="F31" s="433"/>
      <c r="G31" s="433"/>
      <c r="H31" s="433"/>
      <c r="I31" s="433"/>
      <c r="J31" s="433"/>
      <c r="K31" s="436"/>
      <c r="L31" s="436"/>
      <c r="M31" s="566"/>
      <c r="Q31" s="190"/>
      <c r="R31" s="190"/>
      <c r="S31" s="190"/>
    </row>
    <row r="32" spans="1:21" ht="70" customHeight="1" x14ac:dyDescent="0.6">
      <c r="A32" s="421"/>
      <c r="B32" s="442"/>
      <c r="C32" s="198" t="s">
        <v>351</v>
      </c>
      <c r="D32" s="195" t="s">
        <v>253</v>
      </c>
      <c r="E32" s="433"/>
      <c r="F32" s="433"/>
      <c r="G32" s="433"/>
      <c r="H32" s="433"/>
      <c r="I32" s="433"/>
      <c r="J32" s="433"/>
      <c r="K32" s="436"/>
      <c r="L32" s="436"/>
      <c r="M32" s="566"/>
      <c r="Q32" s="190"/>
      <c r="R32" s="190"/>
      <c r="S32" s="190"/>
    </row>
    <row r="33" spans="1:21" ht="70" customHeight="1" x14ac:dyDescent="0.6">
      <c r="A33" s="421"/>
      <c r="B33" s="442"/>
      <c r="C33" s="198" t="s">
        <v>352</v>
      </c>
      <c r="D33" s="195"/>
      <c r="E33" s="433"/>
      <c r="F33" s="433"/>
      <c r="G33" s="433"/>
      <c r="H33" s="433"/>
      <c r="I33" s="433"/>
      <c r="J33" s="433"/>
      <c r="K33" s="436"/>
      <c r="L33" s="436"/>
      <c r="M33" s="566"/>
      <c r="Q33" s="190"/>
      <c r="R33" s="190"/>
      <c r="S33" s="190"/>
    </row>
    <row r="34" spans="1:21" ht="70" customHeight="1" x14ac:dyDescent="0.6">
      <c r="A34" s="421"/>
      <c r="B34" s="442"/>
      <c r="C34" s="198" t="s">
        <v>353</v>
      </c>
      <c r="D34" s="195"/>
      <c r="E34" s="433"/>
      <c r="F34" s="433"/>
      <c r="G34" s="433"/>
      <c r="H34" s="433"/>
      <c r="I34" s="433"/>
      <c r="J34" s="433"/>
      <c r="K34" s="436"/>
      <c r="L34" s="436"/>
      <c r="M34" s="566"/>
      <c r="Q34" s="190"/>
      <c r="R34" s="190"/>
      <c r="S34" s="190"/>
    </row>
    <row r="35" spans="1:21" ht="70" customHeight="1" thickBot="1" x14ac:dyDescent="0.65">
      <c r="A35" s="446"/>
      <c r="B35" s="443"/>
      <c r="C35" s="211" t="s">
        <v>354</v>
      </c>
      <c r="D35" s="212"/>
      <c r="E35" s="447"/>
      <c r="F35" s="447"/>
      <c r="G35" s="447"/>
      <c r="H35" s="447"/>
      <c r="I35" s="447"/>
      <c r="J35" s="447"/>
      <c r="K35" s="452"/>
      <c r="L35" s="452"/>
      <c r="M35" s="565"/>
      <c r="Q35" s="190"/>
      <c r="R35" s="190"/>
      <c r="S35" s="190"/>
    </row>
    <row r="36" spans="1:21" ht="100" customHeight="1" x14ac:dyDescent="0.6">
      <c r="A36" s="420" t="s">
        <v>355</v>
      </c>
      <c r="B36" s="441" t="s">
        <v>122</v>
      </c>
      <c r="C36" s="194" t="s">
        <v>356</v>
      </c>
      <c r="D36" s="194" t="s">
        <v>253</v>
      </c>
      <c r="E36" s="432" t="s">
        <v>103</v>
      </c>
      <c r="F36" s="432" t="s">
        <v>103</v>
      </c>
      <c r="G36" s="432" t="s">
        <v>103</v>
      </c>
      <c r="H36" s="432" t="s">
        <v>103</v>
      </c>
      <c r="I36" s="432" t="s">
        <v>103</v>
      </c>
      <c r="J36" s="432" t="s">
        <v>164</v>
      </c>
      <c r="K36" s="435" t="s">
        <v>874</v>
      </c>
      <c r="L36" s="435" t="s">
        <v>873</v>
      </c>
      <c r="M36" s="573"/>
      <c r="Q36" s="190" t="str">
        <f>IF(OR(J36='Drop downs'!$G$7,J36='Drop downs'!$G$5), B36&amp;": "&amp;K36&amp;CHAR(10),"")</f>
        <v xml:space="preserve">IIA5: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
</v>
      </c>
      <c r="R36" s="190" t="str">
        <f>IF(J36='Drop downs'!$G$2,B36&amp;": "&amp;K36&amp;"
"," ")</f>
        <v xml:space="preserve"> </v>
      </c>
      <c r="S36" s="190" t="str">
        <f>IF(E36='Drop downs'!$B$6,B36&amp;": "&amp;K36&amp;"","")</f>
        <v/>
      </c>
      <c r="T36" s="175" t="str">
        <f>IF(L36&gt;0,B36&amp;":"&amp;L36&amp;"
","")</f>
        <v xml:space="preserve">IIA5:Further details of the proposed sites would be required to determine the precise nature of effects.
</v>
      </c>
      <c r="U36" s="175" t="str">
        <f>IF(M36&gt;0,B36&amp;":"&amp;M36&amp;"
","")</f>
        <v/>
      </c>
    </row>
    <row r="37" spans="1:21" ht="100" customHeight="1" x14ac:dyDescent="0.6">
      <c r="A37" s="421"/>
      <c r="B37" s="442"/>
      <c r="C37" s="195" t="s">
        <v>357</v>
      </c>
      <c r="D37" s="195" t="s">
        <v>253</v>
      </c>
      <c r="E37" s="433"/>
      <c r="F37" s="433"/>
      <c r="G37" s="433"/>
      <c r="H37" s="433"/>
      <c r="I37" s="433"/>
      <c r="J37" s="433"/>
      <c r="K37" s="436"/>
      <c r="L37" s="436"/>
      <c r="M37" s="574"/>
      <c r="Q37" s="190"/>
      <c r="R37" s="190"/>
      <c r="S37" s="190"/>
    </row>
    <row r="38" spans="1:21" ht="100" customHeight="1" x14ac:dyDescent="0.6">
      <c r="A38" s="421"/>
      <c r="B38" s="442"/>
      <c r="C38" s="195" t="s">
        <v>358</v>
      </c>
      <c r="D38" s="195" t="s">
        <v>253</v>
      </c>
      <c r="E38" s="433"/>
      <c r="F38" s="433"/>
      <c r="G38" s="433"/>
      <c r="H38" s="433"/>
      <c r="I38" s="433"/>
      <c r="J38" s="433"/>
      <c r="K38" s="436"/>
      <c r="L38" s="436"/>
      <c r="M38" s="574"/>
      <c r="Q38" s="190"/>
      <c r="R38" s="190"/>
      <c r="S38" s="190"/>
    </row>
    <row r="39" spans="1:21" ht="123.65" customHeight="1" x14ac:dyDescent="0.6">
      <c r="A39" s="421"/>
      <c r="B39" s="442"/>
      <c r="C39" s="195" t="s">
        <v>359</v>
      </c>
      <c r="D39" s="195" t="s">
        <v>257</v>
      </c>
      <c r="E39" s="433"/>
      <c r="F39" s="433"/>
      <c r="G39" s="433"/>
      <c r="H39" s="433"/>
      <c r="I39" s="433"/>
      <c r="J39" s="433"/>
      <c r="K39" s="436"/>
      <c r="L39" s="436"/>
      <c r="M39" s="574"/>
      <c r="Q39" s="190"/>
      <c r="R39" s="190"/>
      <c r="S39" s="190"/>
    </row>
    <row r="40" spans="1:21" ht="141.65" customHeight="1" x14ac:dyDescent="0.6">
      <c r="A40" s="421"/>
      <c r="B40" s="442"/>
      <c r="C40" s="195" t="s">
        <v>360</v>
      </c>
      <c r="D40" s="195" t="s">
        <v>257</v>
      </c>
      <c r="E40" s="433"/>
      <c r="F40" s="433"/>
      <c r="G40" s="433"/>
      <c r="H40" s="433"/>
      <c r="I40" s="433"/>
      <c r="J40" s="433"/>
      <c r="K40" s="436"/>
      <c r="L40" s="436"/>
      <c r="M40" s="574"/>
      <c r="Q40" s="190"/>
      <c r="R40" s="190"/>
      <c r="S40" s="190"/>
    </row>
    <row r="41" spans="1:21" ht="92.1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257</v>
      </c>
      <c r="E42" s="432" t="s">
        <v>103</v>
      </c>
      <c r="F42" s="432" t="s">
        <v>103</v>
      </c>
      <c r="G42" s="432" t="s">
        <v>103</v>
      </c>
      <c r="H42" s="432" t="s">
        <v>103</v>
      </c>
      <c r="I42" s="432" t="s">
        <v>103</v>
      </c>
      <c r="J42" s="432" t="s">
        <v>161</v>
      </c>
      <c r="K42" s="435" t="s">
        <v>678</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39.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2.7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678</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x14ac:dyDescent="0.6">
      <c r="A52" s="421"/>
      <c r="B52" s="442"/>
      <c r="C52" s="191" t="s">
        <v>375</v>
      </c>
      <c r="D52" s="191" t="s">
        <v>257</v>
      </c>
      <c r="E52" s="433"/>
      <c r="F52" s="433"/>
      <c r="G52" s="433"/>
      <c r="H52" s="433"/>
      <c r="I52" s="433"/>
      <c r="J52" s="433"/>
      <c r="K52" s="436"/>
      <c r="L52" s="436"/>
      <c r="M52" s="574"/>
      <c r="Q52" s="190"/>
      <c r="R52" s="190"/>
      <c r="S52" s="190"/>
    </row>
    <row r="53" spans="1:21" ht="26.5" thickBot="1" x14ac:dyDescent="0.65">
      <c r="A53" s="446"/>
      <c r="B53" s="443"/>
      <c r="C53" s="217" t="s">
        <v>376</v>
      </c>
      <c r="D53" s="217" t="s">
        <v>257</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26.5"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678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2.5"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54.75" customHeight="1" x14ac:dyDescent="0.6">
      <c r="A86" s="463"/>
      <c r="B86" s="442"/>
      <c r="C86" s="205" t="s">
        <v>415</v>
      </c>
      <c r="D86" s="195" t="s">
        <v>257</v>
      </c>
      <c r="E86" s="433"/>
      <c r="F86" s="433"/>
      <c r="G86" s="433"/>
      <c r="H86" s="433"/>
      <c r="I86" s="433"/>
      <c r="J86" s="433"/>
      <c r="K86" s="436"/>
      <c r="L86" s="436"/>
      <c r="M86" s="574"/>
      <c r="Q86" s="190"/>
      <c r="R86" s="190"/>
      <c r="S86" s="190"/>
    </row>
    <row r="87" spans="1:21" ht="26.5"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97.5" customHeight="1" x14ac:dyDescent="0.6">
      <c r="A90" s="584" t="str">
        <f>Q8&amp;Q18&amp;Q20&amp;Q28&amp;Q36&amp;Q42&amp;Q47&amp;Q48&amp;Q49&amp;Q54&amp;Q57&amp;Q65&amp;Q72&amp;Q77&amp;Q84&amp;Q87</f>
        <v xml:space="preserve">IIA3: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IIA5: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92.5" customHeight="1" x14ac:dyDescent="0.6">
      <c r="A92" s="584" t="str">
        <f>R8&amp;R18&amp;R20&amp;R28&amp;R36&amp;R42&amp;R47&amp;R48&amp;R49&amp;R54&amp;R57&amp;R65&amp;R72&amp;R77&amp;R84&amp;R87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63.65" customHeight="1" thickBot="1" x14ac:dyDescent="0.65">
      <c r="A96" s="581" t="str">
        <f>T8&amp;T18&amp;T20&amp;T28&amp;T36&amp;T42&amp;T47&amp;T49&amp;T54&amp;T57&amp;T65&amp;T72&amp;T77&amp;T84</f>
        <v xml:space="preserve">IIA3:Further details of the proposed sites would be required to determine the precise nature of effects.
IIA5:Further details of the proposed sites would be required to determine the precise nature of effects.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26.5" thickBot="1" x14ac:dyDescent="0.65">
      <c r="A98" s="581" t="str">
        <f>U8&amp;U18&amp;U20&amp;U28&amp;U36&amp;U42&amp;U47&amp;U49&amp;U54&amp;U57&amp;U65&amp;U72&amp;U77&amp;U84</f>
        <v/>
      </c>
      <c r="B98" s="582"/>
      <c r="C98" s="582"/>
      <c r="D98" s="582"/>
      <c r="E98" s="582"/>
      <c r="F98" s="582"/>
      <c r="G98" s="582"/>
      <c r="H98" s="582"/>
      <c r="I98" s="582"/>
      <c r="J98" s="582"/>
      <c r="K98" s="582"/>
      <c r="L98" s="582"/>
      <c r="M98" s="583"/>
    </row>
  </sheetData>
  <sheetProtection algorithmName="SHA-512" hashValue="RSbim6knjT4FV/4OGeyeMfBYywQ3jIKhfF16woGxjXFz1/eK114+Bpc/03lArowHqkXoxKE/0eZr/es2C5KtFQ==" saltValue="ChK456NY4sK9sU4ZHJOWaA==" spinCount="100000" sheet="1" objects="1" scenarios="1"/>
  <autoFilter ref="A7:L87" xr:uid="{D2C47CAF-421C-4D58-AA7A-22430CCF83D7}"/>
  <mergeCells count="170">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 ref="I18:I19"/>
    <mergeCell ref="J18:J19"/>
    <mergeCell ref="K18:K19"/>
    <mergeCell ref="L18:L19"/>
    <mergeCell ref="M18:M19"/>
    <mergeCell ref="A18:A19"/>
    <mergeCell ref="B18:B19"/>
    <mergeCell ref="E18:E19"/>
    <mergeCell ref="F18:F19"/>
    <mergeCell ref="G18:G19"/>
    <mergeCell ref="H18:H19"/>
    <mergeCell ref="I20:I27"/>
    <mergeCell ref="J20:J27"/>
    <mergeCell ref="K20:K27"/>
    <mergeCell ref="L20:L27"/>
    <mergeCell ref="M20:M27"/>
    <mergeCell ref="A20:A27"/>
    <mergeCell ref="B20:B27"/>
    <mergeCell ref="E20:E27"/>
    <mergeCell ref="F20:F27"/>
    <mergeCell ref="G20:G27"/>
    <mergeCell ref="H20:H27"/>
    <mergeCell ref="I28:I35"/>
    <mergeCell ref="J28:J35"/>
    <mergeCell ref="K28:K35"/>
    <mergeCell ref="L28:L35"/>
    <mergeCell ref="M28:M35"/>
    <mergeCell ref="A28:A35"/>
    <mergeCell ref="B28:B35"/>
    <mergeCell ref="E28:E35"/>
    <mergeCell ref="F28:F35"/>
    <mergeCell ref="G28:G35"/>
    <mergeCell ref="H28:H35"/>
    <mergeCell ref="I36:I41"/>
    <mergeCell ref="J36:J41"/>
    <mergeCell ref="K36:K41"/>
    <mergeCell ref="L36:L41"/>
    <mergeCell ref="M36:M41"/>
    <mergeCell ref="A36:A41"/>
    <mergeCell ref="B36:B41"/>
    <mergeCell ref="E36:E41"/>
    <mergeCell ref="F36:F41"/>
    <mergeCell ref="G36:G41"/>
    <mergeCell ref="H36:H41"/>
    <mergeCell ref="I42:I46"/>
    <mergeCell ref="J42:J46"/>
    <mergeCell ref="K42:K46"/>
    <mergeCell ref="L42:L46"/>
    <mergeCell ref="M42:M46"/>
    <mergeCell ref="A42:A46"/>
    <mergeCell ref="B42:B46"/>
    <mergeCell ref="E42:E46"/>
    <mergeCell ref="F42:F46"/>
    <mergeCell ref="G42:G46"/>
    <mergeCell ref="H42:H46"/>
    <mergeCell ref="I47:I48"/>
    <mergeCell ref="J47:J48"/>
    <mergeCell ref="K47:K48"/>
    <mergeCell ref="L47:L48"/>
    <mergeCell ref="M47:M48"/>
    <mergeCell ref="A47:A48"/>
    <mergeCell ref="B47:B48"/>
    <mergeCell ref="E47:E48"/>
    <mergeCell ref="F47:F48"/>
    <mergeCell ref="G47:G48"/>
    <mergeCell ref="H47:H48"/>
    <mergeCell ref="I49:I53"/>
    <mergeCell ref="J49:J53"/>
    <mergeCell ref="K49:K53"/>
    <mergeCell ref="L49:L53"/>
    <mergeCell ref="M49:M53"/>
    <mergeCell ref="A49:A53"/>
    <mergeCell ref="B49:B53"/>
    <mergeCell ref="E49:E53"/>
    <mergeCell ref="F49:F53"/>
    <mergeCell ref="G49:G53"/>
    <mergeCell ref="H49:H53"/>
    <mergeCell ref="I54:I56"/>
    <mergeCell ref="J54:J56"/>
    <mergeCell ref="K54:K56"/>
    <mergeCell ref="L54:L56"/>
    <mergeCell ref="M54:M56"/>
    <mergeCell ref="A54:A56"/>
    <mergeCell ref="B54:B56"/>
    <mergeCell ref="E54:E56"/>
    <mergeCell ref="F54:F56"/>
    <mergeCell ref="G54:G56"/>
    <mergeCell ref="H54:H56"/>
    <mergeCell ref="I57:I64"/>
    <mergeCell ref="J57:J64"/>
    <mergeCell ref="K57:K64"/>
    <mergeCell ref="L57:L64"/>
    <mergeCell ref="M57:M64"/>
    <mergeCell ref="A57:A64"/>
    <mergeCell ref="B57:B64"/>
    <mergeCell ref="E57:E64"/>
    <mergeCell ref="F57:F64"/>
    <mergeCell ref="G57:G64"/>
    <mergeCell ref="H57:H64"/>
    <mergeCell ref="I65:I71"/>
    <mergeCell ref="J65:J71"/>
    <mergeCell ref="K65:K71"/>
    <mergeCell ref="L65:L71"/>
    <mergeCell ref="M65:M71"/>
    <mergeCell ref="A65:A71"/>
    <mergeCell ref="B65:B71"/>
    <mergeCell ref="E65:E71"/>
    <mergeCell ref="F65:F71"/>
    <mergeCell ref="G65:G71"/>
    <mergeCell ref="H65:H71"/>
    <mergeCell ref="I72:I76"/>
    <mergeCell ref="J72:J76"/>
    <mergeCell ref="K72:K76"/>
    <mergeCell ref="L72:L76"/>
    <mergeCell ref="M72:M76"/>
    <mergeCell ref="A72:A76"/>
    <mergeCell ref="B72:B76"/>
    <mergeCell ref="E72:E76"/>
    <mergeCell ref="F72:F76"/>
    <mergeCell ref="G72:G76"/>
    <mergeCell ref="H72:H76"/>
    <mergeCell ref="I77:I83"/>
    <mergeCell ref="J77:J83"/>
    <mergeCell ref="K77:K83"/>
    <mergeCell ref="L77:L83"/>
    <mergeCell ref="M77:M83"/>
    <mergeCell ref="A77:A83"/>
    <mergeCell ref="B77:B83"/>
    <mergeCell ref="E77:E83"/>
    <mergeCell ref="F77:F83"/>
    <mergeCell ref="G77:G83"/>
    <mergeCell ref="H77:H83"/>
    <mergeCell ref="I84:I87"/>
    <mergeCell ref="J84:J87"/>
    <mergeCell ref="K84:K87"/>
    <mergeCell ref="L84:L87"/>
    <mergeCell ref="M84:M87"/>
    <mergeCell ref="A84:A87"/>
    <mergeCell ref="B84:B87"/>
    <mergeCell ref="E84:E87"/>
    <mergeCell ref="F84:F87"/>
    <mergeCell ref="G84:G87"/>
    <mergeCell ref="H84:H87"/>
    <mergeCell ref="A95:M95"/>
    <mergeCell ref="A96:M96"/>
    <mergeCell ref="A97:M97"/>
    <mergeCell ref="A98:M98"/>
    <mergeCell ref="A89:M89"/>
    <mergeCell ref="A90:M90"/>
    <mergeCell ref="A91:M91"/>
    <mergeCell ref="A92:M92"/>
    <mergeCell ref="A93:M93"/>
    <mergeCell ref="A94:M94"/>
  </mergeCells>
  <conditionalFormatting sqref="C50:C53">
    <cfRule type="expression" dxfId="3160" priority="3">
      <formula>$D50="No"</formula>
    </cfRule>
  </conditionalFormatting>
  <conditionalFormatting sqref="C8:D87">
    <cfRule type="expression" dxfId="3159" priority="1">
      <formula>$D8="No"</formula>
    </cfRule>
  </conditionalFormatting>
  <conditionalFormatting sqref="J8 J18 J28 J49 J57 J65 J72 J77 J84">
    <cfRule type="cellIs" dxfId="3158" priority="35" operator="equal">
      <formula>"Significant Negative"</formula>
    </cfRule>
    <cfRule type="cellIs" dxfId="3157" priority="36" operator="equal">
      <formula>"Minor Negative"</formula>
    </cfRule>
    <cfRule type="cellIs" dxfId="3156" priority="37" operator="equal">
      <formula>"Uncertain"</formula>
    </cfRule>
    <cfRule type="cellIs" dxfId="3155" priority="38" operator="equal">
      <formula>"Neutral"</formula>
    </cfRule>
    <cfRule type="cellIs" dxfId="3154" priority="39" operator="equal">
      <formula>"Minor Positive"</formula>
    </cfRule>
    <cfRule type="cellIs" dxfId="3153" priority="40" operator="equal">
      <formula>"Significant Positive"</formula>
    </cfRule>
  </conditionalFormatting>
  <conditionalFormatting sqref="J20">
    <cfRule type="cellIs" dxfId="3152" priority="23" operator="equal">
      <formula>"Significant Negative"</formula>
    </cfRule>
    <cfRule type="cellIs" dxfId="3151" priority="24" operator="equal">
      <formula>"Minor Negative"</formula>
    </cfRule>
    <cfRule type="cellIs" dxfId="3150" priority="25" operator="equal">
      <formula>"Uncertain"</formula>
    </cfRule>
    <cfRule type="cellIs" dxfId="3149" priority="26" operator="equal">
      <formula>"Neutral"</formula>
    </cfRule>
    <cfRule type="cellIs" dxfId="3148" priority="27" operator="equal">
      <formula>"Minor Positive"</formula>
    </cfRule>
    <cfRule type="cellIs" dxfId="3147" priority="28" operator="equal">
      <formula>"Significant Positive"</formula>
    </cfRule>
  </conditionalFormatting>
  <conditionalFormatting sqref="J36">
    <cfRule type="cellIs" dxfId="3146" priority="17" operator="equal">
      <formula>"Significant Negative"</formula>
    </cfRule>
    <cfRule type="cellIs" dxfId="3145" priority="18" operator="equal">
      <formula>"Minor Negative"</formula>
    </cfRule>
    <cfRule type="cellIs" dxfId="3144" priority="19" operator="equal">
      <formula>"Uncertain"</formula>
    </cfRule>
    <cfRule type="cellIs" dxfId="3143" priority="20" operator="equal">
      <formula>"Neutral"</formula>
    </cfRule>
    <cfRule type="cellIs" dxfId="3142" priority="21" operator="equal">
      <formula>"Minor Positive"</formula>
    </cfRule>
    <cfRule type="cellIs" dxfId="3141" priority="22" operator="equal">
      <formula>"Significant Positive"</formula>
    </cfRule>
  </conditionalFormatting>
  <conditionalFormatting sqref="J42">
    <cfRule type="cellIs" dxfId="3140" priority="11" operator="equal">
      <formula>"Significant Negative"</formula>
    </cfRule>
    <cfRule type="cellIs" dxfId="3139" priority="12" operator="equal">
      <formula>"Minor Negative"</formula>
    </cfRule>
    <cfRule type="cellIs" dxfId="3138" priority="13" operator="equal">
      <formula>"Uncertain"</formula>
    </cfRule>
    <cfRule type="cellIs" dxfId="3137" priority="14" operator="equal">
      <formula>"Neutral"</formula>
    </cfRule>
    <cfRule type="cellIs" dxfId="3136" priority="15" operator="equal">
      <formula>"Minor Positive"</formula>
    </cfRule>
    <cfRule type="cellIs" dxfId="3135" priority="16" operator="equal">
      <formula>"Significant Positive"</formula>
    </cfRule>
  </conditionalFormatting>
  <conditionalFormatting sqref="J47">
    <cfRule type="cellIs" dxfId="3134" priority="29" operator="equal">
      <formula>"Significant Negative"</formula>
    </cfRule>
    <cfRule type="cellIs" dxfId="3133" priority="30" operator="equal">
      <formula>"Minor Negative"</formula>
    </cfRule>
    <cfRule type="cellIs" dxfId="3132" priority="31" operator="equal">
      <formula>"Uncertain"</formula>
    </cfRule>
    <cfRule type="cellIs" dxfId="3131" priority="32" operator="equal">
      <formula>"Neutral"</formula>
    </cfRule>
    <cfRule type="cellIs" dxfId="3130" priority="33" operator="equal">
      <formula>"Minor Positive"</formula>
    </cfRule>
    <cfRule type="cellIs" dxfId="3129" priority="34" operator="equal">
      <formula>"Significant Positive"</formula>
    </cfRule>
  </conditionalFormatting>
  <conditionalFormatting sqref="J54">
    <cfRule type="cellIs" dxfId="3128" priority="5" operator="equal">
      <formula>"Significant Negative"</formula>
    </cfRule>
    <cfRule type="cellIs" dxfId="3127" priority="6" operator="equal">
      <formula>"Minor Negative"</formula>
    </cfRule>
    <cfRule type="cellIs" dxfId="3126" priority="7" operator="equal">
      <formula>"Uncertain"</formula>
    </cfRule>
    <cfRule type="cellIs" dxfId="3125" priority="8" operator="equal">
      <formula>"Neutral"</formula>
    </cfRule>
    <cfRule type="cellIs" dxfId="3124" priority="9" operator="equal">
      <formula>"Minor Positive"</formula>
    </cfRule>
    <cfRule type="cellIs" dxfId="3123" priority="10" operator="equal">
      <formula>"Significant Positive"</formula>
    </cfRule>
  </conditionalFormatting>
  <pageMargins left="0.7" right="0.7" top="0.75" bottom="0.75" header="0.3" footer="0.3"/>
  <pageSetup orientation="portrait"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B8CB-FF0D-4850-B86D-5EF4F00EE53B}">
  <sheetPr codeName="Sheet137">
    <tabColor rgb="FF7030A0"/>
  </sheetPr>
  <dimension ref="A1:V98"/>
  <sheetViews>
    <sheetView zoomScaleNormal="100" workbookViewId="0">
      <selection activeCell="C1" sqref="C1:F1"/>
    </sheetView>
  </sheetViews>
  <sheetFormatPr defaultColWidth="8.54296875" defaultRowHeight="26" x14ac:dyDescent="0.6"/>
  <cols>
    <col min="1" max="1" width="65.17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9.453125" style="175" customWidth="1"/>
    <col min="10" max="10" width="20.54296875" style="175" customWidth="1"/>
    <col min="11" max="11" width="68" style="175" customWidth="1"/>
    <col min="12" max="12" width="41.453125" style="175" customWidth="1"/>
    <col min="13" max="13" width="53"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875</v>
      </c>
      <c r="D1" s="412"/>
      <c r="E1" s="412"/>
      <c r="F1" s="413"/>
      <c r="G1" s="176"/>
      <c r="I1" s="177"/>
      <c r="J1" s="177"/>
      <c r="K1" s="177"/>
    </row>
    <row r="2" spans="1:21" x14ac:dyDescent="0.6">
      <c r="A2" s="174" t="s">
        <v>31</v>
      </c>
      <c r="B2" s="178"/>
      <c r="C2" s="412" t="s">
        <v>661</v>
      </c>
      <c r="D2" s="412"/>
      <c r="E2" s="412"/>
      <c r="F2" s="413"/>
      <c r="I2" s="181"/>
      <c r="J2" s="181"/>
      <c r="K2" s="181"/>
    </row>
    <row r="3" spans="1:21" ht="82.5" customHeight="1" x14ac:dyDescent="0.6">
      <c r="A3" s="182" t="s">
        <v>32</v>
      </c>
      <c r="B3" s="183"/>
      <c r="C3" s="412" t="s">
        <v>876</v>
      </c>
      <c r="D3" s="412"/>
      <c r="E3" s="412"/>
      <c r="F3" s="413"/>
      <c r="I3" s="181"/>
      <c r="J3" s="181"/>
      <c r="K3" s="181"/>
    </row>
    <row r="4" spans="1:21" ht="50.15" customHeight="1" x14ac:dyDescent="0.6">
      <c r="A4" s="182" t="s">
        <v>33</v>
      </c>
      <c r="B4" s="184"/>
      <c r="C4" s="414" t="s">
        <v>877</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78"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65.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65.150000000000006"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103</v>
      </c>
      <c r="F20" s="432" t="s">
        <v>103</v>
      </c>
      <c r="G20" s="432" t="s">
        <v>103</v>
      </c>
      <c r="H20" s="432" t="s">
        <v>103</v>
      </c>
      <c r="I20" s="432" t="s">
        <v>103</v>
      </c>
      <c r="J20" s="432" t="s">
        <v>164</v>
      </c>
      <c r="K20" s="435" t="s">
        <v>878</v>
      </c>
      <c r="L20" s="432" t="s">
        <v>879</v>
      </c>
      <c r="M20" s="564"/>
      <c r="Q20" s="190" t="str">
        <f>IF(OR(J20='Drop downs'!$G$7,J20='Drop downs'!$G$5), B20&amp;": "&amp;K20&amp;CHAR(10),"")</f>
        <v xml:space="preserve">IIA3: 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v>
      </c>
      <c r="R20" s="190" t="str">
        <f>IF(J20='Drop downs'!$G$2,B20&amp;": "&amp;K20&amp;"
"," ")</f>
        <v xml:space="preserve"> </v>
      </c>
      <c r="S20" s="190" t="str">
        <f>IF(E20='Drop downs'!$B$6,B20&amp;": "&amp;K20&amp;"","")</f>
        <v/>
      </c>
      <c r="T20" s="175" t="str">
        <f>IF(L20&gt;0,B20&amp;":"&amp;L20&amp;"
","")</f>
        <v xml:space="preserve">IIA3:Details of estates for redevelopment, such as site locations and design of sites would assist in determining the precise nature of effect identified.
</v>
      </c>
      <c r="U20" s="175" t="str">
        <f>IF(M20&gt;0,B20&amp;":"&amp;M20&amp;"
","")</f>
        <v/>
      </c>
    </row>
    <row r="21" spans="1:21" ht="52" x14ac:dyDescent="0.6">
      <c r="A21" s="421"/>
      <c r="B21" s="442"/>
      <c r="C21" s="195" t="s">
        <v>339</v>
      </c>
      <c r="D21" s="191" t="s">
        <v>253</v>
      </c>
      <c r="E21" s="433"/>
      <c r="F21" s="433"/>
      <c r="G21" s="433"/>
      <c r="H21" s="433"/>
      <c r="I21" s="433"/>
      <c r="J21" s="433"/>
      <c r="K21" s="436"/>
      <c r="L21" s="433"/>
      <c r="M21" s="566"/>
      <c r="Q21" s="190"/>
      <c r="R21" s="190"/>
      <c r="S21" s="190"/>
    </row>
    <row r="22" spans="1:21" ht="52" x14ac:dyDescent="0.6">
      <c r="A22" s="421"/>
      <c r="B22" s="442"/>
      <c r="C22" s="195" t="s">
        <v>340</v>
      </c>
      <c r="D22" s="191" t="s">
        <v>253</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257</v>
      </c>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141.65" customHeight="1" thickBot="1" x14ac:dyDescent="0.65">
      <c r="A27" s="446"/>
      <c r="B27" s="443"/>
      <c r="C27" s="212" t="s">
        <v>345</v>
      </c>
      <c r="D27" s="217" t="s">
        <v>257</v>
      </c>
      <c r="E27" s="447"/>
      <c r="F27" s="447"/>
      <c r="G27" s="447"/>
      <c r="H27" s="447"/>
      <c r="I27" s="447"/>
      <c r="J27" s="447"/>
      <c r="K27" s="452"/>
      <c r="L27" s="447"/>
      <c r="M27" s="565"/>
      <c r="Q27" s="190"/>
      <c r="R27" s="190"/>
      <c r="S27" s="190"/>
    </row>
    <row r="28" spans="1:21" ht="80.150000000000006" customHeight="1" x14ac:dyDescent="0.6">
      <c r="A28" s="420" t="s">
        <v>346</v>
      </c>
      <c r="B28" s="441" t="s">
        <v>121</v>
      </c>
      <c r="C28" s="197" t="s">
        <v>347</v>
      </c>
      <c r="D28" s="194" t="s">
        <v>253</v>
      </c>
      <c r="E28" s="432" t="s">
        <v>421</v>
      </c>
      <c r="F28" s="432" t="s">
        <v>444</v>
      </c>
      <c r="G28" s="432" t="s">
        <v>510</v>
      </c>
      <c r="H28" s="432" t="s">
        <v>468</v>
      </c>
      <c r="I28" s="432" t="s">
        <v>439</v>
      </c>
      <c r="J28" s="432" t="s">
        <v>164</v>
      </c>
      <c r="K28" s="435" t="s">
        <v>880</v>
      </c>
      <c r="L28" s="435" t="s">
        <v>879</v>
      </c>
      <c r="M28" s="564"/>
      <c r="Q28" s="190" t="str">
        <f>IF(OR(J28='Drop downs'!$G$7,J28='Drop downs'!$G$5), B28&amp;": "&amp;K28&amp;CHAR(10),"")</f>
        <v xml:space="preserve">IIA4: 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v>
      </c>
      <c r="R28" s="190" t="str">
        <f>IF(J28='Drop downs'!$G$2,B28&amp;": "&amp;K28&amp;"
"," ")</f>
        <v xml:space="preserve"> </v>
      </c>
      <c r="S28" s="190" t="str">
        <f>IF(E28='Drop downs'!$B$6,B28&amp;": "&amp;K28&amp;"","")</f>
        <v/>
      </c>
      <c r="T28" s="175" t="str">
        <f>IF(L28&gt;0,B28&amp;":"&amp;L28&amp;"
","")</f>
        <v xml:space="preserve">IIA4:Details of estates for redevelopment, such as site locations and design of sites would assist in determining the precise nature of effect identified.
</v>
      </c>
      <c r="U28" s="175" t="str">
        <f>IF(M28&gt;0,B28&amp;":"&amp;M28&amp;"
","")</f>
        <v/>
      </c>
    </row>
    <row r="29" spans="1:21" ht="79" customHeight="1" x14ac:dyDescent="0.6">
      <c r="A29" s="421"/>
      <c r="B29" s="442"/>
      <c r="C29" s="198" t="s">
        <v>348</v>
      </c>
      <c r="D29" s="195" t="s">
        <v>253</v>
      </c>
      <c r="E29" s="433"/>
      <c r="F29" s="433"/>
      <c r="G29" s="433"/>
      <c r="H29" s="433"/>
      <c r="I29" s="433"/>
      <c r="J29" s="433"/>
      <c r="K29" s="436"/>
      <c r="L29" s="436"/>
      <c r="M29" s="566"/>
      <c r="Q29" s="190"/>
      <c r="R29" s="190"/>
      <c r="S29" s="190"/>
    </row>
    <row r="30" spans="1:21" ht="70" customHeight="1" x14ac:dyDescent="0.6">
      <c r="A30" s="421"/>
      <c r="B30" s="442"/>
      <c r="C30" s="198" t="s">
        <v>349</v>
      </c>
      <c r="D30" s="195" t="s">
        <v>253</v>
      </c>
      <c r="E30" s="433"/>
      <c r="F30" s="433"/>
      <c r="G30" s="433"/>
      <c r="H30" s="433"/>
      <c r="I30" s="433"/>
      <c r="J30" s="433"/>
      <c r="K30" s="436"/>
      <c r="L30" s="436"/>
      <c r="M30" s="566"/>
      <c r="Q30" s="190"/>
      <c r="R30" s="190"/>
      <c r="S30" s="190"/>
    </row>
    <row r="31" spans="1:21" ht="70" customHeight="1" x14ac:dyDescent="0.6">
      <c r="A31" s="421"/>
      <c r="B31" s="442"/>
      <c r="C31" s="198" t="s">
        <v>350</v>
      </c>
      <c r="D31" s="195" t="s">
        <v>257</v>
      </c>
      <c r="E31" s="433"/>
      <c r="F31" s="433"/>
      <c r="G31" s="433"/>
      <c r="H31" s="433"/>
      <c r="I31" s="433"/>
      <c r="J31" s="433"/>
      <c r="K31" s="436"/>
      <c r="L31" s="436"/>
      <c r="M31" s="566"/>
      <c r="Q31" s="190"/>
      <c r="R31" s="190"/>
      <c r="S31" s="190"/>
    </row>
    <row r="32" spans="1:21" ht="70" customHeight="1" x14ac:dyDescent="0.6">
      <c r="A32" s="421"/>
      <c r="B32" s="442"/>
      <c r="C32" s="198" t="s">
        <v>351</v>
      </c>
      <c r="D32" s="195" t="s">
        <v>253</v>
      </c>
      <c r="E32" s="433"/>
      <c r="F32" s="433"/>
      <c r="G32" s="433"/>
      <c r="H32" s="433"/>
      <c r="I32" s="433"/>
      <c r="J32" s="433"/>
      <c r="K32" s="436"/>
      <c r="L32" s="436"/>
      <c r="M32" s="566"/>
      <c r="Q32" s="190"/>
      <c r="R32" s="190"/>
      <c r="S32" s="190"/>
    </row>
    <row r="33" spans="1:21" ht="42" customHeight="1" x14ac:dyDescent="0.6">
      <c r="A33" s="421"/>
      <c r="B33" s="442"/>
      <c r="C33" s="198" t="s">
        <v>352</v>
      </c>
      <c r="D33" s="195"/>
      <c r="E33" s="433"/>
      <c r="F33" s="433"/>
      <c r="G33" s="433"/>
      <c r="H33" s="433"/>
      <c r="I33" s="433"/>
      <c r="J33" s="433"/>
      <c r="K33" s="436"/>
      <c r="L33" s="436"/>
      <c r="M33" s="566"/>
      <c r="Q33" s="190"/>
      <c r="R33" s="190"/>
      <c r="S33" s="190"/>
    </row>
    <row r="34" spans="1:21" ht="64" customHeight="1" x14ac:dyDescent="0.6">
      <c r="A34" s="421"/>
      <c r="B34" s="442"/>
      <c r="C34" s="198" t="s">
        <v>353</v>
      </c>
      <c r="D34" s="195"/>
      <c r="E34" s="433"/>
      <c r="F34" s="433"/>
      <c r="G34" s="433"/>
      <c r="H34" s="433"/>
      <c r="I34" s="433"/>
      <c r="J34" s="433"/>
      <c r="K34" s="436"/>
      <c r="L34" s="436"/>
      <c r="M34" s="566"/>
      <c r="Q34" s="190"/>
      <c r="R34" s="190"/>
      <c r="S34" s="190"/>
    </row>
    <row r="35" spans="1:21" ht="49" customHeight="1" thickBot="1" x14ac:dyDescent="0.65">
      <c r="A35" s="446"/>
      <c r="B35" s="443"/>
      <c r="C35" s="211" t="s">
        <v>354</v>
      </c>
      <c r="D35" s="212"/>
      <c r="E35" s="447"/>
      <c r="F35" s="447"/>
      <c r="G35" s="447"/>
      <c r="H35" s="447"/>
      <c r="I35" s="447"/>
      <c r="J35" s="447"/>
      <c r="K35" s="452"/>
      <c r="L35" s="452"/>
      <c r="M35" s="565"/>
      <c r="Q35" s="190"/>
      <c r="R35" s="190"/>
      <c r="S35" s="190"/>
    </row>
    <row r="36" spans="1:21" ht="60" customHeight="1" x14ac:dyDescent="0.6">
      <c r="A36" s="420" t="s">
        <v>355</v>
      </c>
      <c r="B36" s="441" t="s">
        <v>122</v>
      </c>
      <c r="C36" s="194" t="s">
        <v>356</v>
      </c>
      <c r="D36" s="194" t="s">
        <v>253</v>
      </c>
      <c r="E36" s="432" t="s">
        <v>103</v>
      </c>
      <c r="F36" s="432" t="s">
        <v>103</v>
      </c>
      <c r="G36" s="432" t="s">
        <v>103</v>
      </c>
      <c r="H36" s="432" t="s">
        <v>103</v>
      </c>
      <c r="I36" s="432" t="s">
        <v>103</v>
      </c>
      <c r="J36" s="432" t="s">
        <v>164</v>
      </c>
      <c r="K36" s="435" t="s">
        <v>881</v>
      </c>
      <c r="L36" s="435" t="s">
        <v>879</v>
      </c>
      <c r="M36" s="573"/>
      <c r="Q36" s="190" t="str">
        <f>IF(OR(J36='Drop downs'!$G$7,J36='Drop downs'!$G$5), B36&amp;": "&amp;K36&amp;CHAR(10),"")</f>
        <v xml:space="preserve">IIA5: 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v>
      </c>
      <c r="R36" s="190" t="str">
        <f>IF(J36='Drop downs'!$G$2,B36&amp;": "&amp;K36&amp;"
"," ")</f>
        <v xml:space="preserve"> </v>
      </c>
      <c r="S36" s="190" t="str">
        <f>IF(E36='Drop downs'!$B$6,B36&amp;": "&amp;K36&amp;"","")</f>
        <v/>
      </c>
      <c r="T36" s="175" t="str">
        <f>IF(L36&gt;0,B36&amp;":"&amp;L36&amp;"
","")</f>
        <v xml:space="preserve">IIA5:Details of estates for redevelopment, such as site locations and design of sites would assist in determining the precise nature of effect identified.
</v>
      </c>
      <c r="U36" s="175" t="str">
        <f>IF(M36&gt;0,B36&amp;":"&amp;M36&amp;"
","")</f>
        <v/>
      </c>
    </row>
    <row r="37" spans="1:21" ht="59.5" customHeight="1" x14ac:dyDescent="0.6">
      <c r="A37" s="421"/>
      <c r="B37" s="442"/>
      <c r="C37" s="195" t="s">
        <v>357</v>
      </c>
      <c r="D37" s="195" t="s">
        <v>253</v>
      </c>
      <c r="E37" s="433"/>
      <c r="F37" s="433"/>
      <c r="G37" s="433"/>
      <c r="H37" s="433"/>
      <c r="I37" s="433"/>
      <c r="J37" s="433"/>
      <c r="K37" s="436"/>
      <c r="L37" s="436"/>
      <c r="M37" s="574"/>
      <c r="Q37" s="190"/>
      <c r="R37" s="190"/>
      <c r="S37" s="190"/>
    </row>
    <row r="38" spans="1:21" ht="62.15" customHeight="1" x14ac:dyDescent="0.6">
      <c r="A38" s="421"/>
      <c r="B38" s="442"/>
      <c r="C38" s="195" t="s">
        <v>358</v>
      </c>
      <c r="D38" s="195" t="s">
        <v>253</v>
      </c>
      <c r="E38" s="433"/>
      <c r="F38" s="433"/>
      <c r="G38" s="433"/>
      <c r="H38" s="433"/>
      <c r="I38" s="433"/>
      <c r="J38" s="433"/>
      <c r="K38" s="436"/>
      <c r="L38" s="436"/>
      <c r="M38" s="574"/>
      <c r="Q38" s="190"/>
      <c r="R38" s="190"/>
      <c r="S38" s="190"/>
    </row>
    <row r="39" spans="1:21" ht="108" customHeight="1" x14ac:dyDescent="0.6">
      <c r="A39" s="421"/>
      <c r="B39" s="442"/>
      <c r="C39" s="195" t="s">
        <v>359</v>
      </c>
      <c r="D39" s="195" t="s">
        <v>257</v>
      </c>
      <c r="E39" s="433"/>
      <c r="F39" s="433"/>
      <c r="G39" s="433"/>
      <c r="H39" s="433"/>
      <c r="I39" s="433"/>
      <c r="J39" s="433"/>
      <c r="K39" s="436"/>
      <c r="L39" s="436"/>
      <c r="M39" s="574"/>
      <c r="Q39" s="190"/>
      <c r="R39" s="190"/>
      <c r="S39" s="190"/>
    </row>
    <row r="40" spans="1:21" ht="132" customHeight="1" x14ac:dyDescent="0.6">
      <c r="A40" s="421"/>
      <c r="B40" s="442"/>
      <c r="C40" s="195" t="s">
        <v>360</v>
      </c>
      <c r="D40" s="195" t="s">
        <v>257</v>
      </c>
      <c r="E40" s="433"/>
      <c r="F40" s="433"/>
      <c r="G40" s="433"/>
      <c r="H40" s="433"/>
      <c r="I40" s="433"/>
      <c r="J40" s="433"/>
      <c r="K40" s="436"/>
      <c r="L40" s="436"/>
      <c r="M40" s="574"/>
      <c r="Q40" s="190"/>
      <c r="R40" s="190"/>
      <c r="S40" s="190"/>
    </row>
    <row r="41" spans="1:21" ht="112.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87" customHeight="1" x14ac:dyDescent="0.6">
      <c r="A42" s="420" t="s">
        <v>362</v>
      </c>
      <c r="B42" s="441" t="s">
        <v>123</v>
      </c>
      <c r="C42" s="194" t="s">
        <v>363</v>
      </c>
      <c r="D42" s="194" t="s">
        <v>253</v>
      </c>
      <c r="E42" s="432" t="s">
        <v>421</v>
      </c>
      <c r="F42" s="432" t="s">
        <v>422</v>
      </c>
      <c r="G42" s="432" t="s">
        <v>510</v>
      </c>
      <c r="H42" s="432" t="s">
        <v>468</v>
      </c>
      <c r="I42" s="432" t="s">
        <v>425</v>
      </c>
      <c r="J42" s="432" t="s">
        <v>156</v>
      </c>
      <c r="K42" s="435" t="s">
        <v>863</v>
      </c>
      <c r="L42" s="435"/>
      <c r="M42" s="573" t="s">
        <v>864</v>
      </c>
      <c r="Q42" s="190" t="str">
        <f>IF(OR(J42='Drop downs'!$G$7,J42='Drop downs'!$G$5), B42&amp;": "&amp;K42&amp;CHAR(10),"")</f>
        <v/>
      </c>
      <c r="R42" s="190"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S42" s="190" t="str">
        <f>IF(E42='Drop downs'!$B$6,B42&amp;": "&amp;K42&amp;"","")</f>
        <v/>
      </c>
      <c r="T42" s="175" t="str">
        <f>IF(L42&gt;0,B42&amp;":"&amp;L42&amp;"
","")</f>
        <v/>
      </c>
      <c r="U42" s="175" t="str">
        <f>IF(M42&gt;0,B42&amp;":"&amp;M42&amp;"
","")</f>
        <v xml:space="preserve">IIA6:The addition of ensuring public transport access through the developments as a consideration could further enhance the positive effect identified. E.g. are there bus stops within/on the outskirts of the development.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253</v>
      </c>
      <c r="E44" s="433"/>
      <c r="F44" s="433"/>
      <c r="G44" s="433"/>
      <c r="H44" s="433"/>
      <c r="I44" s="433"/>
      <c r="J44" s="433"/>
      <c r="K44" s="436"/>
      <c r="L44" s="436"/>
      <c r="M44" s="574"/>
      <c r="Q44" s="190"/>
      <c r="R44" s="190"/>
      <c r="S44" s="190"/>
    </row>
    <row r="45" spans="1:21" ht="58" customHeight="1" x14ac:dyDescent="0.6">
      <c r="A45" s="421"/>
      <c r="B45" s="442"/>
      <c r="C45" s="195" t="s">
        <v>366</v>
      </c>
      <c r="D45" s="195" t="s">
        <v>253</v>
      </c>
      <c r="E45" s="433"/>
      <c r="F45" s="433"/>
      <c r="G45" s="433"/>
      <c r="H45" s="433"/>
      <c r="I45" s="433"/>
      <c r="J45" s="433"/>
      <c r="K45" s="436"/>
      <c r="L45" s="436"/>
      <c r="M45" s="574"/>
      <c r="Q45" s="190"/>
      <c r="R45" s="190"/>
      <c r="S45" s="190"/>
    </row>
    <row r="46" spans="1:21" ht="82.5"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37.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0"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253</v>
      </c>
      <c r="E49" s="432" t="s">
        <v>435</v>
      </c>
      <c r="F49" s="432" t="s">
        <v>422</v>
      </c>
      <c r="G49" s="432" t="s">
        <v>427</v>
      </c>
      <c r="H49" s="432" t="s">
        <v>468</v>
      </c>
      <c r="I49" s="432" t="s">
        <v>439</v>
      </c>
      <c r="J49" s="432" t="s">
        <v>159</v>
      </c>
      <c r="K49" s="435" t="s">
        <v>865</v>
      </c>
      <c r="L49" s="435"/>
      <c r="M49" s="573" t="s">
        <v>882</v>
      </c>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xml:space="preserve">IIA8:The inclusions of low carbona and energy efficient design within regeneration proposals could be included within this policy to further improve the potential positive effect identified. 
</v>
      </c>
    </row>
    <row r="50" spans="1:21" ht="52" x14ac:dyDescent="0.6">
      <c r="A50" s="421"/>
      <c r="B50" s="442"/>
      <c r="C50" s="191" t="s">
        <v>373</v>
      </c>
      <c r="D50" s="191" t="s">
        <v>253</v>
      </c>
      <c r="E50" s="433"/>
      <c r="F50" s="433"/>
      <c r="G50" s="433"/>
      <c r="H50" s="433"/>
      <c r="I50" s="433"/>
      <c r="J50" s="433"/>
      <c r="K50" s="436"/>
      <c r="L50" s="436"/>
      <c r="M50" s="574"/>
      <c r="Q50" s="190"/>
      <c r="R50" s="190"/>
      <c r="S50" s="190"/>
    </row>
    <row r="51" spans="1:21" x14ac:dyDescent="0.6">
      <c r="A51" s="421"/>
      <c r="B51" s="442"/>
      <c r="C51" s="200" t="s">
        <v>374</v>
      </c>
      <c r="D51" s="191" t="s">
        <v>253</v>
      </c>
      <c r="E51" s="433"/>
      <c r="F51" s="433"/>
      <c r="G51" s="433"/>
      <c r="H51" s="433"/>
      <c r="I51" s="433"/>
      <c r="J51" s="433"/>
      <c r="K51" s="436"/>
      <c r="L51" s="436"/>
      <c r="M51" s="574"/>
      <c r="Q51" s="190"/>
      <c r="R51" s="190"/>
      <c r="S51" s="190"/>
    </row>
    <row r="52" spans="1:21" ht="30" customHeight="1" x14ac:dyDescent="0.6">
      <c r="A52" s="421"/>
      <c r="B52" s="442"/>
      <c r="C52" s="191" t="s">
        <v>375</v>
      </c>
      <c r="D52" s="191" t="s">
        <v>253</v>
      </c>
      <c r="E52" s="433"/>
      <c r="F52" s="433"/>
      <c r="G52" s="433"/>
      <c r="H52" s="433"/>
      <c r="I52" s="433"/>
      <c r="J52" s="433"/>
      <c r="K52" s="436"/>
      <c r="L52" s="436"/>
      <c r="M52" s="574"/>
      <c r="Q52" s="190"/>
      <c r="R52" s="190"/>
      <c r="S52" s="190"/>
    </row>
    <row r="53" spans="1:21" ht="68.150000000000006"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435</v>
      </c>
      <c r="F57" s="432" t="s">
        <v>444</v>
      </c>
      <c r="G57" s="432" t="s">
        <v>423</v>
      </c>
      <c r="H57" s="432" t="s">
        <v>468</v>
      </c>
      <c r="I57" s="432" t="s">
        <v>425</v>
      </c>
      <c r="J57" s="432" t="s">
        <v>159</v>
      </c>
      <c r="K57" s="435" t="s">
        <v>883</v>
      </c>
      <c r="L57" s="435"/>
      <c r="M57" s="573" t="s">
        <v>884</v>
      </c>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xml:space="preserve">IIA10:It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253</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253</v>
      </c>
      <c r="E61" s="433"/>
      <c r="F61" s="433"/>
      <c r="G61" s="433"/>
      <c r="H61" s="433"/>
      <c r="I61" s="433"/>
      <c r="J61" s="433"/>
      <c r="K61" s="436"/>
      <c r="L61" s="436"/>
      <c r="M61" s="574"/>
      <c r="Q61" s="190"/>
      <c r="R61" s="190"/>
      <c r="S61" s="190"/>
    </row>
    <row r="62" spans="1:21" x14ac:dyDescent="0.6">
      <c r="A62" s="421"/>
      <c r="B62" s="442"/>
      <c r="C62" s="191" t="s">
        <v>387</v>
      </c>
      <c r="D62" s="191" t="s">
        <v>253</v>
      </c>
      <c r="E62" s="433"/>
      <c r="F62" s="433"/>
      <c r="G62" s="433"/>
      <c r="H62" s="433"/>
      <c r="I62" s="433"/>
      <c r="J62" s="433"/>
      <c r="K62" s="436"/>
      <c r="L62" s="436"/>
      <c r="M62" s="574"/>
      <c r="Q62" s="190"/>
      <c r="R62" s="190"/>
      <c r="S62" s="190"/>
    </row>
    <row r="63" spans="1:21" ht="78" x14ac:dyDescent="0.6">
      <c r="A63" s="421"/>
      <c r="B63" s="442"/>
      <c r="C63" s="191" t="s">
        <v>388</v>
      </c>
      <c r="D63" s="191" t="s">
        <v>253</v>
      </c>
      <c r="E63" s="433"/>
      <c r="F63" s="433"/>
      <c r="G63" s="433"/>
      <c r="H63" s="433"/>
      <c r="I63" s="433"/>
      <c r="J63" s="433"/>
      <c r="K63" s="436"/>
      <c r="L63" s="436"/>
      <c r="M63" s="574"/>
      <c r="Q63" s="190"/>
      <c r="R63" s="190"/>
      <c r="S63" s="190"/>
    </row>
    <row r="64" spans="1:21" ht="99.65" customHeight="1" thickBot="1" x14ac:dyDescent="0.65">
      <c r="A64" s="446"/>
      <c r="B64" s="443"/>
      <c r="C64" s="217" t="s">
        <v>389</v>
      </c>
      <c r="D64" s="217" t="s">
        <v>253</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253</v>
      </c>
      <c r="E72" s="432" t="s">
        <v>421</v>
      </c>
      <c r="F72" s="432" t="s">
        <v>422</v>
      </c>
      <c r="G72" s="432" t="s">
        <v>423</v>
      </c>
      <c r="H72" s="432" t="s">
        <v>424</v>
      </c>
      <c r="I72" s="432" t="s">
        <v>439</v>
      </c>
      <c r="J72" s="432" t="s">
        <v>159</v>
      </c>
      <c r="K72" s="465" t="s">
        <v>885</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253</v>
      </c>
      <c r="E73" s="433"/>
      <c r="F73" s="433"/>
      <c r="G73" s="433"/>
      <c r="H73" s="433"/>
      <c r="I73" s="433"/>
      <c r="J73" s="433"/>
      <c r="K73" s="466"/>
      <c r="L73" s="436"/>
      <c r="M73" s="574"/>
      <c r="Q73" s="190"/>
      <c r="R73" s="190"/>
      <c r="S73" s="190"/>
    </row>
    <row r="74" spans="1:21" ht="56.15" customHeight="1" x14ac:dyDescent="0.6">
      <c r="A74" s="421"/>
      <c r="B74" s="442"/>
      <c r="C74" s="198" t="s">
        <v>401</v>
      </c>
      <c r="D74" s="191" t="s">
        <v>253</v>
      </c>
      <c r="E74" s="433"/>
      <c r="F74" s="433"/>
      <c r="G74" s="433"/>
      <c r="H74" s="433"/>
      <c r="I74" s="433"/>
      <c r="J74" s="433"/>
      <c r="K74" s="466"/>
      <c r="L74" s="436"/>
      <c r="M74" s="574"/>
      <c r="Q74" s="190"/>
      <c r="R74" s="190"/>
      <c r="S74" s="190"/>
    </row>
    <row r="75" spans="1:21" ht="36.65" customHeight="1" x14ac:dyDescent="0.6">
      <c r="A75" s="421"/>
      <c r="B75" s="442"/>
      <c r="C75" s="198" t="s">
        <v>402</v>
      </c>
      <c r="D75" s="191" t="s">
        <v>257</v>
      </c>
      <c r="E75" s="433"/>
      <c r="F75" s="433"/>
      <c r="G75" s="433"/>
      <c r="H75" s="433"/>
      <c r="I75" s="433"/>
      <c r="J75" s="433"/>
      <c r="K75" s="466"/>
      <c r="L75" s="436"/>
      <c r="M75" s="574"/>
      <c r="Q75" s="190"/>
      <c r="R75" s="190"/>
      <c r="S75" s="190"/>
    </row>
    <row r="76" spans="1:21" ht="87"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253</v>
      </c>
      <c r="E77" s="432" t="s">
        <v>421</v>
      </c>
      <c r="F77" s="432" t="s">
        <v>422</v>
      </c>
      <c r="G77" s="432" t="s">
        <v>510</v>
      </c>
      <c r="H77" s="432" t="s">
        <v>468</v>
      </c>
      <c r="I77" s="432" t="s">
        <v>439</v>
      </c>
      <c r="J77" s="432" t="s">
        <v>159</v>
      </c>
      <c r="K77" s="435" t="s">
        <v>886</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ht="32.15" customHeight="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85.5" customHeight="1" x14ac:dyDescent="0.6">
      <c r="A82" s="463"/>
      <c r="B82" s="442"/>
      <c r="C82" s="205" t="s">
        <v>410</v>
      </c>
      <c r="D82" s="195" t="s">
        <v>257</v>
      </c>
      <c r="E82" s="433"/>
      <c r="F82" s="433"/>
      <c r="G82" s="433"/>
      <c r="H82" s="433"/>
      <c r="I82" s="433"/>
      <c r="J82" s="433"/>
      <c r="K82" s="436"/>
      <c r="L82" s="436"/>
      <c r="M82" s="574"/>
      <c r="Q82" s="190"/>
      <c r="R82" s="190"/>
      <c r="S82" s="190"/>
    </row>
    <row r="83" spans="1:21" ht="58.5" customHeight="1" thickBot="1" x14ac:dyDescent="0.65">
      <c r="A83" s="464"/>
      <c r="B83" s="443"/>
      <c r="C83" s="215" t="s">
        <v>411</v>
      </c>
      <c r="D83" s="212" t="s">
        <v>257</v>
      </c>
      <c r="E83" s="447"/>
      <c r="F83" s="447"/>
      <c r="G83" s="447"/>
      <c r="H83" s="447"/>
      <c r="I83" s="447"/>
      <c r="J83" s="447"/>
      <c r="K83" s="452"/>
      <c r="L83" s="452"/>
      <c r="M83" s="575"/>
      <c r="Q83" s="190"/>
      <c r="R83" s="190"/>
      <c r="S83" s="190"/>
    </row>
    <row r="84" spans="1:21" ht="57.65" customHeight="1" x14ac:dyDescent="0.6">
      <c r="A84" s="444" t="s">
        <v>412</v>
      </c>
      <c r="B84" s="441" t="s">
        <v>131</v>
      </c>
      <c r="C84" s="206" t="s">
        <v>413</v>
      </c>
      <c r="D84" s="194" t="s">
        <v>253</v>
      </c>
      <c r="E84" s="432" t="s">
        <v>103</v>
      </c>
      <c r="F84" s="432" t="s">
        <v>103</v>
      </c>
      <c r="G84" s="432" t="s">
        <v>103</v>
      </c>
      <c r="H84" s="432" t="s">
        <v>103</v>
      </c>
      <c r="I84" s="432" t="s">
        <v>103</v>
      </c>
      <c r="J84" s="432" t="s">
        <v>161</v>
      </c>
      <c r="K84" s="435" t="s">
        <v>887</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62.15" customHeight="1" x14ac:dyDescent="0.6">
      <c r="A85" s="463"/>
      <c r="B85" s="442"/>
      <c r="C85" s="205" t="s">
        <v>414</v>
      </c>
      <c r="D85" s="195" t="s">
        <v>253</v>
      </c>
      <c r="E85" s="433"/>
      <c r="F85" s="433"/>
      <c r="G85" s="433"/>
      <c r="H85" s="433"/>
      <c r="I85" s="433"/>
      <c r="J85" s="433"/>
      <c r="K85" s="436"/>
      <c r="L85" s="436"/>
      <c r="M85" s="574"/>
      <c r="Q85" s="190"/>
      <c r="R85" s="190"/>
      <c r="S85" s="190"/>
    </row>
    <row r="86" spans="1:21" ht="54.75" customHeight="1" x14ac:dyDescent="0.6">
      <c r="A86" s="463"/>
      <c r="B86" s="442"/>
      <c r="C86" s="205" t="s">
        <v>415</v>
      </c>
      <c r="D86" s="195" t="s">
        <v>253</v>
      </c>
      <c r="E86" s="433"/>
      <c r="F86" s="433"/>
      <c r="G86" s="433"/>
      <c r="H86" s="433"/>
      <c r="I86" s="433"/>
      <c r="J86" s="433"/>
      <c r="K86" s="436"/>
      <c r="L86" s="436"/>
      <c r="M86" s="574"/>
      <c r="Q86" s="190"/>
      <c r="R86" s="190"/>
      <c r="S86" s="190"/>
    </row>
    <row r="87" spans="1:21" ht="51"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43" customHeight="1" x14ac:dyDescent="0.6">
      <c r="A90" s="584" t="str">
        <f>Q8&amp;Q18&amp;Q20&amp;Q28&amp;Q36&amp;Q42&amp;Q47&amp;Q48&amp;Q49&amp;Q54&amp;Q57&amp;Q65&amp;Q72&amp;Q77&amp;Q84&amp;Q87</f>
        <v xml:space="preserve">IIA3: 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IIA4: 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IIA5: 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36.75" customHeight="1" x14ac:dyDescent="0.6">
      <c r="A92" s="584" t="str">
        <f>R8&amp;R18&amp;R20&amp;R28&amp;R36&amp;R42&amp;R47&amp;R48&amp;R49&amp;R54&amp;R57&amp;R65&amp;R72&amp;R77&amp;R84&amp;R87</f>
        <v xml:space="preserve">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87" customHeight="1" thickBot="1" x14ac:dyDescent="0.65">
      <c r="A96" s="581" t="str">
        <f>T8&amp;T18&amp;T20&amp;T28&amp;T36&amp;T42&amp;T47&amp;T49&amp;T54&amp;T57&amp;T65&amp;T72&amp;T77&amp;T84</f>
        <v xml:space="preserve">IIA3:Details of estates for redevelopment, such as site locations and design of sites would assist in determining the precise nature of effect identified.
IIA4:Details of estates for redevelopment, such as site locations and design of sites would assist in determining the precise nature of effect identified.
IIA5:Details of estates for redevelopment, such as site locations and design of sites would assist in determining the precise nature of effect identified.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113.15" customHeight="1" thickBot="1" x14ac:dyDescent="0.65">
      <c r="A98" s="581" t="str">
        <f>U8&amp;U18&amp;U20&amp;U28&amp;U36&amp;U42&amp;U47&amp;U49&amp;U54&amp;U57&amp;U65&amp;U72&amp;U77&amp;U84</f>
        <v xml:space="preserve">IIA6:The addition of ensuring public transport access through the developments as a consideration could further enhance the positive effect identified. E.g. are there bus stops within/on the outskirts of the development. 
IIA8:The inclusions of low carbona and energy efficient design within regeneration proposals could be included within this policy to further improve the potential positive effect identified. 
IIA10:It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v>
      </c>
      <c r="B98" s="582"/>
      <c r="C98" s="582"/>
      <c r="D98" s="582"/>
      <c r="E98" s="582"/>
      <c r="F98" s="582"/>
      <c r="G98" s="582"/>
      <c r="H98" s="582"/>
      <c r="I98" s="582"/>
      <c r="J98" s="582"/>
      <c r="K98" s="582"/>
      <c r="L98" s="582"/>
      <c r="M98" s="583"/>
    </row>
  </sheetData>
  <sheetProtection algorithmName="SHA-512" hashValue="5v+SiRItLjEedobqvrFsNE0rRXwVSiwExbA6n678d/BdfceuRR1V/ZZ7u0dv31pTsJQ08dBo1HEEiedhpG65Pw==" saltValue="wu3ONS0YGkToiMgR0mr9iw=="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122" priority="3">
      <formula>$D50="No"</formula>
    </cfRule>
  </conditionalFormatting>
  <conditionalFormatting sqref="C8:D87">
    <cfRule type="expression" dxfId="3121" priority="1">
      <formula>$D8="No"</formula>
    </cfRule>
  </conditionalFormatting>
  <conditionalFormatting sqref="J8 J18 J28 J49 J57 J65 J72 J77 J84">
    <cfRule type="cellIs" dxfId="3120" priority="35" operator="equal">
      <formula>"Significant Negative"</formula>
    </cfRule>
    <cfRule type="cellIs" dxfId="3119" priority="36" operator="equal">
      <formula>"Minor Negative"</formula>
    </cfRule>
    <cfRule type="cellIs" dxfId="3118" priority="37" operator="equal">
      <formula>"Uncertain"</formula>
    </cfRule>
    <cfRule type="cellIs" dxfId="3117" priority="38" operator="equal">
      <formula>"Neutral"</formula>
    </cfRule>
    <cfRule type="cellIs" dxfId="3116" priority="39" operator="equal">
      <formula>"Minor Positive"</formula>
    </cfRule>
    <cfRule type="cellIs" dxfId="3115" priority="40" operator="equal">
      <formula>"Significant Positive"</formula>
    </cfRule>
  </conditionalFormatting>
  <conditionalFormatting sqref="J20">
    <cfRule type="cellIs" dxfId="3114" priority="23" operator="equal">
      <formula>"Significant Negative"</formula>
    </cfRule>
    <cfRule type="cellIs" dxfId="3113" priority="24" operator="equal">
      <formula>"Minor Negative"</formula>
    </cfRule>
    <cfRule type="cellIs" dxfId="3112" priority="25" operator="equal">
      <formula>"Uncertain"</formula>
    </cfRule>
    <cfRule type="cellIs" dxfId="3111" priority="26" operator="equal">
      <formula>"Neutral"</formula>
    </cfRule>
    <cfRule type="cellIs" dxfId="3110" priority="27" operator="equal">
      <formula>"Minor Positive"</formula>
    </cfRule>
    <cfRule type="cellIs" dxfId="3109" priority="28" operator="equal">
      <formula>"Significant Positive"</formula>
    </cfRule>
  </conditionalFormatting>
  <conditionalFormatting sqref="J36">
    <cfRule type="cellIs" dxfId="3108" priority="17" operator="equal">
      <formula>"Significant Negative"</formula>
    </cfRule>
    <cfRule type="cellIs" dxfId="3107" priority="18" operator="equal">
      <formula>"Minor Negative"</formula>
    </cfRule>
    <cfRule type="cellIs" dxfId="3106" priority="19" operator="equal">
      <formula>"Uncertain"</formula>
    </cfRule>
    <cfRule type="cellIs" dxfId="3105" priority="20" operator="equal">
      <formula>"Neutral"</formula>
    </cfRule>
    <cfRule type="cellIs" dxfId="3104" priority="21" operator="equal">
      <formula>"Minor Positive"</formula>
    </cfRule>
    <cfRule type="cellIs" dxfId="3103" priority="22" operator="equal">
      <formula>"Significant Positive"</formula>
    </cfRule>
  </conditionalFormatting>
  <conditionalFormatting sqref="J42">
    <cfRule type="cellIs" dxfId="3102" priority="11" operator="equal">
      <formula>"Significant Negative"</formula>
    </cfRule>
    <cfRule type="cellIs" dxfId="3101" priority="12" operator="equal">
      <formula>"Minor Negative"</formula>
    </cfRule>
    <cfRule type="cellIs" dxfId="3100" priority="13" operator="equal">
      <formula>"Uncertain"</formula>
    </cfRule>
    <cfRule type="cellIs" dxfId="3099" priority="14" operator="equal">
      <formula>"Neutral"</formula>
    </cfRule>
    <cfRule type="cellIs" dxfId="3098" priority="15" operator="equal">
      <formula>"Minor Positive"</formula>
    </cfRule>
    <cfRule type="cellIs" dxfId="3097" priority="16" operator="equal">
      <formula>"Significant Positive"</formula>
    </cfRule>
  </conditionalFormatting>
  <conditionalFormatting sqref="J47">
    <cfRule type="cellIs" dxfId="3096" priority="29" operator="equal">
      <formula>"Significant Negative"</formula>
    </cfRule>
    <cfRule type="cellIs" dxfId="3095" priority="30" operator="equal">
      <formula>"Minor Negative"</formula>
    </cfRule>
    <cfRule type="cellIs" dxfId="3094" priority="31" operator="equal">
      <formula>"Uncertain"</formula>
    </cfRule>
    <cfRule type="cellIs" dxfId="3093" priority="32" operator="equal">
      <formula>"Neutral"</formula>
    </cfRule>
    <cfRule type="cellIs" dxfId="3092" priority="33" operator="equal">
      <formula>"Minor Positive"</formula>
    </cfRule>
    <cfRule type="cellIs" dxfId="3091" priority="34" operator="equal">
      <formula>"Significant Positive"</formula>
    </cfRule>
  </conditionalFormatting>
  <conditionalFormatting sqref="J54">
    <cfRule type="cellIs" dxfId="3090" priority="5" operator="equal">
      <formula>"Significant Negative"</formula>
    </cfRule>
    <cfRule type="cellIs" dxfId="3089" priority="6" operator="equal">
      <formula>"Minor Negative"</formula>
    </cfRule>
    <cfRule type="cellIs" dxfId="3088" priority="7" operator="equal">
      <formula>"Uncertain"</formula>
    </cfRule>
    <cfRule type="cellIs" dxfId="3087" priority="8" operator="equal">
      <formula>"Neutral"</formula>
    </cfRule>
    <cfRule type="cellIs" dxfId="3086" priority="9" operator="equal">
      <formula>"Minor Positive"</formula>
    </cfRule>
    <cfRule type="cellIs" dxfId="3085" priority="10" operator="equal">
      <formula>"Significant Positive"</formula>
    </cfRule>
  </conditionalFormatting>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F2F1-520F-47AE-B92A-7DE847C85F4C}">
  <sheetPr codeName="Sheet138">
    <tabColor theme="4" tint="0.79998168889431442"/>
  </sheetPr>
  <dimension ref="A1:V98"/>
  <sheetViews>
    <sheetView zoomScale="60" zoomScaleNormal="60" workbookViewId="0">
      <pane xSplit="4" ySplit="7" topLeftCell="J20"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888</v>
      </c>
      <c r="D1" s="323"/>
      <c r="E1" s="323"/>
      <c r="F1" s="324"/>
      <c r="G1" s="16"/>
      <c r="I1" s="7"/>
      <c r="J1" s="7"/>
      <c r="K1" s="7"/>
    </row>
    <row r="2" spans="1:22" x14ac:dyDescent="0.35">
      <c r="A2" s="74" t="s">
        <v>31</v>
      </c>
      <c r="B2" s="9"/>
      <c r="C2" s="323" t="s">
        <v>661</v>
      </c>
      <c r="D2" s="323"/>
      <c r="E2" s="323"/>
      <c r="F2" s="324"/>
      <c r="I2" s="8"/>
      <c r="J2" s="8"/>
      <c r="K2" s="8"/>
    </row>
    <row r="3" spans="1:22" x14ac:dyDescent="0.35">
      <c r="A3" s="75" t="s">
        <v>32</v>
      </c>
      <c r="B3" s="4"/>
      <c r="C3" s="323" t="s">
        <v>889</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ht="29"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253</v>
      </c>
      <c r="E20" s="370" t="s">
        <v>435</v>
      </c>
      <c r="F20" s="370" t="s">
        <v>444</v>
      </c>
      <c r="G20" s="370" t="s">
        <v>510</v>
      </c>
      <c r="H20" s="370" t="s">
        <v>468</v>
      </c>
      <c r="I20" s="370" t="s">
        <v>439</v>
      </c>
      <c r="J20" s="370" t="s">
        <v>159</v>
      </c>
      <c r="K20" s="379" t="s">
        <v>890</v>
      </c>
      <c r="L20" s="370" t="s">
        <v>257</v>
      </c>
      <c r="M20" s="370"/>
      <c r="N20" s="503"/>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257</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253</v>
      </c>
      <c r="E25" s="358"/>
      <c r="F25" s="358"/>
      <c r="G25" s="358"/>
      <c r="H25" s="358"/>
      <c r="I25" s="358"/>
      <c r="J25" s="358"/>
      <c r="K25" s="296"/>
      <c r="L25" s="358"/>
      <c r="M25" s="358"/>
      <c r="N25" s="505"/>
      <c r="R25" s="12"/>
      <c r="S25" s="12"/>
      <c r="T25" s="12"/>
    </row>
    <row r="26" spans="1:22" ht="14.5" customHeight="1" x14ac:dyDescent="0.35">
      <c r="A26" s="377"/>
      <c r="B26" s="368"/>
      <c r="C26" s="3" t="s">
        <v>344</v>
      </c>
      <c r="D26" s="24"/>
      <c r="E26" s="358"/>
      <c r="F26" s="358"/>
      <c r="G26" s="358"/>
      <c r="H26" s="358"/>
      <c r="I26" s="358"/>
      <c r="J26" s="358"/>
      <c r="K26" s="296"/>
      <c r="L26" s="358"/>
      <c r="M26" s="358"/>
      <c r="N26" s="505"/>
      <c r="R26" s="12"/>
      <c r="S26" s="12"/>
      <c r="T26" s="12"/>
    </row>
    <row r="27" spans="1:22" ht="29.5" thickBot="1" x14ac:dyDescent="0.4">
      <c r="A27" s="382"/>
      <c r="B27" s="369"/>
      <c r="C27" s="80" t="s">
        <v>345</v>
      </c>
      <c r="D27" s="88" t="s">
        <v>253</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253</v>
      </c>
      <c r="E28" s="370" t="s">
        <v>435</v>
      </c>
      <c r="F28" s="370" t="s">
        <v>444</v>
      </c>
      <c r="G28" s="370" t="s">
        <v>510</v>
      </c>
      <c r="H28" s="370" t="s">
        <v>468</v>
      </c>
      <c r="I28" s="370" t="s">
        <v>439</v>
      </c>
      <c r="J28" s="370" t="s">
        <v>159</v>
      </c>
      <c r="K28" s="379" t="s">
        <v>891</v>
      </c>
      <c r="L28" s="370" t="s">
        <v>257</v>
      </c>
      <c r="M28" s="370"/>
      <c r="N28" s="503"/>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77"/>
      <c r="B29" s="368"/>
      <c r="C29" s="83" t="s">
        <v>348</v>
      </c>
      <c r="D29" s="3" t="s">
        <v>253</v>
      </c>
      <c r="E29" s="358"/>
      <c r="F29" s="358"/>
      <c r="G29" s="358"/>
      <c r="H29" s="358"/>
      <c r="I29" s="358"/>
      <c r="J29" s="358"/>
      <c r="K29" s="296"/>
      <c r="L29" s="358"/>
      <c r="M29" s="358"/>
      <c r="N29" s="505"/>
      <c r="R29" s="12"/>
      <c r="S29" s="12"/>
      <c r="T29" s="12"/>
    </row>
    <row r="30" spans="1:22" x14ac:dyDescent="0.35">
      <c r="A30" s="377"/>
      <c r="B30" s="368"/>
      <c r="C30" s="83" t="s">
        <v>349</v>
      </c>
      <c r="D30" s="3" t="s">
        <v>253</v>
      </c>
      <c r="E30" s="358"/>
      <c r="F30" s="358"/>
      <c r="G30" s="358"/>
      <c r="H30" s="358"/>
      <c r="I30" s="358"/>
      <c r="J30" s="358"/>
      <c r="K30" s="296"/>
      <c r="L30" s="358"/>
      <c r="M30" s="358"/>
      <c r="N30" s="505"/>
      <c r="R30" s="12"/>
      <c r="S30" s="12"/>
      <c r="T30" s="12"/>
    </row>
    <row r="31" spans="1:22" ht="30" customHeight="1" x14ac:dyDescent="0.35">
      <c r="A31" s="377"/>
      <c r="B31" s="368"/>
      <c r="C31" s="83" t="s">
        <v>350</v>
      </c>
      <c r="D31" s="3" t="s">
        <v>257</v>
      </c>
      <c r="E31" s="358"/>
      <c r="F31" s="358"/>
      <c r="G31" s="358"/>
      <c r="H31" s="358"/>
      <c r="I31" s="358"/>
      <c r="J31" s="358"/>
      <c r="K31" s="296"/>
      <c r="L31" s="358"/>
      <c r="M31" s="358"/>
      <c r="N31" s="505"/>
      <c r="R31" s="12"/>
      <c r="S31" s="12"/>
      <c r="T31" s="12"/>
    </row>
    <row r="32" spans="1:22" x14ac:dyDescent="0.35">
      <c r="A32" s="377"/>
      <c r="B32" s="368"/>
      <c r="C32" s="83" t="s">
        <v>351</v>
      </c>
      <c r="D32" s="3" t="s">
        <v>253</v>
      </c>
      <c r="E32" s="358"/>
      <c r="F32" s="358"/>
      <c r="G32" s="358"/>
      <c r="H32" s="358"/>
      <c r="I32" s="358"/>
      <c r="J32" s="358"/>
      <c r="K32" s="296"/>
      <c r="L32" s="358"/>
      <c r="M32" s="358"/>
      <c r="N32" s="505"/>
      <c r="R32" s="12"/>
      <c r="S32" s="12"/>
      <c r="T32" s="12"/>
    </row>
    <row r="33" spans="1:22" x14ac:dyDescent="0.35">
      <c r="A33" s="377"/>
      <c r="B33" s="368"/>
      <c r="C33" s="83" t="s">
        <v>352</v>
      </c>
      <c r="D33" s="3" t="s">
        <v>253</v>
      </c>
      <c r="E33" s="358"/>
      <c r="F33" s="358"/>
      <c r="G33" s="358"/>
      <c r="H33" s="358"/>
      <c r="I33" s="358"/>
      <c r="J33" s="358"/>
      <c r="K33" s="296"/>
      <c r="L33" s="358"/>
      <c r="M33" s="358"/>
      <c r="N33" s="505"/>
      <c r="R33" s="12"/>
      <c r="S33" s="12"/>
      <c r="T33" s="12"/>
    </row>
    <row r="34" spans="1:22" x14ac:dyDescent="0.35">
      <c r="A34" s="377"/>
      <c r="B34" s="368"/>
      <c r="C34" s="83" t="s">
        <v>353</v>
      </c>
      <c r="D34" s="3" t="s">
        <v>257</v>
      </c>
      <c r="E34" s="358"/>
      <c r="F34" s="358"/>
      <c r="G34" s="358"/>
      <c r="H34" s="358"/>
      <c r="I34" s="358"/>
      <c r="J34" s="358"/>
      <c r="K34" s="296"/>
      <c r="L34" s="358"/>
      <c r="M34" s="358"/>
      <c r="N34" s="505"/>
      <c r="R34" s="12"/>
      <c r="S34" s="12"/>
      <c r="T34" s="12"/>
    </row>
    <row r="35" spans="1:22" ht="15" thickBot="1" x14ac:dyDescent="0.4">
      <c r="A35" s="382"/>
      <c r="B35" s="369"/>
      <c r="C35" s="93" t="s">
        <v>354</v>
      </c>
      <c r="D35" s="80" t="s">
        <v>253</v>
      </c>
      <c r="E35" s="359"/>
      <c r="F35" s="359"/>
      <c r="G35" s="359"/>
      <c r="H35" s="359"/>
      <c r="I35" s="359"/>
      <c r="J35" s="359"/>
      <c r="K35" s="361"/>
      <c r="L35" s="359"/>
      <c r="M35" s="359"/>
      <c r="N35" s="504"/>
      <c r="R35" s="12"/>
      <c r="S35" s="12"/>
      <c r="T35" s="12"/>
    </row>
    <row r="36" spans="1:22" x14ac:dyDescent="0.35">
      <c r="A36" s="376" t="s">
        <v>355</v>
      </c>
      <c r="B36" s="367" t="s">
        <v>122</v>
      </c>
      <c r="C36" s="79" t="s">
        <v>356</v>
      </c>
      <c r="D36" s="79"/>
      <c r="E36" s="370" t="s">
        <v>421</v>
      </c>
      <c r="F36" s="370" t="s">
        <v>444</v>
      </c>
      <c r="G36" s="370" t="s">
        <v>510</v>
      </c>
      <c r="H36" s="370" t="s">
        <v>424</v>
      </c>
      <c r="I36" s="370" t="s">
        <v>425</v>
      </c>
      <c r="J36" s="370" t="s">
        <v>156</v>
      </c>
      <c r="K36" s="379" t="s">
        <v>892</v>
      </c>
      <c r="L36" s="379" t="s">
        <v>257</v>
      </c>
      <c r="M36" s="379"/>
      <c r="N36" s="498"/>
      <c r="R36" s="12" t="str">
        <f>IF(OR(J36='Drop downs'!$G$7,J36='Drop downs'!$G$5), B36&amp;": "&amp;K36&amp;CHAR(10),"")</f>
        <v/>
      </c>
      <c r="S36" s="12"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2" t="str">
        <f>IF(E36='Drop downs'!$B$6,B36&amp;": "&amp;K36&amp;"","")</f>
        <v/>
      </c>
      <c r="U36" t="str">
        <f>IF(M36&gt;0,B36&amp;":"&amp;M36&amp;"
","")</f>
        <v/>
      </c>
      <c r="V36" t="str">
        <f>IF(N36&gt;0,B36&amp;":"&amp;N36&amp;"
","")</f>
        <v/>
      </c>
    </row>
    <row r="37" spans="1:22" ht="29" x14ac:dyDescent="0.35">
      <c r="A37" s="377"/>
      <c r="B37" s="368"/>
      <c r="C37" s="3" t="s">
        <v>357</v>
      </c>
      <c r="D37" s="3" t="s">
        <v>257</v>
      </c>
      <c r="E37" s="358"/>
      <c r="F37" s="358"/>
      <c r="G37" s="358"/>
      <c r="H37" s="358"/>
      <c r="I37" s="358"/>
      <c r="J37" s="358"/>
      <c r="K37" s="296"/>
      <c r="L37" s="296"/>
      <c r="M37" s="296"/>
      <c r="N37" s="499"/>
      <c r="R37" s="12"/>
      <c r="S37" s="12"/>
      <c r="T37" s="12"/>
    </row>
    <row r="38" spans="1:22" x14ac:dyDescent="0.35">
      <c r="A38" s="377"/>
      <c r="B38" s="368"/>
      <c r="C38" s="3" t="s">
        <v>358</v>
      </c>
      <c r="D38" s="3"/>
      <c r="E38" s="358"/>
      <c r="F38" s="358"/>
      <c r="G38" s="358"/>
      <c r="H38" s="358"/>
      <c r="I38" s="358"/>
      <c r="J38" s="358"/>
      <c r="K38" s="296"/>
      <c r="L38" s="296"/>
      <c r="M38" s="296"/>
      <c r="N38" s="499"/>
      <c r="R38" s="12"/>
      <c r="S38" s="12"/>
      <c r="T38" s="12"/>
    </row>
    <row r="39" spans="1:22" ht="29" x14ac:dyDescent="0.35">
      <c r="A39" s="377"/>
      <c r="B39" s="368"/>
      <c r="C39" s="3" t="s">
        <v>359</v>
      </c>
      <c r="D39" s="3" t="s">
        <v>253</v>
      </c>
      <c r="E39" s="358"/>
      <c r="F39" s="358"/>
      <c r="G39" s="358"/>
      <c r="H39" s="358"/>
      <c r="I39" s="358"/>
      <c r="J39" s="358"/>
      <c r="K39" s="296"/>
      <c r="L39" s="296"/>
      <c r="M39" s="296"/>
      <c r="N39" s="499"/>
      <c r="R39" s="12"/>
      <c r="S39" s="12"/>
      <c r="T39" s="12"/>
    </row>
    <row r="40" spans="1:22" ht="43.5" x14ac:dyDescent="0.35">
      <c r="A40" s="377"/>
      <c r="B40" s="368"/>
      <c r="C40" s="3" t="s">
        <v>360</v>
      </c>
      <c r="D40" s="3" t="s">
        <v>253</v>
      </c>
      <c r="E40" s="358"/>
      <c r="F40" s="358"/>
      <c r="G40" s="358"/>
      <c r="H40" s="358"/>
      <c r="I40" s="358"/>
      <c r="J40" s="358"/>
      <c r="K40" s="296"/>
      <c r="L40" s="296"/>
      <c r="M40" s="296"/>
      <c r="N40" s="499"/>
      <c r="R40" s="12"/>
      <c r="S40" s="12"/>
      <c r="T40" s="12"/>
    </row>
    <row r="41" spans="1:22" ht="29.5" thickBot="1" x14ac:dyDescent="0.4">
      <c r="A41" s="382"/>
      <c r="B41" s="369"/>
      <c r="C41" s="80" t="s">
        <v>361</v>
      </c>
      <c r="D41" s="80" t="s">
        <v>253</v>
      </c>
      <c r="E41" s="359"/>
      <c r="F41" s="359"/>
      <c r="G41" s="359"/>
      <c r="H41" s="359"/>
      <c r="I41" s="359"/>
      <c r="J41" s="359"/>
      <c r="K41" s="361"/>
      <c r="L41" s="361"/>
      <c r="M41" s="361"/>
      <c r="N41" s="500"/>
      <c r="R41" s="12"/>
      <c r="S41" s="12"/>
      <c r="T41" s="12"/>
    </row>
    <row r="42" spans="1:22" ht="29" x14ac:dyDescent="0.35">
      <c r="A42" s="376" t="s">
        <v>362</v>
      </c>
      <c r="B42" s="367" t="s">
        <v>123</v>
      </c>
      <c r="C42" s="79" t="s">
        <v>363</v>
      </c>
      <c r="D42" s="79" t="s">
        <v>253</v>
      </c>
      <c r="E42" s="370" t="s">
        <v>421</v>
      </c>
      <c r="F42" s="370" t="s">
        <v>444</v>
      </c>
      <c r="G42" s="370" t="s">
        <v>510</v>
      </c>
      <c r="H42" s="370" t="s">
        <v>468</v>
      </c>
      <c r="I42" s="370" t="s">
        <v>439</v>
      </c>
      <c r="J42" s="370" t="s">
        <v>159</v>
      </c>
      <c r="K42" s="379" t="s">
        <v>893</v>
      </c>
      <c r="L42" s="379" t="s">
        <v>257</v>
      </c>
      <c r="M42" s="379"/>
      <c r="N42" s="498" t="s">
        <v>894</v>
      </c>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xml:space="preserve">IIA6:The inclusion of wording within this policy to ensure existing or increase accessibility to public transport for older people could help to further the positive effect identified. 
</v>
      </c>
    </row>
    <row r="43" spans="1:22" ht="30" customHeight="1" x14ac:dyDescent="0.35">
      <c r="A43" s="377"/>
      <c r="B43" s="368"/>
      <c r="C43" s="3" t="s">
        <v>364</v>
      </c>
      <c r="D43" s="3" t="s">
        <v>257</v>
      </c>
      <c r="E43" s="358"/>
      <c r="F43" s="358"/>
      <c r="G43" s="358"/>
      <c r="H43" s="358"/>
      <c r="I43" s="358"/>
      <c r="J43" s="358"/>
      <c r="K43" s="296"/>
      <c r="L43" s="296"/>
      <c r="M43" s="296"/>
      <c r="N43" s="499"/>
      <c r="R43" s="12"/>
      <c r="S43" s="12"/>
      <c r="T43" s="12"/>
    </row>
    <row r="44" spans="1:22" x14ac:dyDescent="0.35">
      <c r="A44" s="377"/>
      <c r="B44" s="368"/>
      <c r="C44" s="3" t="s">
        <v>365</v>
      </c>
      <c r="D44" s="3" t="s">
        <v>257</v>
      </c>
      <c r="E44" s="358"/>
      <c r="F44" s="358"/>
      <c r="G44" s="358"/>
      <c r="H44" s="358"/>
      <c r="I44" s="358"/>
      <c r="J44" s="358"/>
      <c r="K44" s="296"/>
      <c r="L44" s="296"/>
      <c r="M44" s="296"/>
      <c r="N44" s="499"/>
      <c r="R44" s="12"/>
      <c r="S44" s="12"/>
      <c r="T44" s="12"/>
    </row>
    <row r="45" spans="1:22" ht="29" x14ac:dyDescent="0.35">
      <c r="A45" s="377"/>
      <c r="B45" s="368"/>
      <c r="C45" s="3" t="s">
        <v>366</v>
      </c>
      <c r="D45" s="3" t="s">
        <v>253</v>
      </c>
      <c r="E45" s="358"/>
      <c r="F45" s="358"/>
      <c r="G45" s="358"/>
      <c r="H45" s="358"/>
      <c r="I45" s="358"/>
      <c r="J45" s="358"/>
      <c r="K45" s="296"/>
      <c r="L45" s="296"/>
      <c r="M45" s="296"/>
      <c r="N45" s="499"/>
      <c r="R45" s="12"/>
      <c r="S45" s="12"/>
      <c r="T45" s="12"/>
    </row>
    <row r="46" spans="1:22" ht="29.5" thickBot="1" x14ac:dyDescent="0.4">
      <c r="A46" s="382"/>
      <c r="B46" s="369"/>
      <c r="C46" s="80" t="s">
        <v>367</v>
      </c>
      <c r="D46" s="80" t="s">
        <v>257</v>
      </c>
      <c r="E46" s="359"/>
      <c r="F46" s="359"/>
      <c r="G46" s="359"/>
      <c r="H46" s="359"/>
      <c r="I46" s="359"/>
      <c r="J46" s="359"/>
      <c r="K46" s="361"/>
      <c r="L46" s="361"/>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9"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61"/>
      <c r="M48" s="361"/>
      <c r="N48" s="500"/>
      <c r="R48" s="12"/>
      <c r="S48" s="12"/>
      <c r="T48" s="12"/>
    </row>
    <row r="49" spans="1:22" ht="29" x14ac:dyDescent="0.35">
      <c r="A49" s="376" t="s">
        <v>371</v>
      </c>
      <c r="B49" s="367" t="s">
        <v>125</v>
      </c>
      <c r="C49" s="86" t="s">
        <v>372</v>
      </c>
      <c r="D49" s="86" t="s">
        <v>257</v>
      </c>
      <c r="E49" s="370" t="s">
        <v>435</v>
      </c>
      <c r="F49" s="370" t="s">
        <v>444</v>
      </c>
      <c r="G49" s="370" t="s">
        <v>510</v>
      </c>
      <c r="H49" s="370" t="s">
        <v>468</v>
      </c>
      <c r="I49" s="370" t="s">
        <v>439</v>
      </c>
      <c r="J49" s="370" t="s">
        <v>159</v>
      </c>
      <c r="K49" s="379" t="s">
        <v>895</v>
      </c>
      <c r="L49" s="379"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296"/>
      <c r="M50" s="296"/>
      <c r="N50" s="499"/>
      <c r="R50" s="12"/>
      <c r="S50" s="12"/>
      <c r="T50" s="12"/>
    </row>
    <row r="51" spans="1:22" x14ac:dyDescent="0.35">
      <c r="A51" s="377"/>
      <c r="B51" s="368"/>
      <c r="C51" s="97" t="s">
        <v>374</v>
      </c>
      <c r="D51" s="24" t="s">
        <v>257</v>
      </c>
      <c r="E51" s="358"/>
      <c r="F51" s="358"/>
      <c r="G51" s="358"/>
      <c r="H51" s="358"/>
      <c r="I51" s="358"/>
      <c r="J51" s="358"/>
      <c r="K51" s="296"/>
      <c r="L51" s="296"/>
      <c r="M51" s="296"/>
      <c r="N51" s="499"/>
      <c r="R51" s="12"/>
      <c r="S51" s="12"/>
      <c r="T51" s="12"/>
    </row>
    <row r="52" spans="1:22" x14ac:dyDescent="0.35">
      <c r="A52" s="377"/>
      <c r="B52" s="368"/>
      <c r="C52" s="24" t="s">
        <v>375</v>
      </c>
      <c r="D52" s="24" t="s">
        <v>257</v>
      </c>
      <c r="E52" s="358"/>
      <c r="F52" s="358"/>
      <c r="G52" s="358"/>
      <c r="H52" s="358"/>
      <c r="I52" s="358"/>
      <c r="J52" s="358"/>
      <c r="K52" s="296"/>
      <c r="L52" s="296"/>
      <c r="M52" s="296"/>
      <c r="N52" s="499"/>
      <c r="R52" s="12"/>
      <c r="S52" s="12"/>
      <c r="T52" s="12"/>
    </row>
    <row r="53" spans="1:22" ht="15" thickBot="1" x14ac:dyDescent="0.4">
      <c r="A53" s="382"/>
      <c r="B53" s="369"/>
      <c r="C53" s="88" t="s">
        <v>376</v>
      </c>
      <c r="D53" s="88" t="s">
        <v>253</v>
      </c>
      <c r="E53" s="359"/>
      <c r="F53" s="359"/>
      <c r="G53" s="359"/>
      <c r="H53" s="359"/>
      <c r="I53" s="359"/>
      <c r="J53" s="359"/>
      <c r="K53" s="361"/>
      <c r="L53" s="361"/>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9"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296"/>
      <c r="M55" s="296"/>
      <c r="N55" s="499"/>
      <c r="R55" s="12"/>
      <c r="S55" s="12"/>
      <c r="T55" s="12"/>
    </row>
    <row r="56" spans="1:22" ht="29.5" thickBot="1" x14ac:dyDescent="0.4">
      <c r="A56" s="382"/>
      <c r="B56" s="369"/>
      <c r="C56" s="90" t="s">
        <v>380</v>
      </c>
      <c r="D56" s="88" t="s">
        <v>257</v>
      </c>
      <c r="E56" s="359"/>
      <c r="F56" s="359"/>
      <c r="G56" s="359"/>
      <c r="H56" s="359"/>
      <c r="I56" s="359"/>
      <c r="J56" s="359"/>
      <c r="K56" s="361"/>
      <c r="L56" s="361"/>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9" t="s">
        <v>257</v>
      </c>
      <c r="M57" s="379"/>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296"/>
      <c r="M58" s="296"/>
      <c r="N58" s="499"/>
      <c r="R58" s="12"/>
      <c r="S58" s="12"/>
      <c r="T58" s="12"/>
    </row>
    <row r="59" spans="1:22" x14ac:dyDescent="0.35">
      <c r="A59" s="377"/>
      <c r="B59" s="368"/>
      <c r="C59" s="24" t="s">
        <v>384</v>
      </c>
      <c r="D59" s="24" t="s">
        <v>257</v>
      </c>
      <c r="E59" s="358"/>
      <c r="F59" s="358"/>
      <c r="G59" s="358"/>
      <c r="H59" s="358"/>
      <c r="I59" s="358"/>
      <c r="J59" s="358"/>
      <c r="K59" s="296"/>
      <c r="L59" s="296"/>
      <c r="M59" s="296"/>
      <c r="N59" s="499"/>
      <c r="R59" s="12"/>
      <c r="S59" s="12"/>
      <c r="T59" s="12"/>
    </row>
    <row r="60" spans="1:22" x14ac:dyDescent="0.35">
      <c r="A60" s="377"/>
      <c r="B60" s="368"/>
      <c r="C60" s="24" t="s">
        <v>385</v>
      </c>
      <c r="D60" s="24" t="s">
        <v>257</v>
      </c>
      <c r="E60" s="358"/>
      <c r="F60" s="358"/>
      <c r="G60" s="358"/>
      <c r="H60" s="358"/>
      <c r="I60" s="358"/>
      <c r="J60" s="358"/>
      <c r="K60" s="296"/>
      <c r="L60" s="296"/>
      <c r="M60" s="296"/>
      <c r="N60" s="499"/>
      <c r="R60" s="12"/>
      <c r="S60" s="12"/>
      <c r="T60" s="12"/>
    </row>
    <row r="61" spans="1:22" x14ac:dyDescent="0.35">
      <c r="A61" s="377"/>
      <c r="B61" s="368"/>
      <c r="C61" s="24" t="s">
        <v>386</v>
      </c>
      <c r="D61" s="24" t="s">
        <v>257</v>
      </c>
      <c r="E61" s="358"/>
      <c r="F61" s="358"/>
      <c r="G61" s="358"/>
      <c r="H61" s="358"/>
      <c r="I61" s="358"/>
      <c r="J61" s="358"/>
      <c r="K61" s="296"/>
      <c r="L61" s="296"/>
      <c r="M61" s="296"/>
      <c r="N61" s="499"/>
      <c r="R61" s="12"/>
      <c r="S61" s="12"/>
      <c r="T61" s="12"/>
    </row>
    <row r="62" spans="1:22" x14ac:dyDescent="0.35">
      <c r="A62" s="377"/>
      <c r="B62" s="368"/>
      <c r="C62" s="24" t="s">
        <v>387</v>
      </c>
      <c r="D62" s="24" t="s">
        <v>257</v>
      </c>
      <c r="E62" s="358"/>
      <c r="F62" s="358"/>
      <c r="G62" s="358"/>
      <c r="H62" s="358"/>
      <c r="I62" s="358"/>
      <c r="J62" s="358"/>
      <c r="K62" s="296"/>
      <c r="L62" s="296"/>
      <c r="M62" s="296"/>
      <c r="N62" s="499"/>
      <c r="R62" s="12"/>
      <c r="S62" s="12"/>
      <c r="T62" s="12"/>
    </row>
    <row r="63" spans="1:22" ht="29" x14ac:dyDescent="0.35">
      <c r="A63" s="377"/>
      <c r="B63" s="368"/>
      <c r="C63" s="24" t="s">
        <v>388</v>
      </c>
      <c r="D63" s="24" t="s">
        <v>257</v>
      </c>
      <c r="E63" s="358"/>
      <c r="F63" s="358"/>
      <c r="G63" s="358"/>
      <c r="H63" s="358"/>
      <c r="I63" s="358"/>
      <c r="J63" s="358"/>
      <c r="K63" s="296"/>
      <c r="L63" s="296"/>
      <c r="M63" s="296"/>
      <c r="N63" s="499"/>
      <c r="R63" s="12"/>
      <c r="S63" s="12"/>
      <c r="T63" s="12"/>
    </row>
    <row r="64" spans="1:22" ht="15" thickBot="1" x14ac:dyDescent="0.4">
      <c r="A64" s="382"/>
      <c r="B64" s="369"/>
      <c r="C64" s="88" t="s">
        <v>389</v>
      </c>
      <c r="D64" s="88" t="s">
        <v>257</v>
      </c>
      <c r="E64" s="359"/>
      <c r="F64" s="359"/>
      <c r="G64" s="359"/>
      <c r="H64" s="359"/>
      <c r="I64" s="359"/>
      <c r="J64" s="359"/>
      <c r="K64" s="361"/>
      <c r="L64" s="361"/>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9"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296"/>
      <c r="M66" s="296"/>
      <c r="N66" s="499"/>
      <c r="R66" s="12"/>
      <c r="S66" s="12"/>
      <c r="T66" s="12"/>
    </row>
    <row r="67" spans="1:22" ht="29" x14ac:dyDescent="0.35">
      <c r="A67" s="377"/>
      <c r="B67" s="368"/>
      <c r="C67" s="83" t="s">
        <v>393</v>
      </c>
      <c r="D67" s="24" t="s">
        <v>257</v>
      </c>
      <c r="E67" s="358"/>
      <c r="F67" s="358"/>
      <c r="G67" s="358"/>
      <c r="H67" s="358"/>
      <c r="I67" s="358"/>
      <c r="J67" s="358"/>
      <c r="K67" s="296"/>
      <c r="L67" s="296"/>
      <c r="M67" s="296"/>
      <c r="N67" s="499"/>
      <c r="R67" s="12"/>
      <c r="S67" s="12"/>
      <c r="T67" s="12"/>
    </row>
    <row r="68" spans="1:22" x14ac:dyDescent="0.35">
      <c r="A68" s="377"/>
      <c r="B68" s="368"/>
      <c r="C68" s="83" t="s">
        <v>394</v>
      </c>
      <c r="D68" s="24" t="s">
        <v>257</v>
      </c>
      <c r="E68" s="358"/>
      <c r="F68" s="358"/>
      <c r="G68" s="358"/>
      <c r="H68" s="358"/>
      <c r="I68" s="358"/>
      <c r="J68" s="358"/>
      <c r="K68" s="296"/>
      <c r="L68" s="296"/>
      <c r="M68" s="296"/>
      <c r="N68" s="499"/>
      <c r="R68" s="12"/>
      <c r="S68" s="12"/>
      <c r="T68" s="12"/>
    </row>
    <row r="69" spans="1:22" x14ac:dyDescent="0.35">
      <c r="A69" s="377"/>
      <c r="B69" s="368"/>
      <c r="C69" s="83" t="s">
        <v>395</v>
      </c>
      <c r="D69" s="24" t="s">
        <v>257</v>
      </c>
      <c r="E69" s="358"/>
      <c r="F69" s="358"/>
      <c r="G69" s="358"/>
      <c r="H69" s="358"/>
      <c r="I69" s="358"/>
      <c r="J69" s="358"/>
      <c r="K69" s="296"/>
      <c r="L69" s="296"/>
      <c r="M69" s="296"/>
      <c r="N69" s="499"/>
      <c r="R69" s="12"/>
      <c r="S69" s="12"/>
      <c r="T69" s="12"/>
    </row>
    <row r="70" spans="1:22" x14ac:dyDescent="0.35">
      <c r="A70" s="377"/>
      <c r="B70" s="368"/>
      <c r="C70" s="83" t="s">
        <v>396</v>
      </c>
      <c r="D70" s="24" t="s">
        <v>257</v>
      </c>
      <c r="E70" s="358"/>
      <c r="F70" s="358"/>
      <c r="G70" s="358"/>
      <c r="H70" s="358"/>
      <c r="I70" s="358"/>
      <c r="J70" s="358"/>
      <c r="K70" s="296"/>
      <c r="L70" s="296"/>
      <c r="M70" s="296"/>
      <c r="N70" s="499"/>
      <c r="R70" s="12"/>
      <c r="S70" s="12"/>
      <c r="T70" s="12"/>
    </row>
    <row r="71" spans="1:22" ht="15" thickBot="1" x14ac:dyDescent="0.4">
      <c r="A71" s="382"/>
      <c r="B71" s="369"/>
      <c r="C71" s="93" t="s">
        <v>397</v>
      </c>
      <c r="D71" s="88" t="s">
        <v>257</v>
      </c>
      <c r="E71" s="359"/>
      <c r="F71" s="359"/>
      <c r="G71" s="359"/>
      <c r="H71" s="359"/>
      <c r="I71" s="359"/>
      <c r="J71" s="359"/>
      <c r="K71" s="361"/>
      <c r="L71" s="361"/>
      <c r="M71" s="361"/>
      <c r="N71" s="500"/>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9"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296"/>
      <c r="M73" s="296"/>
      <c r="N73" s="499"/>
      <c r="R73" s="12"/>
      <c r="S73" s="12"/>
      <c r="T73" s="12"/>
    </row>
    <row r="74" spans="1:22" ht="32.25" customHeight="1" x14ac:dyDescent="0.35">
      <c r="A74" s="377"/>
      <c r="B74" s="368"/>
      <c r="C74" s="83" t="s">
        <v>401</v>
      </c>
      <c r="D74" s="24" t="s">
        <v>257</v>
      </c>
      <c r="E74" s="358"/>
      <c r="F74" s="358"/>
      <c r="G74" s="358"/>
      <c r="H74" s="358"/>
      <c r="I74" s="358"/>
      <c r="J74" s="358"/>
      <c r="K74" s="372"/>
      <c r="L74" s="296"/>
      <c r="M74" s="296"/>
      <c r="N74" s="499"/>
      <c r="R74" s="12"/>
      <c r="S74" s="12"/>
      <c r="T74" s="12"/>
    </row>
    <row r="75" spans="1:22" x14ac:dyDescent="0.35">
      <c r="A75" s="377"/>
      <c r="B75" s="368"/>
      <c r="C75" s="83" t="s">
        <v>402</v>
      </c>
      <c r="D75" s="24" t="s">
        <v>257</v>
      </c>
      <c r="E75" s="358"/>
      <c r="F75" s="358"/>
      <c r="G75" s="358"/>
      <c r="H75" s="358"/>
      <c r="I75" s="358"/>
      <c r="J75" s="358"/>
      <c r="K75" s="372"/>
      <c r="L75" s="296"/>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61"/>
      <c r="M76" s="361"/>
      <c r="N76" s="500"/>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664</v>
      </c>
      <c r="L77" s="379"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257</v>
      </c>
      <c r="E78" s="358"/>
      <c r="F78" s="358"/>
      <c r="G78" s="358"/>
      <c r="H78" s="358"/>
      <c r="I78" s="358"/>
      <c r="J78" s="358"/>
      <c r="K78" s="296"/>
      <c r="L78" s="296"/>
      <c r="M78" s="296"/>
      <c r="N78" s="499"/>
      <c r="R78" s="12"/>
      <c r="S78" s="12"/>
      <c r="T78" s="12"/>
    </row>
    <row r="79" spans="1:22" x14ac:dyDescent="0.35">
      <c r="A79" s="365"/>
      <c r="B79" s="368"/>
      <c r="C79" s="83" t="s">
        <v>407</v>
      </c>
      <c r="D79" s="3" t="s">
        <v>257</v>
      </c>
      <c r="E79" s="358"/>
      <c r="F79" s="358"/>
      <c r="G79" s="358"/>
      <c r="H79" s="358"/>
      <c r="I79" s="358"/>
      <c r="J79" s="358"/>
      <c r="K79" s="296"/>
      <c r="L79" s="296"/>
      <c r="M79" s="296"/>
      <c r="N79" s="499"/>
      <c r="R79" s="12"/>
      <c r="S79" s="12"/>
      <c r="T79" s="12"/>
    </row>
    <row r="80" spans="1:22" x14ac:dyDescent="0.35">
      <c r="A80" s="365"/>
      <c r="B80" s="368"/>
      <c r="C80" s="84" t="s">
        <v>408</v>
      </c>
      <c r="D80" s="3" t="s">
        <v>257</v>
      </c>
      <c r="E80" s="358"/>
      <c r="F80" s="358"/>
      <c r="G80" s="358"/>
      <c r="H80" s="358"/>
      <c r="I80" s="358"/>
      <c r="J80" s="358"/>
      <c r="K80" s="296"/>
      <c r="L80" s="296"/>
      <c r="M80" s="296"/>
      <c r="N80" s="499"/>
      <c r="R80" s="12"/>
      <c r="S80" s="12"/>
      <c r="T80" s="12"/>
    </row>
    <row r="81" spans="1:22" ht="29" x14ac:dyDescent="0.35">
      <c r="A81" s="365"/>
      <c r="B81" s="368"/>
      <c r="C81" s="84" t="s">
        <v>409</v>
      </c>
      <c r="D81" s="3" t="s">
        <v>257</v>
      </c>
      <c r="E81" s="358"/>
      <c r="F81" s="358"/>
      <c r="G81" s="358"/>
      <c r="H81" s="358"/>
      <c r="I81" s="358"/>
      <c r="J81" s="358"/>
      <c r="K81" s="296"/>
      <c r="L81" s="296"/>
      <c r="M81" s="296"/>
      <c r="N81" s="499"/>
      <c r="R81" s="12"/>
      <c r="S81" s="12"/>
      <c r="T81" s="12"/>
    </row>
    <row r="82" spans="1:22" ht="29" x14ac:dyDescent="0.35">
      <c r="A82" s="365"/>
      <c r="B82" s="368"/>
      <c r="C82" s="84" t="s">
        <v>410</v>
      </c>
      <c r="D82" s="3" t="s">
        <v>257</v>
      </c>
      <c r="E82" s="358"/>
      <c r="F82" s="358"/>
      <c r="G82" s="358"/>
      <c r="H82" s="358"/>
      <c r="I82" s="358"/>
      <c r="J82" s="358"/>
      <c r="K82" s="296"/>
      <c r="L82" s="296"/>
      <c r="M82" s="296"/>
      <c r="N82" s="499"/>
      <c r="R82" s="12"/>
      <c r="S82" s="12"/>
      <c r="T82" s="12"/>
    </row>
    <row r="83" spans="1:22" ht="15" thickBot="1" x14ac:dyDescent="0.4">
      <c r="A83" s="366"/>
      <c r="B83" s="369"/>
      <c r="C83" s="90" t="s">
        <v>411</v>
      </c>
      <c r="D83" s="80" t="s">
        <v>257</v>
      </c>
      <c r="E83" s="359"/>
      <c r="F83" s="359"/>
      <c r="G83" s="359"/>
      <c r="H83" s="359"/>
      <c r="I83" s="359"/>
      <c r="J83" s="359"/>
      <c r="K83" s="361"/>
      <c r="L83" s="361"/>
      <c r="M83" s="361"/>
      <c r="N83" s="500"/>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9"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257</v>
      </c>
      <c r="E85" s="358"/>
      <c r="F85" s="358"/>
      <c r="G85" s="358"/>
      <c r="H85" s="358"/>
      <c r="I85" s="358"/>
      <c r="J85" s="358"/>
      <c r="K85" s="296"/>
      <c r="L85" s="296"/>
      <c r="M85" s="296"/>
      <c r="N85" s="499"/>
      <c r="R85" s="12"/>
      <c r="S85" s="12"/>
      <c r="T85" s="12"/>
    </row>
    <row r="86" spans="1:22" x14ac:dyDescent="0.35">
      <c r="A86" s="365"/>
      <c r="B86" s="368"/>
      <c r="C86" s="84" t="s">
        <v>415</v>
      </c>
      <c r="D86" s="3" t="s">
        <v>257</v>
      </c>
      <c r="E86" s="358"/>
      <c r="F86" s="358"/>
      <c r="G86" s="358"/>
      <c r="H86" s="358"/>
      <c r="I86" s="358"/>
      <c r="J86" s="358"/>
      <c r="K86" s="296"/>
      <c r="L86" s="296"/>
      <c r="M86" s="296"/>
      <c r="N86" s="499"/>
      <c r="R86" s="12"/>
      <c r="S86" s="12"/>
      <c r="T86" s="12"/>
    </row>
    <row r="87" spans="1:22" ht="15" thickBot="1" x14ac:dyDescent="0.4">
      <c r="A87" s="366"/>
      <c r="B87" s="369"/>
      <c r="C87" s="87" t="s">
        <v>416</v>
      </c>
      <c r="D87" s="80" t="s">
        <v>257</v>
      </c>
      <c r="E87" s="359"/>
      <c r="F87" s="359"/>
      <c r="G87" s="359"/>
      <c r="H87" s="359"/>
      <c r="I87" s="359"/>
      <c r="J87" s="359"/>
      <c r="K87" s="361"/>
      <c r="L87" s="361"/>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510"/>
      <c r="C98" s="510"/>
      <c r="D98" s="510"/>
      <c r="E98" s="510"/>
      <c r="F98" s="510"/>
      <c r="G98" s="510"/>
      <c r="H98" s="510"/>
      <c r="I98" s="510"/>
      <c r="J98" s="510"/>
      <c r="K98" s="510"/>
      <c r="L98" s="510"/>
      <c r="M98" s="510"/>
      <c r="N98" s="511"/>
    </row>
  </sheetData>
  <sheetProtection algorithmName="SHA-512" hashValue="l8yaOQMouZuNmC9oOTDdK3Q7jSqK3CAXRi29T2LuoVL1cyTt8Fc/2W3g9Pfk0ry3kEgNRkIcQBX23Kxf8H0+MQ==" saltValue="2MsEe76ypcp12xhCzJ+of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084" priority="2">
      <formula>$D50="No"</formula>
    </cfRule>
  </conditionalFormatting>
  <conditionalFormatting sqref="C8:D87">
    <cfRule type="expression" dxfId="3083" priority="1">
      <formula>$D8="No"</formula>
    </cfRule>
  </conditionalFormatting>
  <conditionalFormatting sqref="J8 J18 J28 J49 J57 J65 J72 J77 J84">
    <cfRule type="cellIs" dxfId="3082" priority="34" operator="equal">
      <formula>"Significant Negative"</formula>
    </cfRule>
    <cfRule type="cellIs" dxfId="3081" priority="35" operator="equal">
      <formula>"Minor Negative"</formula>
    </cfRule>
    <cfRule type="cellIs" dxfId="3080" priority="36" operator="equal">
      <formula>"Uncertain"</formula>
    </cfRule>
    <cfRule type="cellIs" dxfId="3079" priority="37" operator="equal">
      <formula>"Neutral"</formula>
    </cfRule>
    <cfRule type="cellIs" dxfId="3078" priority="38" operator="equal">
      <formula>"Minor Positive"</formula>
    </cfRule>
    <cfRule type="cellIs" dxfId="3077" priority="39" operator="equal">
      <formula>"Significant Positive"</formula>
    </cfRule>
  </conditionalFormatting>
  <conditionalFormatting sqref="J20">
    <cfRule type="cellIs" dxfId="3076" priority="22" operator="equal">
      <formula>"Significant Negative"</formula>
    </cfRule>
    <cfRule type="cellIs" dxfId="3075" priority="23" operator="equal">
      <formula>"Minor Negative"</formula>
    </cfRule>
    <cfRule type="cellIs" dxfId="3074" priority="24" operator="equal">
      <formula>"Uncertain"</formula>
    </cfRule>
    <cfRule type="cellIs" dxfId="3073" priority="25" operator="equal">
      <formula>"Neutral"</formula>
    </cfRule>
    <cfRule type="cellIs" dxfId="3072" priority="26" operator="equal">
      <formula>"Minor Positive"</formula>
    </cfRule>
    <cfRule type="cellIs" dxfId="3071" priority="27" operator="equal">
      <formula>"Significant Positive"</formula>
    </cfRule>
  </conditionalFormatting>
  <conditionalFormatting sqref="J36">
    <cfRule type="cellIs" dxfId="3070" priority="16" operator="equal">
      <formula>"Significant Negative"</formula>
    </cfRule>
    <cfRule type="cellIs" dxfId="3069" priority="17" operator="equal">
      <formula>"Minor Negative"</formula>
    </cfRule>
    <cfRule type="cellIs" dxfId="3068" priority="18" operator="equal">
      <formula>"Uncertain"</formula>
    </cfRule>
    <cfRule type="cellIs" dxfId="3067" priority="19" operator="equal">
      <formula>"Neutral"</formula>
    </cfRule>
    <cfRule type="cellIs" dxfId="3066" priority="20" operator="equal">
      <formula>"Minor Positive"</formula>
    </cfRule>
    <cfRule type="cellIs" dxfId="3065" priority="21" operator="equal">
      <formula>"Significant Positive"</formula>
    </cfRule>
  </conditionalFormatting>
  <conditionalFormatting sqref="J42">
    <cfRule type="cellIs" dxfId="3064" priority="10" operator="equal">
      <formula>"Significant Negative"</formula>
    </cfRule>
    <cfRule type="cellIs" dxfId="3063" priority="11" operator="equal">
      <formula>"Minor Negative"</formula>
    </cfRule>
    <cfRule type="cellIs" dxfId="3062" priority="12" operator="equal">
      <formula>"Uncertain"</formula>
    </cfRule>
    <cfRule type="cellIs" dxfId="3061" priority="13" operator="equal">
      <formula>"Neutral"</formula>
    </cfRule>
    <cfRule type="cellIs" dxfId="3060" priority="14" operator="equal">
      <formula>"Minor Positive"</formula>
    </cfRule>
    <cfRule type="cellIs" dxfId="3059" priority="15" operator="equal">
      <formula>"Significant Positive"</formula>
    </cfRule>
  </conditionalFormatting>
  <conditionalFormatting sqref="J47">
    <cfRule type="cellIs" dxfId="3058" priority="28" operator="equal">
      <formula>"Significant Negative"</formula>
    </cfRule>
    <cfRule type="cellIs" dxfId="3057" priority="29" operator="equal">
      <formula>"Minor Negative"</formula>
    </cfRule>
    <cfRule type="cellIs" dxfId="3056" priority="30" operator="equal">
      <formula>"Uncertain"</formula>
    </cfRule>
    <cfRule type="cellIs" dxfId="3055" priority="31" operator="equal">
      <formula>"Neutral"</formula>
    </cfRule>
    <cfRule type="cellIs" dxfId="3054" priority="32" operator="equal">
      <formula>"Minor Positive"</formula>
    </cfRule>
    <cfRule type="cellIs" dxfId="3053" priority="33" operator="equal">
      <formula>"Significant Positive"</formula>
    </cfRule>
  </conditionalFormatting>
  <conditionalFormatting sqref="J54">
    <cfRule type="cellIs" dxfId="3052" priority="4" operator="equal">
      <formula>"Significant Negative"</formula>
    </cfRule>
    <cfRule type="cellIs" dxfId="3051" priority="5" operator="equal">
      <formula>"Minor Negative"</formula>
    </cfRule>
    <cfRule type="cellIs" dxfId="3050" priority="6" operator="equal">
      <formula>"Uncertain"</formula>
    </cfRule>
    <cfRule type="cellIs" dxfId="3049" priority="7" operator="equal">
      <formula>"Neutral"</formula>
    </cfRule>
    <cfRule type="cellIs" dxfId="3048" priority="8" operator="equal">
      <formula>"Minor Positive"</formula>
    </cfRule>
    <cfRule type="cellIs" dxfId="3047" priority="9" operator="equal">
      <formula>"Significant Positive"</formula>
    </cfRule>
  </conditionalFormatting>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E4B3-B73F-4D72-A580-FA3C5C875A26}">
  <sheetPr codeName="Sheet139">
    <tabColor rgb="FF7030A0"/>
  </sheetPr>
  <dimension ref="A1:V98"/>
  <sheetViews>
    <sheetView zoomScaleNormal="100" workbookViewId="0">
      <selection activeCell="C1" sqref="C1:F1"/>
    </sheetView>
  </sheetViews>
  <sheetFormatPr defaultColWidth="8.54296875" defaultRowHeight="26" x14ac:dyDescent="0.6"/>
  <cols>
    <col min="1" max="1" width="66"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61.542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896</v>
      </c>
      <c r="D1" s="412"/>
      <c r="E1" s="412"/>
      <c r="F1" s="413"/>
      <c r="G1" s="176"/>
      <c r="I1" s="177"/>
      <c r="J1" s="177"/>
      <c r="K1" s="177"/>
    </row>
    <row r="2" spans="1:21" ht="35.15" customHeight="1" x14ac:dyDescent="0.6">
      <c r="A2" s="174" t="s">
        <v>31</v>
      </c>
      <c r="B2" s="178"/>
      <c r="C2" s="412" t="s">
        <v>661</v>
      </c>
      <c r="D2" s="412"/>
      <c r="E2" s="412"/>
      <c r="F2" s="413"/>
      <c r="I2" s="181"/>
      <c r="J2" s="181"/>
      <c r="K2" s="181"/>
    </row>
    <row r="3" spans="1:21" ht="165" customHeight="1" x14ac:dyDescent="0.6">
      <c r="A3" s="182" t="s">
        <v>32</v>
      </c>
      <c r="B3" s="183"/>
      <c r="C3" s="412" t="s">
        <v>897</v>
      </c>
      <c r="D3" s="412"/>
      <c r="E3" s="412"/>
      <c r="F3" s="413"/>
      <c r="I3" s="181"/>
      <c r="J3" s="181"/>
      <c r="K3" s="181"/>
    </row>
    <row r="4" spans="1:21" ht="26.15" customHeight="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61.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85.5"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59.25"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12.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435</v>
      </c>
      <c r="F20" s="432" t="s">
        <v>444</v>
      </c>
      <c r="G20" s="432" t="s">
        <v>510</v>
      </c>
      <c r="H20" s="432" t="s">
        <v>468</v>
      </c>
      <c r="I20" s="432" t="s">
        <v>439</v>
      </c>
      <c r="J20" s="432" t="s">
        <v>159</v>
      </c>
      <c r="K20" s="435" t="s">
        <v>898</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8" customHeight="1" x14ac:dyDescent="0.6">
      <c r="A25" s="421"/>
      <c r="B25" s="442"/>
      <c r="C25" s="195" t="s">
        <v>343</v>
      </c>
      <c r="D25" s="191" t="s">
        <v>253</v>
      </c>
      <c r="E25" s="433"/>
      <c r="F25" s="433"/>
      <c r="G25" s="433"/>
      <c r="H25" s="433"/>
      <c r="I25" s="433"/>
      <c r="J25" s="433"/>
      <c r="K25" s="436"/>
      <c r="L25" s="433"/>
      <c r="M25" s="566"/>
      <c r="Q25" s="190"/>
      <c r="R25" s="190"/>
      <c r="S25" s="190"/>
    </row>
    <row r="26" spans="1:21" ht="56.15" customHeight="1" x14ac:dyDescent="0.6">
      <c r="A26" s="421"/>
      <c r="B26" s="442"/>
      <c r="C26" s="195" t="s">
        <v>344</v>
      </c>
      <c r="D26" s="191"/>
      <c r="E26" s="433"/>
      <c r="F26" s="433"/>
      <c r="G26" s="433"/>
      <c r="H26" s="433"/>
      <c r="I26" s="433"/>
      <c r="J26" s="433"/>
      <c r="K26" s="436"/>
      <c r="L26" s="433"/>
      <c r="M26" s="566"/>
      <c r="Q26" s="190"/>
      <c r="R26" s="190"/>
      <c r="S26" s="190"/>
    </row>
    <row r="27" spans="1:21" ht="82.5" customHeight="1" thickBot="1" x14ac:dyDescent="0.65">
      <c r="A27" s="446"/>
      <c r="B27" s="443"/>
      <c r="C27" s="212" t="s">
        <v>345</v>
      </c>
      <c r="D27" s="217" t="s">
        <v>253</v>
      </c>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435</v>
      </c>
      <c r="F28" s="432" t="s">
        <v>444</v>
      </c>
      <c r="G28" s="432" t="s">
        <v>510</v>
      </c>
      <c r="H28" s="432"/>
      <c r="I28" s="432"/>
      <c r="J28" s="432" t="s">
        <v>159</v>
      </c>
      <c r="K28" s="435" t="s">
        <v>899</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253</v>
      </c>
      <c r="E29" s="433"/>
      <c r="F29" s="433"/>
      <c r="G29" s="433"/>
      <c r="H29" s="433"/>
      <c r="I29" s="433"/>
      <c r="J29" s="433"/>
      <c r="K29" s="436"/>
      <c r="L29" s="433"/>
      <c r="M29" s="566"/>
      <c r="Q29" s="190"/>
      <c r="R29" s="190"/>
      <c r="S29" s="190"/>
    </row>
    <row r="30" spans="1:21" ht="52" x14ac:dyDescent="0.6">
      <c r="A30" s="421"/>
      <c r="B30" s="442"/>
      <c r="C30" s="198" t="s">
        <v>349</v>
      </c>
      <c r="D30" s="195" t="s">
        <v>253</v>
      </c>
      <c r="E30" s="433"/>
      <c r="F30" s="433"/>
      <c r="G30" s="433"/>
      <c r="H30" s="433"/>
      <c r="I30" s="433"/>
      <c r="J30" s="433"/>
      <c r="K30" s="436"/>
      <c r="L30" s="433"/>
      <c r="M30" s="566"/>
      <c r="Q30" s="190"/>
      <c r="R30" s="190"/>
      <c r="S30" s="190"/>
    </row>
    <row r="31" spans="1:21" ht="52" x14ac:dyDescent="0.6">
      <c r="A31" s="421"/>
      <c r="B31" s="442"/>
      <c r="C31" s="198" t="s">
        <v>350</v>
      </c>
      <c r="D31" s="195" t="s">
        <v>257</v>
      </c>
      <c r="E31" s="433"/>
      <c r="F31" s="433"/>
      <c r="G31" s="433"/>
      <c r="H31" s="433"/>
      <c r="I31" s="433"/>
      <c r="J31" s="433"/>
      <c r="K31" s="436"/>
      <c r="L31" s="433"/>
      <c r="M31" s="566"/>
      <c r="Q31" s="190"/>
      <c r="R31" s="190"/>
      <c r="S31" s="190"/>
    </row>
    <row r="32" spans="1:21" ht="52" x14ac:dyDescent="0.6">
      <c r="A32" s="421"/>
      <c r="B32" s="442"/>
      <c r="C32" s="198" t="s">
        <v>351</v>
      </c>
      <c r="D32" s="195" t="s">
        <v>253</v>
      </c>
      <c r="E32" s="433"/>
      <c r="F32" s="433"/>
      <c r="G32" s="433"/>
      <c r="H32" s="433"/>
      <c r="I32" s="433"/>
      <c r="J32" s="433"/>
      <c r="K32" s="436"/>
      <c r="L32" s="433"/>
      <c r="M32" s="566"/>
      <c r="Q32" s="190"/>
      <c r="R32" s="190"/>
      <c r="S32" s="190"/>
    </row>
    <row r="33" spans="1:21" x14ac:dyDescent="0.6">
      <c r="A33" s="421"/>
      <c r="B33" s="442"/>
      <c r="C33" s="198" t="s">
        <v>352</v>
      </c>
      <c r="D33" s="195" t="s">
        <v>253</v>
      </c>
      <c r="E33" s="433"/>
      <c r="F33" s="433"/>
      <c r="G33" s="433"/>
      <c r="H33" s="433"/>
      <c r="I33" s="433"/>
      <c r="J33" s="433"/>
      <c r="K33" s="436"/>
      <c r="L33" s="433"/>
      <c r="M33" s="566"/>
      <c r="Q33" s="190"/>
      <c r="R33" s="190"/>
      <c r="S33" s="190"/>
    </row>
    <row r="34" spans="1:21" ht="52" x14ac:dyDescent="0.6">
      <c r="A34" s="421"/>
      <c r="B34" s="442"/>
      <c r="C34" s="198" t="s">
        <v>353</v>
      </c>
      <c r="D34" s="195" t="s">
        <v>257</v>
      </c>
      <c r="E34" s="433"/>
      <c r="F34" s="433"/>
      <c r="G34" s="433"/>
      <c r="H34" s="433"/>
      <c r="I34" s="433"/>
      <c r="J34" s="433"/>
      <c r="K34" s="436"/>
      <c r="L34" s="433"/>
      <c r="M34" s="566"/>
      <c r="Q34" s="190"/>
      <c r="R34" s="190"/>
      <c r="S34" s="190"/>
    </row>
    <row r="35" spans="1:21" ht="56.25" customHeight="1" thickBot="1" x14ac:dyDescent="0.65">
      <c r="A35" s="446"/>
      <c r="B35" s="443"/>
      <c r="C35" s="211" t="s">
        <v>354</v>
      </c>
      <c r="D35" s="212" t="s">
        <v>253</v>
      </c>
      <c r="E35" s="447"/>
      <c r="F35" s="447"/>
      <c r="G35" s="447"/>
      <c r="H35" s="447"/>
      <c r="I35" s="447"/>
      <c r="J35" s="447"/>
      <c r="K35" s="452"/>
      <c r="L35" s="447"/>
      <c r="M35" s="565"/>
      <c r="Q35" s="190"/>
      <c r="R35" s="190"/>
      <c r="S35" s="190"/>
    </row>
    <row r="36" spans="1:21" ht="57.65" customHeight="1" x14ac:dyDescent="0.6">
      <c r="A36" s="420" t="s">
        <v>355</v>
      </c>
      <c r="B36" s="441" t="s">
        <v>122</v>
      </c>
      <c r="C36" s="194" t="s">
        <v>356</v>
      </c>
      <c r="D36" s="194"/>
      <c r="E36" s="432" t="s">
        <v>421</v>
      </c>
      <c r="F36" s="432" t="s">
        <v>444</v>
      </c>
      <c r="G36" s="432" t="s">
        <v>510</v>
      </c>
      <c r="H36" s="432" t="s">
        <v>424</v>
      </c>
      <c r="I36" s="432" t="s">
        <v>439</v>
      </c>
      <c r="J36" s="432" t="s">
        <v>159</v>
      </c>
      <c r="K36" s="435" t="s">
        <v>900</v>
      </c>
      <c r="L36" s="435"/>
      <c r="M36" s="573"/>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8" customHeight="1" x14ac:dyDescent="0.6">
      <c r="A37" s="421"/>
      <c r="B37" s="442"/>
      <c r="C37" s="195" t="s">
        <v>357</v>
      </c>
      <c r="D37" s="195" t="s">
        <v>257</v>
      </c>
      <c r="E37" s="433"/>
      <c r="F37" s="433"/>
      <c r="G37" s="433"/>
      <c r="H37" s="433"/>
      <c r="I37" s="433"/>
      <c r="J37" s="433"/>
      <c r="K37" s="436"/>
      <c r="L37" s="436"/>
      <c r="M37" s="574"/>
      <c r="Q37" s="190"/>
      <c r="R37" s="190"/>
      <c r="S37" s="190"/>
    </row>
    <row r="38" spans="1:21" ht="56.15" customHeight="1" x14ac:dyDescent="0.6">
      <c r="A38" s="421"/>
      <c r="B38" s="442"/>
      <c r="C38" s="195" t="s">
        <v>358</v>
      </c>
      <c r="D38" s="195"/>
      <c r="E38" s="433"/>
      <c r="F38" s="433"/>
      <c r="G38" s="433"/>
      <c r="H38" s="433"/>
      <c r="I38" s="433"/>
      <c r="J38" s="433"/>
      <c r="K38" s="436"/>
      <c r="L38" s="436"/>
      <c r="M38" s="574"/>
      <c r="Q38" s="190"/>
      <c r="R38" s="190"/>
      <c r="S38" s="190"/>
    </row>
    <row r="39" spans="1:21" ht="84" customHeight="1" x14ac:dyDescent="0.6">
      <c r="A39" s="421"/>
      <c r="B39" s="442"/>
      <c r="C39" s="195" t="s">
        <v>359</v>
      </c>
      <c r="D39" s="195" t="s">
        <v>253</v>
      </c>
      <c r="E39" s="433"/>
      <c r="F39" s="433"/>
      <c r="G39" s="433"/>
      <c r="H39" s="433"/>
      <c r="I39" s="433"/>
      <c r="J39" s="433"/>
      <c r="K39" s="436"/>
      <c r="L39" s="436"/>
      <c r="M39" s="574"/>
      <c r="Q39" s="190"/>
      <c r="R39" s="190"/>
      <c r="S39" s="190"/>
    </row>
    <row r="40" spans="1:21" ht="114" customHeight="1" x14ac:dyDescent="0.6">
      <c r="A40" s="421"/>
      <c r="B40" s="442"/>
      <c r="C40" s="195" t="s">
        <v>360</v>
      </c>
      <c r="D40" s="195" t="s">
        <v>253</v>
      </c>
      <c r="E40" s="433"/>
      <c r="F40" s="433"/>
      <c r="G40" s="433"/>
      <c r="H40" s="433"/>
      <c r="I40" s="433"/>
      <c r="J40" s="433"/>
      <c r="K40" s="436"/>
      <c r="L40" s="436"/>
      <c r="M40" s="574"/>
      <c r="Q40" s="190"/>
      <c r="R40" s="190"/>
      <c r="S40" s="190"/>
    </row>
    <row r="41" spans="1:21" ht="82.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421</v>
      </c>
      <c r="F42" s="432" t="s">
        <v>444</v>
      </c>
      <c r="G42" s="432" t="s">
        <v>510</v>
      </c>
      <c r="H42" s="432" t="s">
        <v>468</v>
      </c>
      <c r="I42" s="432" t="s">
        <v>439</v>
      </c>
      <c r="J42" s="432" t="s">
        <v>159</v>
      </c>
      <c r="K42" s="435" t="s">
        <v>901</v>
      </c>
      <c r="L42" s="435"/>
      <c r="M42" s="573" t="s">
        <v>894</v>
      </c>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xml:space="preserve">IIA6:The inclusion of wording within this policy to ensure existing or increase accessibility to public transport for older people could help to further the positive effect identified. 
</v>
      </c>
    </row>
    <row r="43" spans="1:21" ht="58" customHeight="1" x14ac:dyDescent="0.6">
      <c r="A43" s="421"/>
      <c r="B43" s="442"/>
      <c r="C43" s="195" t="s">
        <v>364</v>
      </c>
      <c r="D43" s="195" t="s">
        <v>257</v>
      </c>
      <c r="E43" s="433"/>
      <c r="F43" s="433"/>
      <c r="G43" s="433"/>
      <c r="H43" s="433"/>
      <c r="I43" s="433"/>
      <c r="J43" s="433"/>
      <c r="K43" s="436"/>
      <c r="L43" s="436"/>
      <c r="M43" s="574"/>
      <c r="Q43" s="190"/>
      <c r="R43" s="190"/>
      <c r="S43" s="190"/>
    </row>
    <row r="44" spans="1:21" ht="56.15" customHeight="1" x14ac:dyDescent="0.6">
      <c r="A44" s="421"/>
      <c r="B44" s="442"/>
      <c r="C44" s="195" t="s">
        <v>365</v>
      </c>
      <c r="D44" s="195" t="s">
        <v>257</v>
      </c>
      <c r="E44" s="433"/>
      <c r="F44" s="433"/>
      <c r="G44" s="433"/>
      <c r="H44" s="433"/>
      <c r="I44" s="433"/>
      <c r="J44" s="433"/>
      <c r="K44" s="436"/>
      <c r="L44" s="436"/>
      <c r="M44" s="574"/>
      <c r="Q44" s="190"/>
      <c r="R44" s="190"/>
      <c r="S44" s="190"/>
    </row>
    <row r="45" spans="1:21" ht="59.5" customHeight="1" x14ac:dyDescent="0.6">
      <c r="A45" s="421"/>
      <c r="B45" s="442"/>
      <c r="C45" s="195" t="s">
        <v>366</v>
      </c>
      <c r="D45" s="195" t="s">
        <v>253</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39"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70"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84" customHeight="1" x14ac:dyDescent="0.6">
      <c r="A49" s="420" t="s">
        <v>371</v>
      </c>
      <c r="B49" s="441" t="s">
        <v>125</v>
      </c>
      <c r="C49" s="189" t="s">
        <v>372</v>
      </c>
      <c r="D49" s="189" t="s">
        <v>257</v>
      </c>
      <c r="E49" s="432" t="s">
        <v>103</v>
      </c>
      <c r="F49" s="432" t="s">
        <v>103</v>
      </c>
      <c r="G49" s="432" t="s">
        <v>103</v>
      </c>
      <c r="H49" s="432" t="s">
        <v>103</v>
      </c>
      <c r="I49" s="432" t="s">
        <v>103</v>
      </c>
      <c r="J49" s="432" t="s">
        <v>161</v>
      </c>
      <c r="K49" s="435" t="s">
        <v>678</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ht="32.15" customHeight="1" x14ac:dyDescent="0.6">
      <c r="A51" s="421"/>
      <c r="B51" s="442"/>
      <c r="C51" s="200" t="s">
        <v>374</v>
      </c>
      <c r="D51" s="191" t="s">
        <v>257</v>
      </c>
      <c r="E51" s="433"/>
      <c r="F51" s="433"/>
      <c r="G51" s="433"/>
      <c r="H51" s="433"/>
      <c r="I51" s="433"/>
      <c r="J51" s="433"/>
      <c r="K51" s="436"/>
      <c r="L51" s="436"/>
      <c r="M51" s="574"/>
      <c r="Q51" s="190"/>
      <c r="R51" s="190"/>
      <c r="S51" s="190"/>
    </row>
    <row r="52" spans="1:21" ht="32.15" customHeight="1" x14ac:dyDescent="0.6">
      <c r="A52" s="421"/>
      <c r="B52" s="442"/>
      <c r="C52" s="191" t="s">
        <v>375</v>
      </c>
      <c r="D52" s="191" t="s">
        <v>257</v>
      </c>
      <c r="E52" s="433"/>
      <c r="F52" s="433"/>
      <c r="G52" s="433"/>
      <c r="H52" s="433"/>
      <c r="I52" s="433"/>
      <c r="J52" s="433"/>
      <c r="K52" s="436"/>
      <c r="L52" s="436"/>
      <c r="M52" s="574"/>
      <c r="Q52" s="190"/>
      <c r="R52" s="190"/>
      <c r="S52" s="190"/>
    </row>
    <row r="53" spans="1:21" ht="32.15" customHeight="1" thickBot="1" x14ac:dyDescent="0.65">
      <c r="A53" s="446"/>
      <c r="B53" s="443"/>
      <c r="C53" s="217" t="s">
        <v>376</v>
      </c>
      <c r="D53" s="217" t="s">
        <v>257</v>
      </c>
      <c r="E53" s="447"/>
      <c r="F53" s="447"/>
      <c r="G53" s="447"/>
      <c r="H53" s="447"/>
      <c r="I53" s="447"/>
      <c r="J53" s="447"/>
      <c r="K53" s="452"/>
      <c r="L53" s="452"/>
      <c r="M53" s="575"/>
      <c r="Q53" s="190"/>
      <c r="R53" s="190"/>
      <c r="S53" s="190"/>
    </row>
    <row r="54" spans="1:21" ht="59.5" customHeight="1"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2.15" customHeight="1" x14ac:dyDescent="0.6">
      <c r="A55" s="421"/>
      <c r="B55" s="442"/>
      <c r="C55" s="202" t="s">
        <v>379</v>
      </c>
      <c r="D55" s="191" t="s">
        <v>257</v>
      </c>
      <c r="E55" s="433"/>
      <c r="F55" s="433"/>
      <c r="G55" s="433"/>
      <c r="H55" s="433"/>
      <c r="I55" s="433"/>
      <c r="J55" s="433"/>
      <c r="K55" s="436"/>
      <c r="L55" s="436"/>
      <c r="M55" s="574"/>
      <c r="Q55" s="190"/>
      <c r="R55" s="190"/>
      <c r="S55" s="190"/>
    </row>
    <row r="56" spans="1:21" ht="83.5" customHeight="1" thickBot="1" x14ac:dyDescent="0.65">
      <c r="A56" s="446"/>
      <c r="B56" s="443"/>
      <c r="C56" s="215" t="s">
        <v>380</v>
      </c>
      <c r="D56" s="217" t="s">
        <v>257</v>
      </c>
      <c r="E56" s="447"/>
      <c r="F56" s="447"/>
      <c r="G56" s="447"/>
      <c r="H56" s="447"/>
      <c r="I56" s="447"/>
      <c r="J56" s="447"/>
      <c r="K56" s="452"/>
      <c r="L56" s="452"/>
      <c r="M56" s="575"/>
      <c r="Q56" s="190"/>
      <c r="R56" s="190"/>
      <c r="S56" s="190"/>
    </row>
    <row r="57" spans="1:21" ht="31.5" customHeight="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7.65" customHeight="1" x14ac:dyDescent="0.6">
      <c r="A58" s="421"/>
      <c r="B58" s="442"/>
      <c r="C58" s="191" t="s">
        <v>383</v>
      </c>
      <c r="D58" s="191" t="s">
        <v>257</v>
      </c>
      <c r="E58" s="433"/>
      <c r="F58" s="433"/>
      <c r="G58" s="433"/>
      <c r="H58" s="433"/>
      <c r="I58" s="433"/>
      <c r="J58" s="433"/>
      <c r="K58" s="436"/>
      <c r="L58" s="436"/>
      <c r="M58" s="574"/>
      <c r="Q58" s="190"/>
      <c r="R58" s="190"/>
      <c r="S58" s="190"/>
    </row>
    <row r="59" spans="1:21" ht="33.65" customHeight="1"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84" customHeight="1" x14ac:dyDescent="0.6">
      <c r="A63" s="421"/>
      <c r="B63" s="442"/>
      <c r="C63" s="191" t="s">
        <v>388</v>
      </c>
      <c r="D63" s="191" t="s">
        <v>257</v>
      </c>
      <c r="E63" s="433"/>
      <c r="F63" s="433"/>
      <c r="G63" s="433"/>
      <c r="H63" s="433"/>
      <c r="I63" s="433"/>
      <c r="J63" s="433"/>
      <c r="K63" s="436"/>
      <c r="L63" s="436"/>
      <c r="M63" s="574"/>
      <c r="Q63" s="190"/>
      <c r="R63" s="190"/>
      <c r="S63" s="190"/>
    </row>
    <row r="64" spans="1:21" ht="32.15" customHeight="1"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83.5" customHeight="1" x14ac:dyDescent="0.6">
      <c r="A67" s="421"/>
      <c r="B67" s="442"/>
      <c r="C67" s="198" t="s">
        <v>393</v>
      </c>
      <c r="D67" s="191" t="s">
        <v>257</v>
      </c>
      <c r="E67" s="433"/>
      <c r="F67" s="433"/>
      <c r="G67" s="433"/>
      <c r="H67" s="433"/>
      <c r="I67" s="433"/>
      <c r="J67" s="433"/>
      <c r="K67" s="436"/>
      <c r="L67" s="436"/>
      <c r="M67" s="574"/>
      <c r="Q67" s="190"/>
      <c r="R67" s="190"/>
      <c r="S67" s="190"/>
    </row>
    <row r="68" spans="1:21" ht="62.15" customHeight="1"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60"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57.65" customHeight="1"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ht="33.65" customHeight="1" x14ac:dyDescent="0.6">
      <c r="A73" s="421"/>
      <c r="B73" s="442"/>
      <c r="C73" s="198" t="s">
        <v>400</v>
      </c>
      <c r="D73" s="191" t="s">
        <v>257</v>
      </c>
      <c r="E73" s="433"/>
      <c r="F73" s="433"/>
      <c r="G73" s="433"/>
      <c r="H73" s="433"/>
      <c r="I73" s="433"/>
      <c r="J73" s="433"/>
      <c r="K73" s="466"/>
      <c r="L73" s="436"/>
      <c r="M73" s="574"/>
      <c r="Q73" s="190"/>
      <c r="R73" s="190"/>
      <c r="S73" s="190"/>
    </row>
    <row r="74" spans="1:21" ht="61" customHeight="1" x14ac:dyDescent="0.6">
      <c r="A74" s="421"/>
      <c r="B74" s="442"/>
      <c r="C74" s="198" t="s">
        <v>401</v>
      </c>
      <c r="D74" s="191" t="s">
        <v>257</v>
      </c>
      <c r="E74" s="433"/>
      <c r="F74" s="433"/>
      <c r="G74" s="433"/>
      <c r="H74" s="433"/>
      <c r="I74" s="433"/>
      <c r="J74" s="433"/>
      <c r="K74" s="466"/>
      <c r="L74" s="436"/>
      <c r="M74" s="574"/>
      <c r="Q74" s="190"/>
      <c r="R74" s="190"/>
      <c r="S74" s="190"/>
    </row>
    <row r="75" spans="1:21" ht="28.5" customHeight="1" x14ac:dyDescent="0.6">
      <c r="A75" s="421"/>
      <c r="B75" s="442"/>
      <c r="C75" s="198" t="s">
        <v>402</v>
      </c>
      <c r="D75" s="191" t="s">
        <v>257</v>
      </c>
      <c r="E75" s="433"/>
      <c r="F75" s="433"/>
      <c r="G75" s="433"/>
      <c r="H75" s="433"/>
      <c r="I75" s="433"/>
      <c r="J75" s="433"/>
      <c r="K75" s="466"/>
      <c r="L75" s="436"/>
      <c r="M75" s="574"/>
      <c r="Q75" s="190"/>
      <c r="R75" s="190"/>
      <c r="S75" s="190"/>
    </row>
    <row r="76" spans="1:21" ht="28"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253</v>
      </c>
      <c r="E77" s="432" t="s">
        <v>421</v>
      </c>
      <c r="F77" s="432" t="s">
        <v>444</v>
      </c>
      <c r="G77" s="432" t="s">
        <v>510</v>
      </c>
      <c r="H77" s="432" t="s">
        <v>468</v>
      </c>
      <c r="I77" s="432" t="s">
        <v>425</v>
      </c>
      <c r="J77" s="432" t="s">
        <v>159</v>
      </c>
      <c r="K77" s="435" t="s">
        <v>902</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2.5" thickBot="1" x14ac:dyDescent="0.65">
      <c r="A83" s="464"/>
      <c r="B83" s="443"/>
      <c r="C83" s="215" t="s">
        <v>411</v>
      </c>
      <c r="D83" s="212" t="s">
        <v>257</v>
      </c>
      <c r="E83" s="447"/>
      <c r="F83" s="447"/>
      <c r="G83" s="447"/>
      <c r="H83" s="447"/>
      <c r="I83" s="447"/>
      <c r="J83" s="447"/>
      <c r="K83" s="452"/>
      <c r="L83" s="452"/>
      <c r="M83" s="575"/>
      <c r="Q83" s="190"/>
      <c r="R83" s="190"/>
      <c r="S83" s="190"/>
    </row>
    <row r="84" spans="1:21" ht="64.5" customHeight="1" x14ac:dyDescent="0.6">
      <c r="A84" s="444" t="s">
        <v>412</v>
      </c>
      <c r="B84" s="441" t="s">
        <v>131</v>
      </c>
      <c r="C84" s="206" t="s">
        <v>413</v>
      </c>
      <c r="D84" s="194" t="s">
        <v>257</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57" customHeight="1" x14ac:dyDescent="0.6">
      <c r="A86" s="463"/>
      <c r="B86" s="442"/>
      <c r="C86" s="205" t="s">
        <v>415</v>
      </c>
      <c r="D86" s="195" t="s">
        <v>257</v>
      </c>
      <c r="E86" s="433"/>
      <c r="F86" s="433"/>
      <c r="G86" s="433"/>
      <c r="H86" s="433"/>
      <c r="I86" s="433"/>
      <c r="J86" s="433"/>
      <c r="K86" s="436"/>
      <c r="L86" s="436"/>
      <c r="M86" s="574"/>
      <c r="Q86" s="190"/>
      <c r="R86" s="190"/>
      <c r="S86" s="190"/>
    </row>
    <row r="87" spans="1:21" ht="40"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8.5" customHeigh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7.5" customHeight="1" thickBot="1" x14ac:dyDescent="0.65">
      <c r="A98" s="581" t="str">
        <f>U8&amp;U18&amp;U20&amp;U28&amp;U36&amp;U42&amp;U47&amp;U49&amp;U54&amp;U57&amp;U65&amp;U72&amp;U77&amp;U84</f>
        <v xml:space="preserve">IIA6:The inclusion of wording within this policy to ensure existing or increase accessibility to public transport for older people could help to further the positive effect identified. 
</v>
      </c>
      <c r="B98" s="582"/>
      <c r="C98" s="582"/>
      <c r="D98" s="582"/>
      <c r="E98" s="582"/>
      <c r="F98" s="582"/>
      <c r="G98" s="582"/>
      <c r="H98" s="582"/>
      <c r="I98" s="582"/>
      <c r="J98" s="582"/>
      <c r="K98" s="582"/>
      <c r="L98" s="582"/>
      <c r="M98" s="583"/>
    </row>
  </sheetData>
  <sheetProtection algorithmName="SHA-512" hashValue="pSF7kTW+OwW4rC0DKQPKYMiRq5p30P7G5KqUufmlDC4vJRRUljU30ujTyBUZFDbgDsvG4kjPHNIMxRR+GzRfHw==" saltValue="XWVOtzVbWJ+IID5X5lV8qw=="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046" priority="3">
      <formula>$D50="No"</formula>
    </cfRule>
  </conditionalFormatting>
  <conditionalFormatting sqref="C8:D87">
    <cfRule type="expression" dxfId="3045" priority="1">
      <formula>$D8="No"</formula>
    </cfRule>
  </conditionalFormatting>
  <conditionalFormatting sqref="J8 J18 J28 J49 J57 J65 J72 J77 J84">
    <cfRule type="cellIs" dxfId="3044" priority="35" operator="equal">
      <formula>"Significant Negative"</formula>
    </cfRule>
    <cfRule type="cellIs" dxfId="3043" priority="36" operator="equal">
      <formula>"Minor Negative"</formula>
    </cfRule>
    <cfRule type="cellIs" dxfId="3042" priority="37" operator="equal">
      <formula>"Uncertain"</formula>
    </cfRule>
    <cfRule type="cellIs" dxfId="3041" priority="38" operator="equal">
      <formula>"Neutral"</formula>
    </cfRule>
    <cfRule type="cellIs" dxfId="3040" priority="39" operator="equal">
      <formula>"Minor Positive"</formula>
    </cfRule>
    <cfRule type="cellIs" dxfId="3039" priority="40" operator="equal">
      <formula>"Significant Positive"</formula>
    </cfRule>
  </conditionalFormatting>
  <conditionalFormatting sqref="J20">
    <cfRule type="cellIs" dxfId="3038" priority="23" operator="equal">
      <formula>"Significant Negative"</formula>
    </cfRule>
    <cfRule type="cellIs" dxfId="3037" priority="24" operator="equal">
      <formula>"Minor Negative"</formula>
    </cfRule>
    <cfRule type="cellIs" dxfId="3036" priority="25" operator="equal">
      <formula>"Uncertain"</formula>
    </cfRule>
    <cfRule type="cellIs" dxfId="3035" priority="26" operator="equal">
      <formula>"Neutral"</formula>
    </cfRule>
    <cfRule type="cellIs" dxfId="3034" priority="27" operator="equal">
      <formula>"Minor Positive"</formula>
    </cfRule>
    <cfRule type="cellIs" dxfId="3033" priority="28" operator="equal">
      <formula>"Significant Positive"</formula>
    </cfRule>
  </conditionalFormatting>
  <conditionalFormatting sqref="J36">
    <cfRule type="cellIs" dxfId="3032" priority="17" operator="equal">
      <formula>"Significant Negative"</formula>
    </cfRule>
    <cfRule type="cellIs" dxfId="3031" priority="18" operator="equal">
      <formula>"Minor Negative"</formula>
    </cfRule>
    <cfRule type="cellIs" dxfId="3030" priority="19" operator="equal">
      <formula>"Uncertain"</formula>
    </cfRule>
    <cfRule type="cellIs" dxfId="3029" priority="20" operator="equal">
      <formula>"Neutral"</formula>
    </cfRule>
    <cfRule type="cellIs" dxfId="3028" priority="21" operator="equal">
      <formula>"Minor Positive"</formula>
    </cfRule>
    <cfRule type="cellIs" dxfId="3027" priority="22" operator="equal">
      <formula>"Significant Positive"</formula>
    </cfRule>
  </conditionalFormatting>
  <conditionalFormatting sqref="J42">
    <cfRule type="cellIs" dxfId="3026" priority="11" operator="equal">
      <formula>"Significant Negative"</formula>
    </cfRule>
    <cfRule type="cellIs" dxfId="3025" priority="12" operator="equal">
      <formula>"Minor Negative"</formula>
    </cfRule>
    <cfRule type="cellIs" dxfId="3024" priority="13" operator="equal">
      <formula>"Uncertain"</formula>
    </cfRule>
    <cfRule type="cellIs" dxfId="3023" priority="14" operator="equal">
      <formula>"Neutral"</formula>
    </cfRule>
    <cfRule type="cellIs" dxfId="3022" priority="15" operator="equal">
      <formula>"Minor Positive"</formula>
    </cfRule>
    <cfRule type="cellIs" dxfId="3021" priority="16" operator="equal">
      <formula>"Significant Positive"</formula>
    </cfRule>
  </conditionalFormatting>
  <conditionalFormatting sqref="J47">
    <cfRule type="cellIs" dxfId="3020" priority="29" operator="equal">
      <formula>"Significant Negative"</formula>
    </cfRule>
    <cfRule type="cellIs" dxfId="3019" priority="30" operator="equal">
      <formula>"Minor Negative"</formula>
    </cfRule>
    <cfRule type="cellIs" dxfId="3018" priority="31" operator="equal">
      <formula>"Uncertain"</formula>
    </cfRule>
    <cfRule type="cellIs" dxfId="3017" priority="32" operator="equal">
      <formula>"Neutral"</formula>
    </cfRule>
    <cfRule type="cellIs" dxfId="3016" priority="33" operator="equal">
      <formula>"Minor Positive"</formula>
    </cfRule>
    <cfRule type="cellIs" dxfId="3015" priority="34" operator="equal">
      <formula>"Significant Positive"</formula>
    </cfRule>
  </conditionalFormatting>
  <conditionalFormatting sqref="J54">
    <cfRule type="cellIs" dxfId="3014" priority="5" operator="equal">
      <formula>"Significant Negative"</formula>
    </cfRule>
    <cfRule type="cellIs" dxfId="3013" priority="6" operator="equal">
      <formula>"Minor Negative"</formula>
    </cfRule>
    <cfRule type="cellIs" dxfId="3012" priority="7" operator="equal">
      <formula>"Uncertain"</formula>
    </cfRule>
    <cfRule type="cellIs" dxfId="3011" priority="8" operator="equal">
      <formula>"Neutral"</formula>
    </cfRule>
    <cfRule type="cellIs" dxfId="3010" priority="9" operator="equal">
      <formula>"Minor Positive"</formula>
    </cfRule>
    <cfRule type="cellIs" dxfId="3009" priority="10" operator="equal">
      <formula>"Significant Positive"</formula>
    </cfRule>
  </conditionalFormatting>
  <pageMargins left="0.7" right="0.7" top="0.75" bottom="0.75" header="0.3" footer="0.3"/>
  <pageSetup orientation="portrait"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A2B1-FF51-448E-B5D2-F71A4DA5B7EE}">
  <sheetPr codeName="Sheet140">
    <tabColor rgb="FF7030A0"/>
  </sheetPr>
  <dimension ref="A1:V98"/>
  <sheetViews>
    <sheetView zoomScaleNormal="100" workbookViewId="0">
      <selection activeCell="C1" sqref="C1:F1"/>
    </sheetView>
  </sheetViews>
  <sheetFormatPr defaultColWidth="8.54296875" defaultRowHeight="26" x14ac:dyDescent="0.6"/>
  <cols>
    <col min="1" max="1" width="68.2695312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8.453125" style="175" customWidth="1"/>
    <col min="10" max="10" width="20.54296875" style="175" customWidth="1"/>
    <col min="11" max="11" width="61"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903</v>
      </c>
      <c r="D1" s="412"/>
      <c r="E1" s="412"/>
      <c r="F1" s="413"/>
      <c r="G1" s="176"/>
      <c r="I1" s="177"/>
      <c r="J1" s="177"/>
      <c r="K1" s="177"/>
    </row>
    <row r="2" spans="1:21" x14ac:dyDescent="0.6">
      <c r="A2" s="174" t="s">
        <v>31</v>
      </c>
      <c r="B2" s="178"/>
      <c r="C2" s="412" t="s">
        <v>661</v>
      </c>
      <c r="D2" s="412"/>
      <c r="E2" s="412"/>
      <c r="F2" s="413"/>
      <c r="I2" s="181"/>
      <c r="J2" s="181"/>
      <c r="K2" s="181"/>
    </row>
    <row r="3" spans="1:21" ht="34.5" customHeight="1" x14ac:dyDescent="0.6">
      <c r="A3" s="182" t="s">
        <v>32</v>
      </c>
      <c r="B3" s="183"/>
      <c r="C3" s="412" t="s">
        <v>904</v>
      </c>
      <c r="D3" s="412"/>
      <c r="E3" s="412"/>
      <c r="F3" s="413"/>
      <c r="I3" s="181"/>
      <c r="J3" s="181"/>
      <c r="K3" s="181"/>
    </row>
    <row r="4" spans="1:21" ht="68.150000000000006" customHeight="1" x14ac:dyDescent="0.6">
      <c r="A4" s="182" t="s">
        <v>33</v>
      </c>
      <c r="B4" s="184"/>
      <c r="C4" s="414" t="s">
        <v>905</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1.7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ht="39" customHeight="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81" customHeight="1" x14ac:dyDescent="0.6">
      <c r="A16" s="421"/>
      <c r="B16" s="424"/>
      <c r="C16" s="191" t="s">
        <v>332</v>
      </c>
      <c r="D16" s="191" t="s">
        <v>257</v>
      </c>
      <c r="E16" s="427"/>
      <c r="F16" s="427"/>
      <c r="G16" s="427"/>
      <c r="H16" s="427"/>
      <c r="I16" s="427"/>
      <c r="J16" s="433"/>
      <c r="K16" s="436"/>
      <c r="L16" s="433"/>
      <c r="M16" s="473"/>
      <c r="Q16" s="190"/>
      <c r="R16" s="190"/>
      <c r="S16" s="190"/>
    </row>
    <row r="17" spans="1:21" ht="60.75"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61.5"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99.6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103</v>
      </c>
      <c r="F20" s="432" t="s">
        <v>103</v>
      </c>
      <c r="G20" s="432" t="s">
        <v>103</v>
      </c>
      <c r="H20" s="432" t="s">
        <v>103</v>
      </c>
      <c r="I20" s="432" t="s">
        <v>103</v>
      </c>
      <c r="J20" s="432" t="s">
        <v>164</v>
      </c>
      <c r="K20" s="435" t="s">
        <v>906</v>
      </c>
      <c r="L20" s="432" t="s">
        <v>907</v>
      </c>
      <c r="M20" s="564"/>
      <c r="Q20" s="190" t="str">
        <f>IF(OR(J20='Drop downs'!$G$7,J20='Drop downs'!$G$5), B20&amp;": "&amp;K20&amp;CHAR(10),"")</f>
        <v xml:space="preserve">IIA3: 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v>
      </c>
      <c r="R20" s="190" t="str">
        <f>IF(J20='Drop downs'!$G$2,B20&amp;": "&amp;K20&amp;"
"," ")</f>
        <v xml:space="preserve"> </v>
      </c>
      <c r="S20" s="190" t="str">
        <f>IF(E20='Drop downs'!$B$6,B20&amp;": "&amp;K20&amp;"","")</f>
        <v/>
      </c>
      <c r="T20" s="175" t="str">
        <f>IF(L20&gt;0,B20&amp;":"&amp;L20&amp;"
","")</f>
        <v xml:space="preserve">IIA3:The addition of wording to the effect of developments needing to be in areas of higher PTAL scores and close proximity to town centres could help to ensure services are all accessible for future residents.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253</v>
      </c>
      <c r="E25" s="433"/>
      <c r="F25" s="433"/>
      <c r="G25" s="433"/>
      <c r="H25" s="433"/>
      <c r="I25" s="433"/>
      <c r="J25" s="433"/>
      <c r="K25" s="436"/>
      <c r="L25" s="433"/>
      <c r="M25" s="566"/>
      <c r="Q25" s="190"/>
      <c r="R25" s="190"/>
      <c r="S25" s="190"/>
    </row>
    <row r="26" spans="1:21" ht="52" x14ac:dyDescent="0.6">
      <c r="A26" s="421"/>
      <c r="B26" s="442"/>
      <c r="C26" s="195" t="s">
        <v>344</v>
      </c>
      <c r="D26" s="191"/>
      <c r="E26" s="433"/>
      <c r="F26" s="433"/>
      <c r="G26" s="433"/>
      <c r="H26" s="433"/>
      <c r="I26" s="433"/>
      <c r="J26" s="433"/>
      <c r="K26" s="436"/>
      <c r="L26" s="433"/>
      <c r="M26" s="566"/>
      <c r="Q26" s="190"/>
      <c r="R26" s="190"/>
      <c r="S26" s="190"/>
    </row>
    <row r="27" spans="1:21" ht="78.5" thickBot="1" x14ac:dyDescent="0.65">
      <c r="A27" s="446"/>
      <c r="B27" s="443"/>
      <c r="C27" s="212" t="s">
        <v>345</v>
      </c>
      <c r="D27" s="217" t="s">
        <v>253</v>
      </c>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103</v>
      </c>
      <c r="F28" s="432" t="s">
        <v>103</v>
      </c>
      <c r="G28" s="432" t="s">
        <v>103</v>
      </c>
      <c r="H28" s="432" t="s">
        <v>103</v>
      </c>
      <c r="I28" s="432" t="s">
        <v>103</v>
      </c>
      <c r="J28" s="432" t="s">
        <v>164</v>
      </c>
      <c r="K28" s="435" t="s">
        <v>908</v>
      </c>
      <c r="L28" s="432" t="s">
        <v>907</v>
      </c>
      <c r="M28" s="564"/>
      <c r="Q28" s="190" t="str">
        <f>IF(OR(J28='Drop downs'!$G$7,J28='Drop downs'!$G$5), B28&amp;": "&amp;K28&amp;CHAR(10),"")</f>
        <v xml:space="preserve">IIA4: 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v>
      </c>
      <c r="R28" s="190" t="str">
        <f>IF(J28='Drop downs'!$G$2,B28&amp;": "&amp;K28&amp;"
"," ")</f>
        <v xml:space="preserve"> </v>
      </c>
      <c r="S28" s="190" t="str">
        <f>IF(E28='Drop downs'!$B$6,B28&amp;": "&amp;K28&amp;"","")</f>
        <v/>
      </c>
      <c r="T28" s="175" t="str">
        <f>IF(L28&gt;0,B28&amp;":"&amp;L28&amp;"
","")</f>
        <v xml:space="preserve">IIA4:The addition of wording to the effect of developments needing to be in areas of higher PTAL scores and close proximity to town centres could help to ensure services are all accessible for future residents. 
</v>
      </c>
      <c r="U28" s="175" t="str">
        <f>IF(M28&gt;0,B28&amp;":"&amp;M28&amp;"
","")</f>
        <v/>
      </c>
    </row>
    <row r="29" spans="1:21" ht="78" x14ac:dyDescent="0.6">
      <c r="A29" s="421"/>
      <c r="B29" s="442"/>
      <c r="C29" s="198" t="s">
        <v>348</v>
      </c>
      <c r="D29" s="195" t="s">
        <v>253</v>
      </c>
      <c r="E29" s="433"/>
      <c r="F29" s="433"/>
      <c r="G29" s="433"/>
      <c r="H29" s="433"/>
      <c r="I29" s="433"/>
      <c r="J29" s="433"/>
      <c r="K29" s="436"/>
      <c r="L29" s="433"/>
      <c r="M29" s="566"/>
      <c r="Q29" s="190"/>
      <c r="R29" s="190"/>
      <c r="S29" s="190"/>
    </row>
    <row r="30" spans="1:21" ht="52" x14ac:dyDescent="0.6">
      <c r="A30" s="421"/>
      <c r="B30" s="442"/>
      <c r="C30" s="198" t="s">
        <v>349</v>
      </c>
      <c r="D30" s="195" t="s">
        <v>253</v>
      </c>
      <c r="E30" s="433"/>
      <c r="F30" s="433"/>
      <c r="G30" s="433"/>
      <c r="H30" s="433"/>
      <c r="I30" s="433"/>
      <c r="J30" s="433"/>
      <c r="K30" s="436"/>
      <c r="L30" s="433"/>
      <c r="M30" s="566"/>
      <c r="Q30" s="190"/>
      <c r="R30" s="190"/>
      <c r="S30" s="190"/>
    </row>
    <row r="31" spans="1:21" ht="52" x14ac:dyDescent="0.6">
      <c r="A31" s="421"/>
      <c r="B31" s="442"/>
      <c r="C31" s="198" t="s">
        <v>350</v>
      </c>
      <c r="D31" s="195" t="s">
        <v>257</v>
      </c>
      <c r="E31" s="433"/>
      <c r="F31" s="433"/>
      <c r="G31" s="433"/>
      <c r="H31" s="433"/>
      <c r="I31" s="433"/>
      <c r="J31" s="433"/>
      <c r="K31" s="436"/>
      <c r="L31" s="433"/>
      <c r="M31" s="566"/>
      <c r="Q31" s="190"/>
      <c r="R31" s="190"/>
      <c r="S31" s="190"/>
    </row>
    <row r="32" spans="1:21" ht="52" x14ac:dyDescent="0.6">
      <c r="A32" s="421"/>
      <c r="B32" s="442"/>
      <c r="C32" s="198" t="s">
        <v>351</v>
      </c>
      <c r="D32" s="195" t="s">
        <v>253</v>
      </c>
      <c r="E32" s="433"/>
      <c r="F32" s="433"/>
      <c r="G32" s="433"/>
      <c r="H32" s="433"/>
      <c r="I32" s="433"/>
      <c r="J32" s="433"/>
      <c r="K32" s="436"/>
      <c r="L32" s="433"/>
      <c r="M32" s="566"/>
      <c r="Q32" s="190"/>
      <c r="R32" s="190"/>
      <c r="S32" s="190"/>
    </row>
    <row r="33" spans="1:21" x14ac:dyDescent="0.6">
      <c r="A33" s="421"/>
      <c r="B33" s="442"/>
      <c r="C33" s="198" t="s">
        <v>352</v>
      </c>
      <c r="D33" s="195" t="s">
        <v>253</v>
      </c>
      <c r="E33" s="433"/>
      <c r="F33" s="433"/>
      <c r="G33" s="433"/>
      <c r="H33" s="433"/>
      <c r="I33" s="433"/>
      <c r="J33" s="433"/>
      <c r="K33" s="436"/>
      <c r="L33" s="433"/>
      <c r="M33" s="566"/>
      <c r="Q33" s="190"/>
      <c r="R33" s="190"/>
      <c r="S33" s="190"/>
    </row>
    <row r="34" spans="1:21" ht="52" x14ac:dyDescent="0.6">
      <c r="A34" s="421"/>
      <c r="B34" s="442"/>
      <c r="C34" s="198" t="s">
        <v>353</v>
      </c>
      <c r="D34" s="195" t="s">
        <v>257</v>
      </c>
      <c r="E34" s="433"/>
      <c r="F34" s="433"/>
      <c r="G34" s="433"/>
      <c r="H34" s="433"/>
      <c r="I34" s="433"/>
      <c r="J34" s="433"/>
      <c r="K34" s="436"/>
      <c r="L34" s="433"/>
      <c r="M34" s="566"/>
      <c r="Q34" s="190"/>
      <c r="R34" s="190"/>
      <c r="S34" s="190"/>
    </row>
    <row r="35" spans="1:21" ht="45.75" customHeight="1" thickBot="1" x14ac:dyDescent="0.65">
      <c r="A35" s="446"/>
      <c r="B35" s="443"/>
      <c r="C35" s="211" t="s">
        <v>354</v>
      </c>
      <c r="D35" s="212" t="s">
        <v>253</v>
      </c>
      <c r="E35" s="447"/>
      <c r="F35" s="447"/>
      <c r="G35" s="447"/>
      <c r="H35" s="447"/>
      <c r="I35" s="447"/>
      <c r="J35" s="447"/>
      <c r="K35" s="452"/>
      <c r="L35" s="447"/>
      <c r="M35" s="565"/>
      <c r="Q35" s="190"/>
      <c r="R35" s="190"/>
      <c r="S35" s="190"/>
    </row>
    <row r="36" spans="1:21" ht="61" customHeight="1" x14ac:dyDescent="0.6">
      <c r="A36" s="420" t="s">
        <v>355</v>
      </c>
      <c r="B36" s="441" t="s">
        <v>122</v>
      </c>
      <c r="C36" s="194" t="s">
        <v>356</v>
      </c>
      <c r="D36" s="194"/>
      <c r="E36" s="432" t="s">
        <v>421</v>
      </c>
      <c r="F36" s="432" t="s">
        <v>444</v>
      </c>
      <c r="G36" s="432" t="s">
        <v>510</v>
      </c>
      <c r="H36" s="432" t="s">
        <v>424</v>
      </c>
      <c r="I36" s="432" t="s">
        <v>425</v>
      </c>
      <c r="J36" s="432" t="s">
        <v>156</v>
      </c>
      <c r="K36" s="435" t="s">
        <v>909</v>
      </c>
      <c r="L36" s="435"/>
      <c r="M36" s="573"/>
      <c r="Q36" s="190" t="str">
        <f>IF(OR(J36='Drop downs'!$G$7,J36='Drop downs'!$G$5), B36&amp;": "&amp;K36&amp;CHAR(10),"")</f>
        <v/>
      </c>
      <c r="R36" s="190"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S36" s="190" t="str">
        <f>IF(E36='Drop downs'!$B$6,B36&amp;": "&amp;K36&amp;"","")</f>
        <v/>
      </c>
      <c r="T36" s="175" t="str">
        <f>IF(L36&gt;0,B36&amp;":"&amp;L36&amp;"
","")</f>
        <v/>
      </c>
      <c r="U36" s="175" t="str">
        <f>IF(M36&gt;0,B36&amp;":"&amp;M36&amp;"
","")</f>
        <v/>
      </c>
    </row>
    <row r="37" spans="1:21" ht="63.65" customHeight="1" x14ac:dyDescent="0.6">
      <c r="A37" s="421"/>
      <c r="B37" s="442"/>
      <c r="C37" s="195" t="s">
        <v>357</v>
      </c>
      <c r="D37" s="195" t="s">
        <v>257</v>
      </c>
      <c r="E37" s="433"/>
      <c r="F37" s="433"/>
      <c r="G37" s="433"/>
      <c r="H37" s="433"/>
      <c r="I37" s="433"/>
      <c r="J37" s="433"/>
      <c r="K37" s="436"/>
      <c r="L37" s="436"/>
      <c r="M37" s="574"/>
      <c r="Q37" s="190"/>
      <c r="R37" s="190"/>
      <c r="S37" s="190"/>
    </row>
    <row r="38" spans="1:21" ht="58" customHeight="1" x14ac:dyDescent="0.6">
      <c r="A38" s="421"/>
      <c r="B38" s="442"/>
      <c r="C38" s="195" t="s">
        <v>358</v>
      </c>
      <c r="D38" s="195"/>
      <c r="E38" s="433"/>
      <c r="F38" s="433"/>
      <c r="G38" s="433"/>
      <c r="H38" s="433"/>
      <c r="I38" s="433"/>
      <c r="J38" s="433"/>
      <c r="K38" s="436"/>
      <c r="L38" s="436"/>
      <c r="M38" s="574"/>
      <c r="Q38" s="190"/>
      <c r="R38" s="190"/>
      <c r="S38" s="190"/>
    </row>
    <row r="39" spans="1:21" ht="84" customHeight="1" x14ac:dyDescent="0.6">
      <c r="A39" s="421"/>
      <c r="B39" s="442"/>
      <c r="C39" s="195" t="s">
        <v>359</v>
      </c>
      <c r="D39" s="195" t="s">
        <v>253</v>
      </c>
      <c r="E39" s="433"/>
      <c r="F39" s="433"/>
      <c r="G39" s="433"/>
      <c r="H39" s="433"/>
      <c r="I39" s="433"/>
      <c r="J39" s="433"/>
      <c r="K39" s="436"/>
      <c r="L39" s="436"/>
      <c r="M39" s="574"/>
      <c r="Q39" s="190"/>
      <c r="R39" s="190"/>
      <c r="S39" s="190"/>
    </row>
    <row r="40" spans="1:21" ht="114" customHeight="1" x14ac:dyDescent="0.6">
      <c r="A40" s="421"/>
      <c r="B40" s="442"/>
      <c r="C40" s="195" t="s">
        <v>360</v>
      </c>
      <c r="D40" s="195" t="s">
        <v>253</v>
      </c>
      <c r="E40" s="433"/>
      <c r="F40" s="433"/>
      <c r="G40" s="433"/>
      <c r="H40" s="433"/>
      <c r="I40" s="433"/>
      <c r="J40" s="433"/>
      <c r="K40" s="436"/>
      <c r="L40" s="436"/>
      <c r="M40" s="574"/>
      <c r="Q40" s="190"/>
      <c r="R40" s="190"/>
      <c r="S40" s="190"/>
    </row>
    <row r="41" spans="1:21" ht="78"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96" customHeight="1" x14ac:dyDescent="0.6">
      <c r="A42" s="420" t="s">
        <v>362</v>
      </c>
      <c r="B42" s="441" t="s">
        <v>123</v>
      </c>
      <c r="C42" s="194" t="s">
        <v>363</v>
      </c>
      <c r="D42" s="194" t="s">
        <v>253</v>
      </c>
      <c r="E42" s="432" t="s">
        <v>103</v>
      </c>
      <c r="F42" s="432" t="s">
        <v>103</v>
      </c>
      <c r="G42" s="432" t="s">
        <v>103</v>
      </c>
      <c r="H42" s="432" t="s">
        <v>103</v>
      </c>
      <c r="I42" s="432" t="s">
        <v>103</v>
      </c>
      <c r="J42" s="432" t="s">
        <v>164</v>
      </c>
      <c r="K42" s="435" t="s">
        <v>910</v>
      </c>
      <c r="L42" s="435"/>
      <c r="M42" s="573"/>
      <c r="Q42" s="175" t="str">
        <f>IF(OR(J42='Drop downs'!$G$7,J42='Drop downs'!$G$5), B42&amp;": "&amp;K42&amp;CHAR(10),"")</f>
        <v xml:space="preserve">IIA6: 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v>
      </c>
      <c r="R42" s="175" t="str">
        <f>IF(J42='Drop downs'!$G$2,B42&amp;": "&amp;K42&amp;"
"," ")</f>
        <v xml:space="preserve"> </v>
      </c>
      <c r="S42" s="175" t="str">
        <f>IF(E42='Drop downs'!$B$6,B42&amp;": "&amp;K42&amp;"","")</f>
        <v/>
      </c>
      <c r="T42" s="175" t="str">
        <f>IF(L42&gt;0,B42&amp;":"&amp;L42&amp;"
","")</f>
        <v/>
      </c>
      <c r="U42" s="175" t="str">
        <f>IF(M42&gt;0,B42&amp;":"&amp;M42&amp;"
","")</f>
        <v/>
      </c>
    </row>
    <row r="43" spans="1:21" ht="75" customHeight="1" x14ac:dyDescent="0.6">
      <c r="A43" s="421"/>
      <c r="B43" s="442"/>
      <c r="C43" s="195" t="s">
        <v>364</v>
      </c>
      <c r="D43" s="195" t="s">
        <v>257</v>
      </c>
      <c r="E43" s="433"/>
      <c r="F43" s="433"/>
      <c r="G43" s="433"/>
      <c r="H43" s="433"/>
      <c r="I43" s="433"/>
      <c r="J43" s="433"/>
      <c r="K43" s="436"/>
      <c r="L43" s="436"/>
      <c r="M43" s="574"/>
      <c r="Q43" s="190"/>
      <c r="R43" s="190"/>
      <c r="S43" s="190"/>
    </row>
    <row r="44" spans="1:21" ht="65.5" customHeight="1" x14ac:dyDescent="0.6">
      <c r="A44" s="421"/>
      <c r="B44" s="442"/>
      <c r="C44" s="195" t="s">
        <v>365</v>
      </c>
      <c r="D44" s="195" t="s">
        <v>257</v>
      </c>
      <c r="E44" s="433"/>
      <c r="F44" s="433"/>
      <c r="G44" s="433"/>
      <c r="H44" s="433"/>
      <c r="I44" s="433"/>
      <c r="J44" s="433"/>
      <c r="K44" s="436"/>
      <c r="L44" s="436"/>
      <c r="M44" s="574"/>
      <c r="Q44" s="190"/>
      <c r="R44" s="190"/>
      <c r="S44" s="190"/>
    </row>
    <row r="45" spans="1:21" ht="74.5" customHeight="1" x14ac:dyDescent="0.6">
      <c r="A45" s="421"/>
      <c r="B45" s="442"/>
      <c r="C45" s="195" t="s">
        <v>366</v>
      </c>
      <c r="D45" s="195" t="s">
        <v>253</v>
      </c>
      <c r="E45" s="433"/>
      <c r="F45" s="433"/>
      <c r="G45" s="433"/>
      <c r="H45" s="433"/>
      <c r="I45" s="433"/>
      <c r="J45" s="433"/>
      <c r="K45" s="436"/>
      <c r="L45" s="436"/>
      <c r="M45" s="574"/>
      <c r="Q45" s="190"/>
      <c r="R45" s="190"/>
      <c r="S45" s="190"/>
    </row>
    <row r="46" spans="1:21" ht="140.5"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43.1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2.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130.5" customHeight="1" x14ac:dyDescent="0.6">
      <c r="A49" s="420" t="s">
        <v>371</v>
      </c>
      <c r="B49" s="441" t="s">
        <v>125</v>
      </c>
      <c r="C49" s="189" t="s">
        <v>372</v>
      </c>
      <c r="D49" s="189" t="s">
        <v>257</v>
      </c>
      <c r="E49" s="432" t="s">
        <v>103</v>
      </c>
      <c r="F49" s="432" t="s">
        <v>103</v>
      </c>
      <c r="G49" s="432" t="s">
        <v>103</v>
      </c>
      <c r="H49" s="432" t="s">
        <v>103</v>
      </c>
      <c r="I49" s="432" t="s">
        <v>103</v>
      </c>
      <c r="J49" s="432" t="s">
        <v>164</v>
      </c>
      <c r="K49" s="435" t="s">
        <v>911</v>
      </c>
      <c r="L49" s="435" t="s">
        <v>912</v>
      </c>
      <c r="M49" s="573"/>
      <c r="Q49" s="190" t="str">
        <f>IF(OR(J49='Drop downs'!$G$7,J49='Drop downs'!$G$5), B49&amp;": "&amp;K49&amp;CHAR(10),"")</f>
        <v xml:space="preserve">IIA8: 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v>
      </c>
      <c r="R49" s="190" t="str">
        <f>IF(J49='Drop downs'!$G$2,B49&amp;": "&amp;K49&amp;"
"," ")</f>
        <v xml:space="preserve"> </v>
      </c>
      <c r="S49" s="190" t="str">
        <f>IF(E49='Drop downs'!$B$6,B49&amp;": "&amp;K49&amp;"","")</f>
        <v/>
      </c>
      <c r="T49" s="175" t="str">
        <f>IF(L49&gt;0,B49&amp;":"&amp;L49&amp;"
","")</f>
        <v xml:space="preserve">IIA8:The addition of wording to the effect of developments needing to be in areas of higher PTAL scores and close proximity to town centres could help to ensure services are all accessible by foot or public transport. 
</v>
      </c>
      <c r="U49" s="175" t="str">
        <f>IF(M49&gt;0,B49&amp;":"&amp;M49&amp;"
","")</f>
        <v/>
      </c>
    </row>
    <row r="50" spans="1:21" ht="107.25" customHeight="1" x14ac:dyDescent="0.6">
      <c r="A50" s="421"/>
      <c r="B50" s="442"/>
      <c r="C50" s="191" t="s">
        <v>373</v>
      </c>
      <c r="D50" s="191" t="s">
        <v>257</v>
      </c>
      <c r="E50" s="433"/>
      <c r="F50" s="433"/>
      <c r="G50" s="433"/>
      <c r="H50" s="433"/>
      <c r="I50" s="433"/>
      <c r="J50" s="433"/>
      <c r="K50" s="436"/>
      <c r="L50" s="436"/>
      <c r="M50" s="574"/>
      <c r="Q50" s="190"/>
      <c r="R50" s="190"/>
      <c r="S50" s="190"/>
    </row>
    <row r="51" spans="1:21" ht="100" customHeight="1" x14ac:dyDescent="0.6">
      <c r="A51" s="421"/>
      <c r="B51" s="442"/>
      <c r="C51" s="200" t="s">
        <v>374</v>
      </c>
      <c r="D51" s="191" t="s">
        <v>257</v>
      </c>
      <c r="E51" s="433"/>
      <c r="F51" s="433"/>
      <c r="G51" s="433"/>
      <c r="H51" s="433"/>
      <c r="I51" s="433"/>
      <c r="J51" s="433"/>
      <c r="K51" s="436"/>
      <c r="L51" s="436"/>
      <c r="M51" s="574"/>
      <c r="Q51" s="190"/>
      <c r="R51" s="190"/>
      <c r="S51" s="190"/>
    </row>
    <row r="52" spans="1:21" ht="77.5" customHeight="1" x14ac:dyDescent="0.6">
      <c r="A52" s="421"/>
      <c r="B52" s="442"/>
      <c r="C52" s="191" t="s">
        <v>375</v>
      </c>
      <c r="D52" s="191" t="s">
        <v>257</v>
      </c>
      <c r="E52" s="433"/>
      <c r="F52" s="433"/>
      <c r="G52" s="433"/>
      <c r="H52" s="433"/>
      <c r="I52" s="433"/>
      <c r="J52" s="433"/>
      <c r="K52" s="436"/>
      <c r="L52" s="436"/>
      <c r="M52" s="574"/>
      <c r="Q52" s="190"/>
      <c r="R52" s="190"/>
      <c r="S52" s="190"/>
    </row>
    <row r="53" spans="1:21" ht="82.4"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56.15" customHeight="1"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5.150000000000006" customHeight="1" x14ac:dyDescent="0.6">
      <c r="A55" s="421"/>
      <c r="B55" s="442"/>
      <c r="C55" s="202" t="s">
        <v>379</v>
      </c>
      <c r="D55" s="191" t="s">
        <v>257</v>
      </c>
      <c r="E55" s="433"/>
      <c r="F55" s="433"/>
      <c r="G55" s="433"/>
      <c r="H55" s="433"/>
      <c r="I55" s="433"/>
      <c r="J55" s="433"/>
      <c r="K55" s="436"/>
      <c r="L55" s="436"/>
      <c r="M55" s="574"/>
      <c r="Q55" s="190"/>
      <c r="R55" s="190"/>
      <c r="S55" s="190"/>
    </row>
    <row r="56" spans="1:21" ht="97.5" customHeight="1"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26.5"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678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2.5"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54.75" customHeight="1" x14ac:dyDescent="0.6">
      <c r="A86" s="463"/>
      <c r="B86" s="442"/>
      <c r="C86" s="205" t="s">
        <v>415</v>
      </c>
      <c r="D86" s="195" t="s">
        <v>257</v>
      </c>
      <c r="E86" s="433"/>
      <c r="F86" s="433"/>
      <c r="G86" s="433"/>
      <c r="H86" s="433"/>
      <c r="I86" s="433"/>
      <c r="J86" s="433"/>
      <c r="K86" s="436"/>
      <c r="L86" s="436"/>
      <c r="M86" s="574"/>
      <c r="Q86" s="190"/>
      <c r="R86" s="190"/>
      <c r="S86" s="190"/>
    </row>
    <row r="87" spans="1:21" ht="26.5"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23" customHeight="1" x14ac:dyDescent="0.6">
      <c r="A90" s="584" t="str">
        <f>Q8&amp;Q18&amp;Q20&amp;Q28&amp;Q36&amp;Q42&amp;Q47&amp;Q48&amp;Q49&amp;Q54&amp;Q57&amp;Q65&amp;Q72&amp;Q77&amp;Q84&amp;Q87</f>
        <v xml:space="preserve">IIA3: 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IIA4: 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IIA6: 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IIA8: 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ht="67.5" customHeight="1" x14ac:dyDescent="0.6">
      <c r="A92" s="584" t="str">
        <f>R8&amp;R18&amp;R20&amp;R28&amp;R36&amp;R42&amp;R47&amp;R48&amp;R49&amp;R54&amp;R57&amp;R65&amp;R72&amp;R77&amp;R84&amp;R87</f>
        <v xml:space="preserve">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88" customHeight="1" thickBot="1" x14ac:dyDescent="0.65">
      <c r="A96" s="581" t="str">
        <f>T8&amp;T18&amp;T20&amp;T28&amp;T36&amp;T42&amp;T47&amp;T49&amp;T54&amp;T57&amp;T65&amp;T72&amp;T77&amp;T84</f>
        <v xml:space="preserve">IIA3:The addition of wording to the effect of developments needing to be in areas of higher PTAL scores and close proximity to town centres could help to ensure services are all accessible for future residents. 
IIA4:The addition of wording to the effect of developments needing to be in areas of higher PTAL scores and close proximity to town centres could help to ensure services are all accessible for future residents. 
IIA8:The addition of wording to the effect of developments needing to be in areas of higher PTAL scores and close proximity to town centres could help to ensure services are all accessible by foot or public transport.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26.5" thickBot="1" x14ac:dyDescent="0.65">
      <c r="A98" s="581" t="str">
        <f>U8&amp;U18&amp;U20&amp;U28&amp;U36&amp;U42&amp;U47&amp;U49&amp;U54&amp;U57&amp;U65&amp;U72&amp;U77&amp;U84</f>
        <v/>
      </c>
      <c r="B98" s="582"/>
      <c r="C98" s="582"/>
      <c r="D98" s="582"/>
      <c r="E98" s="582"/>
      <c r="F98" s="582"/>
      <c r="G98" s="582"/>
      <c r="H98" s="582"/>
      <c r="I98" s="582"/>
      <c r="J98" s="582"/>
      <c r="K98" s="582"/>
      <c r="L98" s="582"/>
      <c r="M98" s="583"/>
    </row>
  </sheetData>
  <sheetProtection algorithmName="SHA-512" hashValue="/EqNcgPIek6juDEgnUwFq3J5jqxY3mjQ6psW2YnD/+WQ30rIaTeG0nfcmv+MFtv+wyGmCGtLkaSwQmo/HifezQ==" saltValue="NgsIwEsMhtXZ19It2SIvkg=="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3008" priority="3">
      <formula>$D50="No"</formula>
    </cfRule>
  </conditionalFormatting>
  <conditionalFormatting sqref="C8:D87">
    <cfRule type="expression" dxfId="3007" priority="1">
      <formula>$D8="No"</formula>
    </cfRule>
  </conditionalFormatting>
  <conditionalFormatting sqref="J8 J18 J28 J49 J57 J65 J72 J77 J84">
    <cfRule type="cellIs" dxfId="3006" priority="35" operator="equal">
      <formula>"Significant Negative"</formula>
    </cfRule>
    <cfRule type="cellIs" dxfId="3005" priority="36" operator="equal">
      <formula>"Minor Negative"</formula>
    </cfRule>
    <cfRule type="cellIs" dxfId="3004" priority="37" operator="equal">
      <formula>"Uncertain"</formula>
    </cfRule>
    <cfRule type="cellIs" dxfId="3003" priority="38" operator="equal">
      <formula>"Neutral"</formula>
    </cfRule>
    <cfRule type="cellIs" dxfId="3002" priority="39" operator="equal">
      <formula>"Minor Positive"</formula>
    </cfRule>
    <cfRule type="cellIs" dxfId="3001" priority="40" operator="equal">
      <formula>"Significant Positive"</formula>
    </cfRule>
  </conditionalFormatting>
  <conditionalFormatting sqref="J20">
    <cfRule type="cellIs" dxfId="3000" priority="23" operator="equal">
      <formula>"Significant Negative"</formula>
    </cfRule>
    <cfRule type="cellIs" dxfId="2999" priority="24" operator="equal">
      <formula>"Minor Negative"</formula>
    </cfRule>
    <cfRule type="cellIs" dxfId="2998" priority="25" operator="equal">
      <formula>"Uncertain"</formula>
    </cfRule>
    <cfRule type="cellIs" dxfId="2997" priority="26" operator="equal">
      <formula>"Neutral"</formula>
    </cfRule>
    <cfRule type="cellIs" dxfId="2996" priority="27" operator="equal">
      <formula>"Minor Positive"</formula>
    </cfRule>
    <cfRule type="cellIs" dxfId="2995" priority="28" operator="equal">
      <formula>"Significant Positive"</formula>
    </cfRule>
  </conditionalFormatting>
  <conditionalFormatting sqref="J36">
    <cfRule type="cellIs" dxfId="2994" priority="17" operator="equal">
      <formula>"Significant Negative"</formula>
    </cfRule>
    <cfRule type="cellIs" dxfId="2993" priority="18" operator="equal">
      <formula>"Minor Negative"</formula>
    </cfRule>
    <cfRule type="cellIs" dxfId="2992" priority="19" operator="equal">
      <formula>"Uncertain"</formula>
    </cfRule>
    <cfRule type="cellIs" dxfId="2991" priority="20" operator="equal">
      <formula>"Neutral"</formula>
    </cfRule>
    <cfRule type="cellIs" dxfId="2990" priority="21" operator="equal">
      <formula>"Minor Positive"</formula>
    </cfRule>
    <cfRule type="cellIs" dxfId="2989" priority="22" operator="equal">
      <formula>"Significant Positive"</formula>
    </cfRule>
  </conditionalFormatting>
  <conditionalFormatting sqref="J42">
    <cfRule type="cellIs" dxfId="2988" priority="11" operator="equal">
      <formula>"Significant Negative"</formula>
    </cfRule>
    <cfRule type="cellIs" dxfId="2987" priority="12" operator="equal">
      <formula>"Minor Negative"</formula>
    </cfRule>
    <cfRule type="cellIs" dxfId="2986" priority="13" operator="equal">
      <formula>"Uncertain"</formula>
    </cfRule>
    <cfRule type="cellIs" dxfId="2985" priority="14" operator="equal">
      <formula>"Neutral"</formula>
    </cfRule>
    <cfRule type="cellIs" dxfId="2984" priority="15" operator="equal">
      <formula>"Minor Positive"</formula>
    </cfRule>
    <cfRule type="cellIs" dxfId="2983" priority="16" operator="equal">
      <formula>"Significant Positive"</formula>
    </cfRule>
  </conditionalFormatting>
  <conditionalFormatting sqref="J47">
    <cfRule type="cellIs" dxfId="2982" priority="29" operator="equal">
      <formula>"Significant Negative"</formula>
    </cfRule>
    <cfRule type="cellIs" dxfId="2981" priority="30" operator="equal">
      <formula>"Minor Negative"</formula>
    </cfRule>
    <cfRule type="cellIs" dxfId="2980" priority="31" operator="equal">
      <formula>"Uncertain"</formula>
    </cfRule>
    <cfRule type="cellIs" dxfId="2979" priority="32" operator="equal">
      <formula>"Neutral"</formula>
    </cfRule>
    <cfRule type="cellIs" dxfId="2978" priority="33" operator="equal">
      <formula>"Minor Positive"</formula>
    </cfRule>
    <cfRule type="cellIs" dxfId="2977" priority="34" operator="equal">
      <formula>"Significant Positive"</formula>
    </cfRule>
  </conditionalFormatting>
  <conditionalFormatting sqref="J54">
    <cfRule type="cellIs" dxfId="2976" priority="5" operator="equal">
      <formula>"Significant Negative"</formula>
    </cfRule>
    <cfRule type="cellIs" dxfId="2975" priority="6" operator="equal">
      <formula>"Minor Negative"</formula>
    </cfRule>
    <cfRule type="cellIs" dxfId="2974" priority="7" operator="equal">
      <formula>"Uncertain"</formula>
    </cfRule>
    <cfRule type="cellIs" dxfId="2973" priority="8" operator="equal">
      <formula>"Neutral"</formula>
    </cfRule>
    <cfRule type="cellIs" dxfId="2972" priority="9" operator="equal">
      <formula>"Minor Positive"</formula>
    </cfRule>
    <cfRule type="cellIs" dxfId="2971" priority="10" operator="equal">
      <formula>"Significant Positive"</formula>
    </cfRule>
  </conditionalFormatting>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1920-690D-41FD-8E61-B13EB7797ECB}">
  <sheetPr codeName="Sheet141">
    <tabColor rgb="FF7030A0"/>
  </sheetPr>
  <dimension ref="A1:V98"/>
  <sheetViews>
    <sheetView zoomScaleNormal="100" workbookViewId="0">
      <selection activeCell="C1" sqref="C1:F1"/>
    </sheetView>
  </sheetViews>
  <sheetFormatPr defaultColWidth="8.54296875" defaultRowHeight="26" x14ac:dyDescent="0.6"/>
  <cols>
    <col min="1" max="1" width="66.54296875" style="175" customWidth="1"/>
    <col min="2" max="2" width="5.81640625" style="175" hidden="1" customWidth="1"/>
    <col min="3" max="3" width="103.81640625" style="175" customWidth="1"/>
    <col min="4" max="4" width="21.81640625" style="175" bestFit="1" customWidth="1"/>
    <col min="5" max="6" width="20.54296875" style="175" customWidth="1"/>
    <col min="7" max="7" width="19.453125" style="175" bestFit="1" customWidth="1"/>
    <col min="8" max="8" width="20.54296875" style="175" customWidth="1"/>
    <col min="9" max="9" width="23" style="175" bestFit="1" customWidth="1"/>
    <col min="10" max="10" width="20.54296875" style="175" customWidth="1"/>
    <col min="11" max="11" width="65.17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913</v>
      </c>
      <c r="D1" s="412"/>
      <c r="E1" s="412"/>
      <c r="F1" s="413"/>
      <c r="G1" s="176"/>
      <c r="I1" s="177"/>
      <c r="J1" s="177"/>
      <c r="K1" s="177"/>
    </row>
    <row r="2" spans="1:21" x14ac:dyDescent="0.6">
      <c r="A2" s="174" t="s">
        <v>31</v>
      </c>
      <c r="B2" s="178"/>
      <c r="C2" s="412" t="s">
        <v>661</v>
      </c>
      <c r="D2" s="412"/>
      <c r="E2" s="412"/>
      <c r="F2" s="413"/>
      <c r="I2" s="181"/>
      <c r="J2" s="181"/>
      <c r="K2" s="181"/>
    </row>
    <row r="3" spans="1:21" ht="60" customHeight="1" x14ac:dyDescent="0.6">
      <c r="A3" s="182" t="s">
        <v>32</v>
      </c>
      <c r="B3" s="183"/>
      <c r="C3" s="412" t="s">
        <v>914</v>
      </c>
      <c r="D3" s="412"/>
      <c r="E3" s="412"/>
      <c r="F3" s="413"/>
      <c r="I3" s="181"/>
      <c r="J3" s="181"/>
      <c r="K3" s="181"/>
    </row>
    <row r="4" spans="1:21" ht="60" customHeight="1" x14ac:dyDescent="0.6">
      <c r="A4" s="182" t="s">
        <v>33</v>
      </c>
      <c r="B4" s="184"/>
      <c r="C4" s="414" t="s">
        <v>905</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8.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79.5" customHeight="1" x14ac:dyDescent="0.6">
      <c r="A16" s="421"/>
      <c r="B16" s="424"/>
      <c r="C16" s="191" t="s">
        <v>332</v>
      </c>
      <c r="D16" s="191" t="s">
        <v>257</v>
      </c>
      <c r="E16" s="427"/>
      <c r="F16" s="427"/>
      <c r="G16" s="427"/>
      <c r="H16" s="427"/>
      <c r="I16" s="427"/>
      <c r="J16" s="433"/>
      <c r="K16" s="436"/>
      <c r="L16" s="433"/>
      <c r="M16" s="473"/>
      <c r="Q16" s="190"/>
      <c r="R16" s="190"/>
      <c r="S16" s="190"/>
    </row>
    <row r="17" spans="1:21" ht="58"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52"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112.5"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435</v>
      </c>
      <c r="F20" s="432" t="s">
        <v>444</v>
      </c>
      <c r="G20" s="432" t="s">
        <v>510</v>
      </c>
      <c r="H20" s="432" t="s">
        <v>468</v>
      </c>
      <c r="I20" s="432" t="s">
        <v>439</v>
      </c>
      <c r="J20" s="432" t="s">
        <v>159</v>
      </c>
      <c r="K20" s="435" t="s">
        <v>915</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253</v>
      </c>
      <c r="E25" s="433"/>
      <c r="F25" s="433"/>
      <c r="G25" s="433"/>
      <c r="H25" s="433"/>
      <c r="I25" s="433"/>
      <c r="J25" s="433"/>
      <c r="K25" s="436"/>
      <c r="L25" s="433"/>
      <c r="M25" s="566"/>
      <c r="Q25" s="190"/>
      <c r="R25" s="190"/>
      <c r="S25" s="190"/>
    </row>
    <row r="26" spans="1:21" ht="52" x14ac:dyDescent="0.6">
      <c r="A26" s="421"/>
      <c r="B26" s="442"/>
      <c r="C26" s="195" t="s">
        <v>344</v>
      </c>
      <c r="D26" s="191"/>
      <c r="E26" s="433"/>
      <c r="F26" s="433"/>
      <c r="G26" s="433"/>
      <c r="H26" s="433"/>
      <c r="I26" s="433"/>
      <c r="J26" s="433"/>
      <c r="K26" s="436"/>
      <c r="L26" s="433"/>
      <c r="M26" s="566"/>
      <c r="Q26" s="190"/>
      <c r="R26" s="190"/>
      <c r="S26" s="190"/>
    </row>
    <row r="27" spans="1:21" ht="78.5" thickBot="1" x14ac:dyDescent="0.65">
      <c r="A27" s="446"/>
      <c r="B27" s="443"/>
      <c r="C27" s="212" t="s">
        <v>345</v>
      </c>
      <c r="D27" s="217" t="s">
        <v>253</v>
      </c>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435</v>
      </c>
      <c r="F28" s="432" t="s">
        <v>444</v>
      </c>
      <c r="G28" s="432" t="s">
        <v>510</v>
      </c>
      <c r="H28" s="432"/>
      <c r="I28" s="432"/>
      <c r="J28" s="432" t="s">
        <v>159</v>
      </c>
      <c r="K28" s="435" t="s">
        <v>916</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253</v>
      </c>
      <c r="E29" s="433"/>
      <c r="F29" s="433"/>
      <c r="G29" s="433"/>
      <c r="H29" s="433"/>
      <c r="I29" s="433"/>
      <c r="J29" s="433"/>
      <c r="K29" s="436"/>
      <c r="L29" s="433"/>
      <c r="M29" s="566"/>
      <c r="Q29" s="190"/>
      <c r="R29" s="190"/>
      <c r="S29" s="190"/>
    </row>
    <row r="30" spans="1:21" ht="57.65" customHeight="1" x14ac:dyDescent="0.6">
      <c r="A30" s="421"/>
      <c r="B30" s="442"/>
      <c r="C30" s="198" t="s">
        <v>349</v>
      </c>
      <c r="D30" s="195" t="s">
        <v>253</v>
      </c>
      <c r="E30" s="433"/>
      <c r="F30" s="433"/>
      <c r="G30" s="433"/>
      <c r="H30" s="433"/>
      <c r="I30" s="433"/>
      <c r="J30" s="433"/>
      <c r="K30" s="436"/>
      <c r="L30" s="433"/>
      <c r="M30" s="566"/>
      <c r="Q30" s="190"/>
      <c r="R30" s="190"/>
      <c r="S30" s="190"/>
    </row>
    <row r="31" spans="1:21" ht="57.65" customHeight="1" x14ac:dyDescent="0.6">
      <c r="A31" s="421"/>
      <c r="B31" s="442"/>
      <c r="C31" s="198" t="s">
        <v>350</v>
      </c>
      <c r="D31" s="195" t="s">
        <v>257</v>
      </c>
      <c r="E31" s="433"/>
      <c r="F31" s="433"/>
      <c r="G31" s="433"/>
      <c r="H31" s="433"/>
      <c r="I31" s="433"/>
      <c r="J31" s="433"/>
      <c r="K31" s="436"/>
      <c r="L31" s="433"/>
      <c r="M31" s="566"/>
      <c r="Q31" s="190"/>
      <c r="R31" s="190"/>
      <c r="S31" s="190"/>
    </row>
    <row r="32" spans="1:21" ht="56.15" customHeight="1" x14ac:dyDescent="0.6">
      <c r="A32" s="421"/>
      <c r="B32" s="442"/>
      <c r="C32" s="198" t="s">
        <v>351</v>
      </c>
      <c r="D32" s="195" t="s">
        <v>253</v>
      </c>
      <c r="E32" s="433"/>
      <c r="F32" s="433"/>
      <c r="G32" s="433"/>
      <c r="H32" s="433"/>
      <c r="I32" s="433"/>
      <c r="J32" s="433"/>
      <c r="K32" s="436"/>
      <c r="L32" s="433"/>
      <c r="M32" s="566"/>
      <c r="Q32" s="190"/>
      <c r="R32" s="190"/>
      <c r="S32" s="190"/>
    </row>
    <row r="33" spans="1:21" ht="31.5" customHeight="1" x14ac:dyDescent="0.6">
      <c r="A33" s="421"/>
      <c r="B33" s="442"/>
      <c r="C33" s="198" t="s">
        <v>352</v>
      </c>
      <c r="D33" s="195" t="s">
        <v>253</v>
      </c>
      <c r="E33" s="433"/>
      <c r="F33" s="433"/>
      <c r="G33" s="433"/>
      <c r="H33" s="433"/>
      <c r="I33" s="433"/>
      <c r="J33" s="433"/>
      <c r="K33" s="436"/>
      <c r="L33" s="433"/>
      <c r="M33" s="566"/>
      <c r="Q33" s="190"/>
      <c r="R33" s="190"/>
      <c r="S33" s="190"/>
    </row>
    <row r="34" spans="1:21" ht="56.15" customHeight="1" x14ac:dyDescent="0.6">
      <c r="A34" s="421"/>
      <c r="B34" s="442"/>
      <c r="C34" s="198" t="s">
        <v>353</v>
      </c>
      <c r="D34" s="195" t="s">
        <v>257</v>
      </c>
      <c r="E34" s="433"/>
      <c r="F34" s="433"/>
      <c r="G34" s="433"/>
      <c r="H34" s="433"/>
      <c r="I34" s="433"/>
      <c r="J34" s="433"/>
      <c r="K34" s="436"/>
      <c r="L34" s="433"/>
      <c r="M34" s="566"/>
      <c r="Q34" s="190"/>
      <c r="R34" s="190"/>
      <c r="S34" s="190"/>
    </row>
    <row r="35" spans="1:21" ht="59.25" customHeight="1" thickBot="1" x14ac:dyDescent="0.65">
      <c r="A35" s="446"/>
      <c r="B35" s="443"/>
      <c r="C35" s="211" t="s">
        <v>354</v>
      </c>
      <c r="D35" s="212" t="s">
        <v>253</v>
      </c>
      <c r="E35" s="447"/>
      <c r="F35" s="447"/>
      <c r="G35" s="447"/>
      <c r="H35" s="447"/>
      <c r="I35" s="447"/>
      <c r="J35" s="447"/>
      <c r="K35" s="452"/>
      <c r="L35" s="447"/>
      <c r="M35" s="565"/>
      <c r="Q35" s="190"/>
      <c r="R35" s="190"/>
      <c r="S35" s="190"/>
    </row>
    <row r="36" spans="1:21" ht="67" customHeight="1" x14ac:dyDescent="0.6">
      <c r="A36" s="420" t="s">
        <v>355</v>
      </c>
      <c r="B36" s="441" t="s">
        <v>122</v>
      </c>
      <c r="C36" s="194" t="s">
        <v>356</v>
      </c>
      <c r="D36" s="194"/>
      <c r="E36" s="432" t="s">
        <v>103</v>
      </c>
      <c r="F36" s="432" t="s">
        <v>103</v>
      </c>
      <c r="G36" s="432" t="s">
        <v>103</v>
      </c>
      <c r="H36" s="432" t="s">
        <v>103</v>
      </c>
      <c r="I36" s="432" t="s">
        <v>103</v>
      </c>
      <c r="J36" s="432" t="s">
        <v>164</v>
      </c>
      <c r="K36" s="435" t="s">
        <v>917</v>
      </c>
      <c r="L36" s="435"/>
      <c r="M36" s="573"/>
      <c r="Q36" s="190" t="str">
        <f>IF(OR(J36='Drop downs'!$G$7,J36='Drop downs'!$G$5), B36&amp;": "&amp;K36&amp;CHAR(10),"")</f>
        <v xml:space="preserve">IIA5: 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v>
      </c>
      <c r="R36" s="190" t="str">
        <f>IF(J36='Drop downs'!$G$2,B36&amp;": "&amp;K36&amp;"
"," ")</f>
        <v xml:space="preserve"> </v>
      </c>
      <c r="S36" s="190" t="str">
        <f>IF(E36='Drop downs'!$B$6,B36&amp;": "&amp;K36&amp;"","")</f>
        <v/>
      </c>
      <c r="T36" s="175" t="str">
        <f>IF(L36&gt;0,B36&amp;":"&amp;L36&amp;"
","")</f>
        <v/>
      </c>
      <c r="U36" s="175" t="str">
        <f>IF(M36&gt;0,B36&amp;":"&amp;M36&amp;"
","")</f>
        <v/>
      </c>
    </row>
    <row r="37" spans="1:21" ht="63.65" customHeight="1" x14ac:dyDescent="0.6">
      <c r="A37" s="421"/>
      <c r="B37" s="442"/>
      <c r="C37" s="195" t="s">
        <v>357</v>
      </c>
      <c r="D37" s="195" t="s">
        <v>257</v>
      </c>
      <c r="E37" s="433"/>
      <c r="F37" s="433"/>
      <c r="G37" s="433"/>
      <c r="H37" s="433"/>
      <c r="I37" s="433"/>
      <c r="J37" s="433"/>
      <c r="K37" s="436"/>
      <c r="L37" s="436"/>
      <c r="M37" s="574"/>
      <c r="Q37" s="190"/>
      <c r="R37" s="190"/>
      <c r="S37" s="190"/>
    </row>
    <row r="38" spans="1:21" ht="71.150000000000006" customHeight="1" x14ac:dyDescent="0.6">
      <c r="A38" s="421"/>
      <c r="B38" s="442"/>
      <c r="C38" s="195" t="s">
        <v>358</v>
      </c>
      <c r="D38" s="195"/>
      <c r="E38" s="433"/>
      <c r="F38" s="433"/>
      <c r="G38" s="433"/>
      <c r="H38" s="433"/>
      <c r="I38" s="433"/>
      <c r="J38" s="433"/>
      <c r="K38" s="436"/>
      <c r="L38" s="436"/>
      <c r="M38" s="574"/>
      <c r="Q38" s="190"/>
      <c r="R38" s="190"/>
      <c r="S38" s="190"/>
    </row>
    <row r="39" spans="1:21" ht="93" customHeight="1" x14ac:dyDescent="0.6">
      <c r="A39" s="421"/>
      <c r="B39" s="442"/>
      <c r="C39" s="195" t="s">
        <v>359</v>
      </c>
      <c r="D39" s="195" t="s">
        <v>253</v>
      </c>
      <c r="E39" s="433"/>
      <c r="F39" s="433"/>
      <c r="G39" s="433"/>
      <c r="H39" s="433"/>
      <c r="I39" s="433"/>
      <c r="J39" s="433"/>
      <c r="K39" s="436"/>
      <c r="L39" s="436"/>
      <c r="M39" s="574"/>
      <c r="Q39" s="190"/>
      <c r="R39" s="190"/>
      <c r="S39" s="190"/>
    </row>
    <row r="40" spans="1:21" ht="135.65" customHeight="1" x14ac:dyDescent="0.6">
      <c r="A40" s="421"/>
      <c r="B40" s="442"/>
      <c r="C40" s="195" t="s">
        <v>360</v>
      </c>
      <c r="D40" s="195" t="s">
        <v>253</v>
      </c>
      <c r="E40" s="433"/>
      <c r="F40" s="433"/>
      <c r="G40" s="433"/>
      <c r="H40" s="433"/>
      <c r="I40" s="433"/>
      <c r="J40" s="433"/>
      <c r="K40" s="436"/>
      <c r="L40" s="436"/>
      <c r="M40" s="574"/>
      <c r="Q40" s="190"/>
      <c r="R40" s="190"/>
      <c r="S40" s="190"/>
    </row>
    <row r="41" spans="1:21" ht="113.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82" customHeight="1" x14ac:dyDescent="0.6">
      <c r="A42" s="420" t="s">
        <v>362</v>
      </c>
      <c r="B42" s="441" t="s">
        <v>123</v>
      </c>
      <c r="C42" s="194" t="s">
        <v>363</v>
      </c>
      <c r="D42" s="194" t="s">
        <v>253</v>
      </c>
      <c r="E42" s="432" t="s">
        <v>421</v>
      </c>
      <c r="F42" s="432" t="s">
        <v>444</v>
      </c>
      <c r="G42" s="432" t="s">
        <v>510</v>
      </c>
      <c r="H42" s="432" t="s">
        <v>468</v>
      </c>
      <c r="I42" s="432" t="s">
        <v>439</v>
      </c>
      <c r="J42" s="432" t="s">
        <v>159</v>
      </c>
      <c r="K42" s="435" t="s">
        <v>918</v>
      </c>
      <c r="L42" s="435"/>
      <c r="M42" s="573" t="s">
        <v>894</v>
      </c>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xml:space="preserve">IIA6:The inclusion of wording within this policy to ensure existing or increase accessibility to public transport for older people could help to further the positive effect identified. 
</v>
      </c>
    </row>
    <row r="43" spans="1:21" ht="59.5" customHeight="1" x14ac:dyDescent="0.6">
      <c r="A43" s="421"/>
      <c r="B43" s="442"/>
      <c r="C43" s="195" t="s">
        <v>364</v>
      </c>
      <c r="D43" s="195" t="s">
        <v>257</v>
      </c>
      <c r="E43" s="433"/>
      <c r="F43" s="433"/>
      <c r="G43" s="433"/>
      <c r="H43" s="433"/>
      <c r="I43" s="433"/>
      <c r="J43" s="433"/>
      <c r="K43" s="436"/>
      <c r="L43" s="436"/>
      <c r="M43" s="574"/>
      <c r="Q43" s="190"/>
      <c r="R43" s="190"/>
      <c r="S43" s="190"/>
    </row>
    <row r="44" spans="1:21" ht="58" customHeight="1" x14ac:dyDescent="0.6">
      <c r="A44" s="421"/>
      <c r="B44" s="442"/>
      <c r="C44" s="195" t="s">
        <v>365</v>
      </c>
      <c r="D44" s="195" t="s">
        <v>257</v>
      </c>
      <c r="E44" s="433"/>
      <c r="F44" s="433"/>
      <c r="G44" s="433"/>
      <c r="H44" s="433"/>
      <c r="I44" s="433"/>
      <c r="J44" s="433"/>
      <c r="K44" s="436"/>
      <c r="L44" s="436"/>
      <c r="M44" s="574"/>
      <c r="Q44" s="190"/>
      <c r="R44" s="190"/>
      <c r="S44" s="190"/>
    </row>
    <row r="45" spans="1:21" ht="61" customHeight="1" x14ac:dyDescent="0.6">
      <c r="A45" s="421"/>
      <c r="B45" s="442"/>
      <c r="C45" s="195" t="s">
        <v>366</v>
      </c>
      <c r="D45" s="195" t="s">
        <v>253</v>
      </c>
      <c r="E45" s="433"/>
      <c r="F45" s="433"/>
      <c r="G45" s="433"/>
      <c r="H45" s="433"/>
      <c r="I45" s="433"/>
      <c r="J45" s="433"/>
      <c r="K45" s="436"/>
      <c r="L45" s="436"/>
      <c r="M45" s="574"/>
      <c r="Q45" s="190"/>
      <c r="R45" s="190"/>
      <c r="S45" s="190"/>
    </row>
    <row r="46" spans="1:21" ht="84" customHeight="1" thickBot="1" x14ac:dyDescent="0.65">
      <c r="A46" s="446"/>
      <c r="B46" s="443"/>
      <c r="C46" s="212" t="s">
        <v>367</v>
      </c>
      <c r="D46" s="212" t="s">
        <v>257</v>
      </c>
      <c r="E46" s="447"/>
      <c r="F46" s="447"/>
      <c r="G46" s="447"/>
      <c r="H46" s="447"/>
      <c r="I46" s="447"/>
      <c r="J46" s="447"/>
      <c r="K46" s="452"/>
      <c r="L46" s="452"/>
      <c r="M46" s="575"/>
      <c r="Q46" s="190"/>
      <c r="R46" s="190"/>
      <c r="S46" s="190"/>
    </row>
    <row r="47" spans="1:21" ht="146.1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2.1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87" customHeight="1" x14ac:dyDescent="0.6">
      <c r="A49" s="420" t="s">
        <v>371</v>
      </c>
      <c r="B49" s="441" t="s">
        <v>125</v>
      </c>
      <c r="C49" s="189" t="s">
        <v>372</v>
      </c>
      <c r="D49" s="189" t="s">
        <v>257</v>
      </c>
      <c r="E49" s="432" t="s">
        <v>435</v>
      </c>
      <c r="F49" s="432" t="s">
        <v>444</v>
      </c>
      <c r="G49" s="432" t="s">
        <v>510</v>
      </c>
      <c r="H49" s="432" t="s">
        <v>468</v>
      </c>
      <c r="I49" s="432" t="s">
        <v>439</v>
      </c>
      <c r="J49" s="432" t="s">
        <v>159</v>
      </c>
      <c r="K49" s="435" t="s">
        <v>919</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9.5" customHeight="1"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x14ac:dyDescent="0.6">
      <c r="A52" s="421"/>
      <c r="B52" s="442"/>
      <c r="C52" s="191" t="s">
        <v>375</v>
      </c>
      <c r="D52" s="191" t="s">
        <v>257</v>
      </c>
      <c r="E52" s="433"/>
      <c r="F52" s="433"/>
      <c r="G52" s="433"/>
      <c r="H52" s="433"/>
      <c r="I52" s="433"/>
      <c r="J52" s="433"/>
      <c r="K52" s="436"/>
      <c r="L52" s="436"/>
      <c r="M52" s="574"/>
      <c r="Q52" s="190"/>
      <c r="R52" s="190"/>
      <c r="S52" s="190"/>
    </row>
    <row r="53" spans="1:21" ht="91.5" customHeight="1" thickBot="1" x14ac:dyDescent="0.65">
      <c r="A53" s="446"/>
      <c r="B53" s="443"/>
      <c r="C53" s="217" t="s">
        <v>376</v>
      </c>
      <c r="D53" s="217" t="s">
        <v>253</v>
      </c>
      <c r="E53" s="447"/>
      <c r="F53" s="447"/>
      <c r="G53" s="447"/>
      <c r="H53" s="447"/>
      <c r="I53" s="447"/>
      <c r="J53" s="447"/>
      <c r="K53" s="452"/>
      <c r="L53" s="452"/>
      <c r="M53" s="575"/>
      <c r="Q53" s="190"/>
      <c r="R53" s="190"/>
      <c r="S53" s="190"/>
    </row>
    <row r="54" spans="1:21" ht="61" customHeight="1"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88.5" customHeight="1"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8.5"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253</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32.5"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253</v>
      </c>
      <c r="E77" s="432" t="s">
        <v>103</v>
      </c>
      <c r="F77" s="432" t="s">
        <v>103</v>
      </c>
      <c r="G77" s="432" t="s">
        <v>103</v>
      </c>
      <c r="H77" s="432" t="s">
        <v>103</v>
      </c>
      <c r="I77" s="432" t="s">
        <v>103</v>
      </c>
      <c r="J77" s="432" t="s">
        <v>161</v>
      </c>
      <c r="K77" s="435" t="s">
        <v>678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6.5" customHeight="1"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45" customHeight="1" x14ac:dyDescent="0.6">
      <c r="A86" s="463"/>
      <c r="B86" s="442"/>
      <c r="C86" s="205" t="s">
        <v>415</v>
      </c>
      <c r="D86" s="195" t="s">
        <v>257</v>
      </c>
      <c r="E86" s="433"/>
      <c r="F86" s="433"/>
      <c r="G86" s="433"/>
      <c r="H86" s="433"/>
      <c r="I86" s="433"/>
      <c r="J86" s="433"/>
      <c r="K86" s="436"/>
      <c r="L86" s="436"/>
      <c r="M86" s="574"/>
      <c r="Q86" s="190"/>
      <c r="R86" s="190"/>
      <c r="S86" s="190"/>
    </row>
    <row r="87" spans="1:21" ht="34"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7.65" customHeight="1" x14ac:dyDescent="0.6">
      <c r="A90" s="584" t="str">
        <f>Q8&amp;Q18&amp;Q20&amp;Q28&amp;Q36&amp;Q42&amp;Q47&amp;Q48&amp;Q49&amp;Q54&amp;Q57&amp;Q65&amp;Q72&amp;Q77&amp;Q84&amp;Q87</f>
        <v xml:space="preserve">IIA5: 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6.65" customHeight="1" thickBot="1" x14ac:dyDescent="0.65">
      <c r="A98" s="581" t="str">
        <f>U8&amp;U18&amp;U20&amp;U28&amp;U36&amp;U42&amp;U47&amp;U49&amp;U54&amp;U57&amp;U65&amp;U72&amp;U77&amp;U84</f>
        <v xml:space="preserve">IIA6:The inclusion of wording within this policy to ensure existing or increase accessibility to public transport for older people could help to further the positive effect identified. 
</v>
      </c>
      <c r="B98" s="582"/>
      <c r="C98" s="582"/>
      <c r="D98" s="582"/>
      <c r="E98" s="582"/>
      <c r="F98" s="582"/>
      <c r="G98" s="582"/>
      <c r="H98" s="582"/>
      <c r="I98" s="582"/>
      <c r="J98" s="582"/>
      <c r="K98" s="582"/>
      <c r="L98" s="582"/>
      <c r="M98" s="583"/>
    </row>
  </sheetData>
  <sheetProtection algorithmName="SHA-512" hashValue="kBXD+0V2XLeo/P+tHxG15jY7A4k9fO366izNakQfdpzJWHOSw+yGOk0JprigiCNV/ObN23QOKa1cVjT3OdvnFQ==" saltValue="JiRtuEgChzS+lzsLUK893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2970" priority="3">
      <formula>$D50="No"</formula>
    </cfRule>
  </conditionalFormatting>
  <conditionalFormatting sqref="C8:D87">
    <cfRule type="expression" dxfId="2969" priority="1">
      <formula>$D8="No"</formula>
    </cfRule>
  </conditionalFormatting>
  <conditionalFormatting sqref="J8 J18 J28 J49 J57 J65 J72 J77 J84">
    <cfRule type="cellIs" dxfId="2968" priority="35" operator="equal">
      <formula>"Significant Negative"</formula>
    </cfRule>
    <cfRule type="cellIs" dxfId="2967" priority="36" operator="equal">
      <formula>"Minor Negative"</formula>
    </cfRule>
    <cfRule type="cellIs" dxfId="2966" priority="37" operator="equal">
      <formula>"Uncertain"</formula>
    </cfRule>
    <cfRule type="cellIs" dxfId="2965" priority="38" operator="equal">
      <formula>"Neutral"</formula>
    </cfRule>
    <cfRule type="cellIs" dxfId="2964" priority="39" operator="equal">
      <formula>"Minor Positive"</formula>
    </cfRule>
    <cfRule type="cellIs" dxfId="2963" priority="40" operator="equal">
      <formula>"Significant Positive"</formula>
    </cfRule>
  </conditionalFormatting>
  <conditionalFormatting sqref="J20">
    <cfRule type="cellIs" dxfId="2962" priority="23" operator="equal">
      <formula>"Significant Negative"</formula>
    </cfRule>
    <cfRule type="cellIs" dxfId="2961" priority="24" operator="equal">
      <formula>"Minor Negative"</formula>
    </cfRule>
    <cfRule type="cellIs" dxfId="2960" priority="25" operator="equal">
      <formula>"Uncertain"</formula>
    </cfRule>
    <cfRule type="cellIs" dxfId="2959" priority="26" operator="equal">
      <formula>"Neutral"</formula>
    </cfRule>
    <cfRule type="cellIs" dxfId="2958" priority="27" operator="equal">
      <formula>"Minor Positive"</formula>
    </cfRule>
    <cfRule type="cellIs" dxfId="2957" priority="28" operator="equal">
      <formula>"Significant Positive"</formula>
    </cfRule>
  </conditionalFormatting>
  <conditionalFormatting sqref="J36">
    <cfRule type="cellIs" dxfId="2956" priority="17" operator="equal">
      <formula>"Significant Negative"</formula>
    </cfRule>
    <cfRule type="cellIs" dxfId="2955" priority="18" operator="equal">
      <formula>"Minor Negative"</formula>
    </cfRule>
    <cfRule type="cellIs" dxfId="2954" priority="19" operator="equal">
      <formula>"Uncertain"</formula>
    </cfRule>
    <cfRule type="cellIs" dxfId="2953" priority="20" operator="equal">
      <formula>"Neutral"</formula>
    </cfRule>
    <cfRule type="cellIs" dxfId="2952" priority="21" operator="equal">
      <formula>"Minor Positive"</formula>
    </cfRule>
    <cfRule type="cellIs" dxfId="2951" priority="22" operator="equal">
      <formula>"Significant Positive"</formula>
    </cfRule>
  </conditionalFormatting>
  <conditionalFormatting sqref="J42">
    <cfRule type="cellIs" dxfId="2950" priority="11" operator="equal">
      <formula>"Significant Negative"</formula>
    </cfRule>
    <cfRule type="cellIs" dxfId="2949" priority="12" operator="equal">
      <formula>"Minor Negative"</formula>
    </cfRule>
    <cfRule type="cellIs" dxfId="2948" priority="13" operator="equal">
      <formula>"Uncertain"</formula>
    </cfRule>
    <cfRule type="cellIs" dxfId="2947" priority="14" operator="equal">
      <formula>"Neutral"</formula>
    </cfRule>
    <cfRule type="cellIs" dxfId="2946" priority="15" operator="equal">
      <formula>"Minor Positive"</formula>
    </cfRule>
    <cfRule type="cellIs" dxfId="2945" priority="16" operator="equal">
      <formula>"Significant Positive"</formula>
    </cfRule>
  </conditionalFormatting>
  <conditionalFormatting sqref="J47">
    <cfRule type="cellIs" dxfId="2944" priority="29" operator="equal">
      <formula>"Significant Negative"</formula>
    </cfRule>
    <cfRule type="cellIs" dxfId="2943" priority="30" operator="equal">
      <formula>"Minor Negative"</formula>
    </cfRule>
    <cfRule type="cellIs" dxfId="2942" priority="31" operator="equal">
      <formula>"Uncertain"</formula>
    </cfRule>
    <cfRule type="cellIs" dxfId="2941" priority="32" operator="equal">
      <formula>"Neutral"</formula>
    </cfRule>
    <cfRule type="cellIs" dxfId="2940" priority="33" operator="equal">
      <formula>"Minor Positive"</formula>
    </cfRule>
    <cfRule type="cellIs" dxfId="2939" priority="34" operator="equal">
      <formula>"Significant Positive"</formula>
    </cfRule>
  </conditionalFormatting>
  <conditionalFormatting sqref="J54">
    <cfRule type="cellIs" dxfId="2938" priority="5" operator="equal">
      <formula>"Significant Negative"</formula>
    </cfRule>
    <cfRule type="cellIs" dxfId="2937" priority="6" operator="equal">
      <formula>"Minor Negative"</formula>
    </cfRule>
    <cfRule type="cellIs" dxfId="2936" priority="7" operator="equal">
      <formula>"Uncertain"</formula>
    </cfRule>
    <cfRule type="cellIs" dxfId="2935" priority="8" operator="equal">
      <formula>"Neutral"</formula>
    </cfRule>
    <cfRule type="cellIs" dxfId="2934" priority="9" operator="equal">
      <formula>"Minor Positive"</formula>
    </cfRule>
    <cfRule type="cellIs" dxfId="2933" priority="10" operator="equal">
      <formula>"Significant Positive"</formula>
    </cfRule>
  </conditionalFormatting>
  <pageMargins left="0.7" right="0.7" top="0.75" bottom="0.75" header="0.3" footer="0.3"/>
  <pageSetup orientation="portrait" horizontalDpi="4294967293" vertic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1839-6D0A-45F4-B455-4F2BCAC75B38}">
  <sheetPr codeName="Sheet142">
    <tabColor theme="4" tint="0.79998168889431442"/>
  </sheetPr>
  <dimension ref="A1:V98"/>
  <sheetViews>
    <sheetView zoomScale="60" zoomScaleNormal="60" workbookViewId="0">
      <pane xSplit="4" ySplit="7" topLeftCell="J17"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36.1796875" bestFit="1"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30</v>
      </c>
      <c r="C1" s="323" t="s">
        <v>920</v>
      </c>
      <c r="D1" s="323"/>
      <c r="E1" s="323"/>
      <c r="F1" s="324"/>
      <c r="G1" s="16"/>
      <c r="I1" s="7"/>
      <c r="J1" s="7"/>
      <c r="K1" s="7"/>
    </row>
    <row r="2" spans="1:22" x14ac:dyDescent="0.35">
      <c r="A2" s="74" t="s">
        <v>31</v>
      </c>
      <c r="B2" s="9"/>
      <c r="C2" s="323" t="s">
        <v>661</v>
      </c>
      <c r="D2" s="323"/>
      <c r="E2" s="323"/>
      <c r="F2" s="324"/>
      <c r="I2" s="8"/>
      <c r="J2" s="8"/>
      <c r="K2" s="8"/>
    </row>
    <row r="3" spans="1:22" x14ac:dyDescent="0.35">
      <c r="A3" s="75" t="s">
        <v>32</v>
      </c>
      <c r="B3" s="4"/>
      <c r="C3" s="323" t="s">
        <v>921</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678</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ht="29"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678</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253</v>
      </c>
      <c r="E20" s="370" t="s">
        <v>421</v>
      </c>
      <c r="F20" s="370" t="s">
        <v>444</v>
      </c>
      <c r="G20" s="370" t="s">
        <v>510</v>
      </c>
      <c r="H20" s="370" t="s">
        <v>468</v>
      </c>
      <c r="I20" s="370" t="s">
        <v>439</v>
      </c>
      <c r="J20" s="370" t="s">
        <v>493</v>
      </c>
      <c r="K20" s="379" t="s">
        <v>922</v>
      </c>
      <c r="L20" s="370" t="s">
        <v>257</v>
      </c>
      <c r="M20" s="370"/>
      <c r="N20" s="503"/>
      <c r="R20" s="12" t="str">
        <f>IF(OR(J20='Drop downs'!$G$7,J20='Drop downs'!$G$5), B20&amp;": "&amp;K20&amp;CHAR(10),"")</f>
        <v/>
      </c>
      <c r="S20" s="12" t="str">
        <f>IF(J20='Drop downs'!$G$2,B20&amp;": "&amp;K20&amp;"
"," ")</f>
        <v xml:space="preserve">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257</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253</v>
      </c>
      <c r="E25" s="358"/>
      <c r="F25" s="358"/>
      <c r="G25" s="358"/>
      <c r="H25" s="358"/>
      <c r="I25" s="358"/>
      <c r="J25" s="358"/>
      <c r="K25" s="296"/>
      <c r="L25" s="358"/>
      <c r="M25" s="358"/>
      <c r="N25" s="505"/>
      <c r="R25" s="12"/>
      <c r="S25" s="12"/>
      <c r="T25" s="12"/>
    </row>
    <row r="26" spans="1:22" ht="14.5" customHeight="1" x14ac:dyDescent="0.35">
      <c r="A26" s="377"/>
      <c r="B26" s="368"/>
      <c r="C26" s="3" t="s">
        <v>344</v>
      </c>
      <c r="D26" s="24" t="s">
        <v>253</v>
      </c>
      <c r="E26" s="358"/>
      <c r="F26" s="358"/>
      <c r="G26" s="358"/>
      <c r="H26" s="358"/>
      <c r="I26" s="358"/>
      <c r="J26" s="358"/>
      <c r="K26" s="296"/>
      <c r="L26" s="358"/>
      <c r="M26" s="358"/>
      <c r="N26" s="505"/>
      <c r="R26" s="12"/>
      <c r="S26" s="12"/>
      <c r="T26" s="12"/>
    </row>
    <row r="27" spans="1:22" ht="29.5" thickBot="1" x14ac:dyDescent="0.4">
      <c r="A27" s="382"/>
      <c r="B27" s="369"/>
      <c r="C27" s="80" t="s">
        <v>345</v>
      </c>
      <c r="D27" s="88" t="s">
        <v>253</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257</v>
      </c>
      <c r="E28" s="370" t="s">
        <v>421</v>
      </c>
      <c r="F28" s="370" t="s">
        <v>444</v>
      </c>
      <c r="G28" s="370" t="s">
        <v>510</v>
      </c>
      <c r="H28" s="370" t="s">
        <v>468</v>
      </c>
      <c r="I28" s="370" t="s">
        <v>439</v>
      </c>
      <c r="J28" s="370" t="s">
        <v>159</v>
      </c>
      <c r="K28" s="379" t="s">
        <v>923</v>
      </c>
      <c r="L28" s="370" t="s">
        <v>257</v>
      </c>
      <c r="M28" s="370"/>
      <c r="N28" s="498" t="s">
        <v>924</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29" spans="1:22" ht="29" x14ac:dyDescent="0.35">
      <c r="A29" s="377"/>
      <c r="B29" s="368"/>
      <c r="C29" s="83" t="s">
        <v>348</v>
      </c>
      <c r="D29" s="3" t="s">
        <v>253</v>
      </c>
      <c r="E29" s="358"/>
      <c r="F29" s="358"/>
      <c r="G29" s="358"/>
      <c r="H29" s="358"/>
      <c r="I29" s="358"/>
      <c r="J29" s="358"/>
      <c r="K29" s="296"/>
      <c r="L29" s="358"/>
      <c r="M29" s="358"/>
      <c r="N29" s="499"/>
      <c r="R29" s="12"/>
      <c r="S29" s="12"/>
      <c r="T29" s="12"/>
    </row>
    <row r="30" spans="1:22" x14ac:dyDescent="0.35">
      <c r="A30" s="377"/>
      <c r="B30" s="368"/>
      <c r="C30" s="83" t="s">
        <v>349</v>
      </c>
      <c r="D30" s="3" t="s">
        <v>257</v>
      </c>
      <c r="E30" s="358"/>
      <c r="F30" s="358"/>
      <c r="G30" s="358"/>
      <c r="H30" s="358"/>
      <c r="I30" s="358"/>
      <c r="J30" s="358"/>
      <c r="K30" s="296"/>
      <c r="L30" s="358"/>
      <c r="M30" s="358"/>
      <c r="N30" s="499"/>
      <c r="R30" s="12"/>
      <c r="S30" s="12"/>
      <c r="T30" s="12"/>
    </row>
    <row r="31" spans="1:22" ht="30" customHeight="1" x14ac:dyDescent="0.35">
      <c r="A31" s="377"/>
      <c r="B31" s="368"/>
      <c r="C31" s="83" t="s">
        <v>350</v>
      </c>
      <c r="D31" s="3" t="s">
        <v>257</v>
      </c>
      <c r="E31" s="358"/>
      <c r="F31" s="358"/>
      <c r="G31" s="358"/>
      <c r="H31" s="358"/>
      <c r="I31" s="358"/>
      <c r="J31" s="358"/>
      <c r="K31" s="296"/>
      <c r="L31" s="358"/>
      <c r="M31" s="358"/>
      <c r="N31" s="499"/>
      <c r="R31" s="12"/>
      <c r="S31" s="12"/>
      <c r="T31" s="12"/>
    </row>
    <row r="32" spans="1:22" x14ac:dyDescent="0.35">
      <c r="A32" s="377"/>
      <c r="B32" s="368"/>
      <c r="C32" s="83" t="s">
        <v>351</v>
      </c>
      <c r="D32" s="3" t="s">
        <v>253</v>
      </c>
      <c r="E32" s="358"/>
      <c r="F32" s="358"/>
      <c r="G32" s="358"/>
      <c r="H32" s="358"/>
      <c r="I32" s="358"/>
      <c r="J32" s="358"/>
      <c r="K32" s="296"/>
      <c r="L32" s="358"/>
      <c r="M32" s="358"/>
      <c r="N32" s="499"/>
      <c r="R32" s="12"/>
      <c r="S32" s="12"/>
      <c r="T32" s="12"/>
    </row>
    <row r="33" spans="1:22" x14ac:dyDescent="0.35">
      <c r="A33" s="377"/>
      <c r="B33" s="368"/>
      <c r="C33" s="83" t="s">
        <v>352</v>
      </c>
      <c r="D33" s="3" t="s">
        <v>257</v>
      </c>
      <c r="E33" s="358"/>
      <c r="F33" s="358"/>
      <c r="G33" s="358"/>
      <c r="H33" s="358"/>
      <c r="I33" s="358"/>
      <c r="J33" s="358"/>
      <c r="K33" s="296"/>
      <c r="L33" s="358"/>
      <c r="M33" s="358"/>
      <c r="N33" s="499"/>
      <c r="R33" s="12"/>
      <c r="S33" s="12"/>
      <c r="T33" s="12"/>
    </row>
    <row r="34" spans="1:22" x14ac:dyDescent="0.35">
      <c r="A34" s="377"/>
      <c r="B34" s="368"/>
      <c r="C34" s="83" t="s">
        <v>353</v>
      </c>
      <c r="D34" s="3" t="s">
        <v>257</v>
      </c>
      <c r="E34" s="358"/>
      <c r="F34" s="358"/>
      <c r="G34" s="358"/>
      <c r="H34" s="358"/>
      <c r="I34" s="358"/>
      <c r="J34" s="358"/>
      <c r="K34" s="296"/>
      <c r="L34" s="358"/>
      <c r="M34" s="358"/>
      <c r="N34" s="499"/>
      <c r="R34" s="12"/>
      <c r="S34" s="12"/>
      <c r="T34" s="12"/>
    </row>
    <row r="35" spans="1:22" ht="15" thickBot="1" x14ac:dyDescent="0.4">
      <c r="A35" s="382"/>
      <c r="B35" s="369"/>
      <c r="C35" s="93" t="s">
        <v>354</v>
      </c>
      <c r="D35" s="80" t="s">
        <v>257</v>
      </c>
      <c r="E35" s="359"/>
      <c r="F35" s="359"/>
      <c r="G35" s="359"/>
      <c r="H35" s="359"/>
      <c r="I35" s="359"/>
      <c r="J35" s="359"/>
      <c r="K35" s="361"/>
      <c r="L35" s="359"/>
      <c r="M35" s="359"/>
      <c r="N35" s="500"/>
      <c r="R35" s="12"/>
      <c r="S35" s="12"/>
      <c r="T35" s="12"/>
    </row>
    <row r="36" spans="1:22" x14ac:dyDescent="0.35">
      <c r="A36" s="376" t="s">
        <v>355</v>
      </c>
      <c r="B36" s="367" t="s">
        <v>122</v>
      </c>
      <c r="C36" s="79" t="s">
        <v>356</v>
      </c>
      <c r="D36" s="79" t="s">
        <v>253</v>
      </c>
      <c r="E36" s="370" t="s">
        <v>421</v>
      </c>
      <c r="F36" s="370" t="s">
        <v>444</v>
      </c>
      <c r="G36" s="370" t="s">
        <v>510</v>
      </c>
      <c r="H36" s="370" t="s">
        <v>424</v>
      </c>
      <c r="I36" s="370" t="s">
        <v>439</v>
      </c>
      <c r="J36" s="370" t="s">
        <v>159</v>
      </c>
      <c r="K36" s="379" t="s">
        <v>925</v>
      </c>
      <c r="L36" s="370" t="s">
        <v>257</v>
      </c>
      <c r="M36" s="379"/>
      <c r="N36" s="498" t="s">
        <v>924</v>
      </c>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xml:space="preserve">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37" spans="1:22" ht="29" x14ac:dyDescent="0.35">
      <c r="A37" s="377"/>
      <c r="B37" s="368"/>
      <c r="C37" s="3" t="s">
        <v>357</v>
      </c>
      <c r="D37" s="3" t="s">
        <v>253</v>
      </c>
      <c r="E37" s="358"/>
      <c r="F37" s="358"/>
      <c r="G37" s="358"/>
      <c r="H37" s="358"/>
      <c r="I37" s="358"/>
      <c r="J37" s="358"/>
      <c r="K37" s="296"/>
      <c r="L37" s="358"/>
      <c r="M37" s="296"/>
      <c r="N37" s="499"/>
      <c r="R37" s="12"/>
      <c r="S37" s="12"/>
      <c r="T37" s="12"/>
    </row>
    <row r="38" spans="1:22" x14ac:dyDescent="0.35">
      <c r="A38" s="377"/>
      <c r="B38" s="368"/>
      <c r="C38" s="3" t="s">
        <v>358</v>
      </c>
      <c r="D38" s="3" t="s">
        <v>257</v>
      </c>
      <c r="E38" s="358"/>
      <c r="F38" s="358"/>
      <c r="G38" s="358"/>
      <c r="H38" s="358"/>
      <c r="I38" s="358"/>
      <c r="J38" s="358"/>
      <c r="K38" s="296"/>
      <c r="L38" s="358"/>
      <c r="M38" s="296"/>
      <c r="N38" s="499"/>
      <c r="R38" s="12"/>
      <c r="S38" s="12"/>
      <c r="T38" s="12"/>
    </row>
    <row r="39" spans="1:22" ht="29" x14ac:dyDescent="0.35">
      <c r="A39" s="377"/>
      <c r="B39" s="368"/>
      <c r="C39" s="3" t="s">
        <v>359</v>
      </c>
      <c r="D39" s="3" t="s">
        <v>257</v>
      </c>
      <c r="E39" s="358"/>
      <c r="F39" s="358"/>
      <c r="G39" s="358"/>
      <c r="H39" s="358"/>
      <c r="I39" s="358"/>
      <c r="J39" s="358"/>
      <c r="K39" s="296"/>
      <c r="L39" s="358"/>
      <c r="M39" s="296"/>
      <c r="N39" s="499"/>
      <c r="R39" s="12"/>
      <c r="S39" s="12"/>
      <c r="T39" s="12"/>
    </row>
    <row r="40" spans="1:22" ht="43.5" x14ac:dyDescent="0.35">
      <c r="A40" s="377"/>
      <c r="B40" s="368"/>
      <c r="C40" s="3" t="s">
        <v>360</v>
      </c>
      <c r="D40" s="3" t="s">
        <v>253</v>
      </c>
      <c r="E40" s="358"/>
      <c r="F40" s="358"/>
      <c r="G40" s="358"/>
      <c r="H40" s="358"/>
      <c r="I40" s="358"/>
      <c r="J40" s="358"/>
      <c r="K40" s="296"/>
      <c r="L40" s="358"/>
      <c r="M40" s="296"/>
      <c r="N40" s="499"/>
      <c r="R40" s="12"/>
      <c r="S40" s="12"/>
      <c r="T40" s="12"/>
    </row>
    <row r="41" spans="1:22" ht="29.5" thickBot="1" x14ac:dyDescent="0.4">
      <c r="A41" s="382"/>
      <c r="B41" s="369"/>
      <c r="C41" s="80" t="s">
        <v>361</v>
      </c>
      <c r="D41" s="80" t="s">
        <v>257</v>
      </c>
      <c r="E41" s="359"/>
      <c r="F41" s="359"/>
      <c r="G41" s="359"/>
      <c r="H41" s="359"/>
      <c r="I41" s="359"/>
      <c r="J41" s="359"/>
      <c r="K41" s="361"/>
      <c r="L41" s="359"/>
      <c r="M41" s="361"/>
      <c r="N41" s="500"/>
      <c r="R41" s="12"/>
      <c r="S41" s="12"/>
      <c r="T41" s="12"/>
    </row>
    <row r="42" spans="1:22" ht="29" x14ac:dyDescent="0.35">
      <c r="A42" s="376" t="s">
        <v>362</v>
      </c>
      <c r="B42" s="367" t="s">
        <v>123</v>
      </c>
      <c r="C42" s="79" t="s">
        <v>363</v>
      </c>
      <c r="D42" s="79" t="s">
        <v>253</v>
      </c>
      <c r="E42" s="370" t="s">
        <v>435</v>
      </c>
      <c r="F42" s="370" t="s">
        <v>444</v>
      </c>
      <c r="G42" s="370" t="s">
        <v>510</v>
      </c>
      <c r="H42" s="370" t="s">
        <v>468</v>
      </c>
      <c r="I42" s="370" t="s">
        <v>439</v>
      </c>
      <c r="J42" s="370" t="s">
        <v>159</v>
      </c>
      <c r="K42" s="379" t="s">
        <v>926</v>
      </c>
      <c r="L42" s="370" t="s">
        <v>257</v>
      </c>
      <c r="M42" s="379"/>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358"/>
      <c r="M43" s="296"/>
      <c r="N43" s="499"/>
      <c r="R43" s="12"/>
      <c r="S43" s="12"/>
      <c r="T43" s="12"/>
    </row>
    <row r="44" spans="1:22" x14ac:dyDescent="0.35">
      <c r="A44" s="377"/>
      <c r="B44" s="368"/>
      <c r="C44" s="3" t="s">
        <v>365</v>
      </c>
      <c r="D44" s="3" t="s">
        <v>257</v>
      </c>
      <c r="E44" s="358"/>
      <c r="F44" s="358"/>
      <c r="G44" s="358"/>
      <c r="H44" s="358"/>
      <c r="I44" s="358"/>
      <c r="J44" s="358"/>
      <c r="K44" s="296"/>
      <c r="L44" s="358"/>
      <c r="M44" s="296"/>
      <c r="N44" s="499"/>
      <c r="R44" s="12"/>
      <c r="S44" s="12"/>
      <c r="T44" s="12"/>
    </row>
    <row r="45" spans="1:22" ht="29" x14ac:dyDescent="0.35">
      <c r="A45" s="377"/>
      <c r="B45" s="368"/>
      <c r="C45" s="3" t="s">
        <v>366</v>
      </c>
      <c r="D45" s="3" t="s">
        <v>257</v>
      </c>
      <c r="E45" s="358"/>
      <c r="F45" s="358"/>
      <c r="G45" s="358"/>
      <c r="H45" s="358"/>
      <c r="I45" s="358"/>
      <c r="J45" s="358"/>
      <c r="K45" s="296"/>
      <c r="L45" s="358"/>
      <c r="M45" s="296"/>
      <c r="N45" s="499"/>
      <c r="R45" s="12"/>
      <c r="S45" s="12"/>
      <c r="T45" s="12"/>
    </row>
    <row r="46" spans="1:22" ht="29.5" thickBot="1" x14ac:dyDescent="0.4">
      <c r="A46" s="382"/>
      <c r="B46" s="369"/>
      <c r="C46" s="80" t="s">
        <v>367</v>
      </c>
      <c r="D46" s="80" t="s">
        <v>257</v>
      </c>
      <c r="E46" s="359"/>
      <c r="F46" s="359"/>
      <c r="G46" s="359"/>
      <c r="H46" s="359"/>
      <c r="I46" s="359"/>
      <c r="J46" s="359"/>
      <c r="K46" s="361"/>
      <c r="L46" s="359"/>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59"/>
      <c r="M48" s="361"/>
      <c r="N48" s="500"/>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358"/>
      <c r="M50" s="296"/>
      <c r="N50" s="499"/>
      <c r="R50" s="12"/>
      <c r="S50" s="12"/>
      <c r="T50" s="12"/>
    </row>
    <row r="51" spans="1:22" x14ac:dyDescent="0.35">
      <c r="A51" s="377"/>
      <c r="B51" s="368"/>
      <c r="C51" s="97" t="s">
        <v>374</v>
      </c>
      <c r="D51" s="24" t="s">
        <v>257</v>
      </c>
      <c r="E51" s="358"/>
      <c r="F51" s="358"/>
      <c r="G51" s="358"/>
      <c r="H51" s="358"/>
      <c r="I51" s="358"/>
      <c r="J51" s="358"/>
      <c r="K51" s="296"/>
      <c r="L51" s="358"/>
      <c r="M51" s="296"/>
      <c r="N51" s="499"/>
      <c r="R51" s="12"/>
      <c r="S51" s="12"/>
      <c r="T51" s="12"/>
    </row>
    <row r="52" spans="1:22" x14ac:dyDescent="0.35">
      <c r="A52" s="377"/>
      <c r="B52" s="368"/>
      <c r="C52" s="24" t="s">
        <v>375</v>
      </c>
      <c r="D52" s="24" t="s">
        <v>257</v>
      </c>
      <c r="E52" s="358"/>
      <c r="F52" s="358"/>
      <c r="G52" s="358"/>
      <c r="H52" s="358"/>
      <c r="I52" s="358"/>
      <c r="J52" s="358"/>
      <c r="K52" s="296"/>
      <c r="L52" s="358"/>
      <c r="M52" s="296"/>
      <c r="N52" s="499"/>
      <c r="R52" s="12"/>
      <c r="S52" s="12"/>
      <c r="T52" s="12"/>
    </row>
    <row r="53" spans="1:22" ht="15" thickBot="1" x14ac:dyDescent="0.4">
      <c r="A53" s="382"/>
      <c r="B53" s="369"/>
      <c r="C53" s="88" t="s">
        <v>376</v>
      </c>
      <c r="D53" s="88" t="s">
        <v>257</v>
      </c>
      <c r="E53" s="359"/>
      <c r="F53" s="359"/>
      <c r="G53" s="359"/>
      <c r="H53" s="359"/>
      <c r="I53" s="359"/>
      <c r="J53" s="359"/>
      <c r="K53" s="361"/>
      <c r="L53" s="359"/>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404" t="s">
        <v>103</v>
      </c>
      <c r="I54" s="370" t="s">
        <v>103</v>
      </c>
      <c r="J54" s="370" t="s">
        <v>161</v>
      </c>
      <c r="K54" s="379" t="s">
        <v>664</v>
      </c>
      <c r="L54" s="370"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31"/>
      <c r="I55" s="358"/>
      <c r="J55" s="358"/>
      <c r="K55" s="296"/>
      <c r="L55" s="358"/>
      <c r="M55" s="296"/>
      <c r="N55" s="499"/>
      <c r="R55" s="12"/>
      <c r="S55" s="12"/>
      <c r="T55" s="12"/>
    </row>
    <row r="56" spans="1:22" ht="29.5" thickBot="1" x14ac:dyDescent="0.4">
      <c r="A56" s="382"/>
      <c r="B56" s="369"/>
      <c r="C56" s="90" t="s">
        <v>380</v>
      </c>
      <c r="D56" s="88" t="s">
        <v>257</v>
      </c>
      <c r="E56" s="359"/>
      <c r="F56" s="359"/>
      <c r="G56" s="359"/>
      <c r="H56" s="405"/>
      <c r="I56" s="359"/>
      <c r="J56" s="359"/>
      <c r="K56" s="361"/>
      <c r="L56" s="359"/>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0" t="s">
        <v>257</v>
      </c>
      <c r="M57" s="379"/>
      <c r="N57" s="498"/>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77"/>
      <c r="B58" s="368"/>
      <c r="C58" s="24" t="s">
        <v>383</v>
      </c>
      <c r="D58" s="24" t="s">
        <v>257</v>
      </c>
      <c r="E58" s="358"/>
      <c r="F58" s="358"/>
      <c r="G58" s="358"/>
      <c r="H58" s="358"/>
      <c r="I58" s="358"/>
      <c r="J58" s="358"/>
      <c r="K58" s="296"/>
      <c r="L58" s="358"/>
      <c r="M58" s="296"/>
      <c r="N58" s="499"/>
      <c r="R58" s="12"/>
      <c r="S58" s="12"/>
      <c r="T58" s="12"/>
    </row>
    <row r="59" spans="1:22" x14ac:dyDescent="0.35">
      <c r="A59" s="377"/>
      <c r="B59" s="368"/>
      <c r="C59" s="24" t="s">
        <v>384</v>
      </c>
      <c r="D59" s="24" t="s">
        <v>257</v>
      </c>
      <c r="E59" s="358"/>
      <c r="F59" s="358"/>
      <c r="G59" s="358"/>
      <c r="H59" s="358"/>
      <c r="I59" s="358"/>
      <c r="J59" s="358"/>
      <c r="K59" s="296"/>
      <c r="L59" s="358"/>
      <c r="M59" s="296"/>
      <c r="N59" s="499"/>
      <c r="R59" s="12"/>
      <c r="S59" s="12"/>
      <c r="T59" s="12"/>
    </row>
    <row r="60" spans="1:22" x14ac:dyDescent="0.35">
      <c r="A60" s="377"/>
      <c r="B60" s="368"/>
      <c r="C60" s="24" t="s">
        <v>385</v>
      </c>
      <c r="D60" s="24" t="s">
        <v>257</v>
      </c>
      <c r="E60" s="358"/>
      <c r="F60" s="358"/>
      <c r="G60" s="358"/>
      <c r="H60" s="358"/>
      <c r="I60" s="358"/>
      <c r="J60" s="358"/>
      <c r="K60" s="296"/>
      <c r="L60" s="358"/>
      <c r="M60" s="296"/>
      <c r="N60" s="499"/>
      <c r="R60" s="12"/>
      <c r="S60" s="12"/>
      <c r="T60" s="12"/>
    </row>
    <row r="61" spans="1:22" x14ac:dyDescent="0.35">
      <c r="A61" s="377"/>
      <c r="B61" s="368"/>
      <c r="C61" s="24" t="s">
        <v>386</v>
      </c>
      <c r="D61" s="24" t="s">
        <v>257</v>
      </c>
      <c r="E61" s="358"/>
      <c r="F61" s="358"/>
      <c r="G61" s="358"/>
      <c r="H61" s="358"/>
      <c r="I61" s="358"/>
      <c r="J61" s="358"/>
      <c r="K61" s="296"/>
      <c r="L61" s="358"/>
      <c r="M61" s="296"/>
      <c r="N61" s="499"/>
      <c r="R61" s="12"/>
      <c r="S61" s="12"/>
      <c r="T61" s="12"/>
    </row>
    <row r="62" spans="1:22" x14ac:dyDescent="0.35">
      <c r="A62" s="377"/>
      <c r="B62" s="368"/>
      <c r="C62" s="24" t="s">
        <v>387</v>
      </c>
      <c r="D62" s="24" t="s">
        <v>257</v>
      </c>
      <c r="E62" s="358"/>
      <c r="F62" s="358"/>
      <c r="G62" s="358"/>
      <c r="H62" s="358"/>
      <c r="I62" s="358"/>
      <c r="J62" s="358"/>
      <c r="K62" s="296"/>
      <c r="L62" s="358"/>
      <c r="M62" s="296"/>
      <c r="N62" s="499"/>
      <c r="R62" s="12"/>
      <c r="S62" s="12"/>
      <c r="T62" s="12"/>
    </row>
    <row r="63" spans="1:22" ht="29" x14ac:dyDescent="0.35">
      <c r="A63" s="377"/>
      <c r="B63" s="368"/>
      <c r="C63" s="24" t="s">
        <v>388</v>
      </c>
      <c r="D63" s="24" t="s">
        <v>257</v>
      </c>
      <c r="E63" s="358"/>
      <c r="F63" s="358"/>
      <c r="G63" s="358"/>
      <c r="H63" s="358"/>
      <c r="I63" s="358"/>
      <c r="J63" s="358"/>
      <c r="K63" s="296"/>
      <c r="L63" s="358"/>
      <c r="M63" s="296"/>
      <c r="N63" s="499"/>
      <c r="R63" s="12"/>
      <c r="S63" s="12"/>
      <c r="T63" s="12"/>
    </row>
    <row r="64" spans="1:22" ht="15" thickBot="1" x14ac:dyDescent="0.4">
      <c r="A64" s="382"/>
      <c r="B64" s="369"/>
      <c r="C64" s="88" t="s">
        <v>389</v>
      </c>
      <c r="D64" s="88" t="s">
        <v>257</v>
      </c>
      <c r="E64" s="359"/>
      <c r="F64" s="359"/>
      <c r="G64" s="359"/>
      <c r="H64" s="359"/>
      <c r="I64" s="359"/>
      <c r="J64" s="359"/>
      <c r="K64" s="361"/>
      <c r="L64" s="359"/>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358"/>
      <c r="M66" s="296"/>
      <c r="N66" s="499"/>
      <c r="R66" s="12"/>
      <c r="S66" s="12"/>
      <c r="T66" s="12"/>
    </row>
    <row r="67" spans="1:22" ht="29" x14ac:dyDescent="0.35">
      <c r="A67" s="377"/>
      <c r="B67" s="368"/>
      <c r="C67" s="83" t="s">
        <v>393</v>
      </c>
      <c r="D67" s="24" t="s">
        <v>257</v>
      </c>
      <c r="E67" s="358"/>
      <c r="F67" s="358"/>
      <c r="G67" s="358"/>
      <c r="H67" s="358"/>
      <c r="I67" s="358"/>
      <c r="J67" s="358"/>
      <c r="K67" s="296"/>
      <c r="L67" s="358"/>
      <c r="M67" s="296"/>
      <c r="N67" s="499"/>
      <c r="R67" s="12"/>
      <c r="S67" s="12"/>
      <c r="T67" s="12"/>
    </row>
    <row r="68" spans="1:22" x14ac:dyDescent="0.35">
      <c r="A68" s="377"/>
      <c r="B68" s="368"/>
      <c r="C68" s="83" t="s">
        <v>394</v>
      </c>
      <c r="D68" s="24" t="s">
        <v>257</v>
      </c>
      <c r="E68" s="358"/>
      <c r="F68" s="358"/>
      <c r="G68" s="358"/>
      <c r="H68" s="358"/>
      <c r="I68" s="358"/>
      <c r="J68" s="358"/>
      <c r="K68" s="296"/>
      <c r="L68" s="358"/>
      <c r="M68" s="296"/>
      <c r="N68" s="499"/>
      <c r="R68" s="12"/>
      <c r="S68" s="12"/>
      <c r="T68" s="12"/>
    </row>
    <row r="69" spans="1:22" x14ac:dyDescent="0.35">
      <c r="A69" s="377"/>
      <c r="B69" s="368"/>
      <c r="C69" s="83" t="s">
        <v>395</v>
      </c>
      <c r="D69" s="24" t="s">
        <v>257</v>
      </c>
      <c r="E69" s="358"/>
      <c r="F69" s="358"/>
      <c r="G69" s="358"/>
      <c r="H69" s="358"/>
      <c r="I69" s="358"/>
      <c r="J69" s="358"/>
      <c r="K69" s="296"/>
      <c r="L69" s="358"/>
      <c r="M69" s="296"/>
      <c r="N69" s="499"/>
      <c r="R69" s="12"/>
      <c r="S69" s="12"/>
      <c r="T69" s="12"/>
    </row>
    <row r="70" spans="1:22" x14ac:dyDescent="0.35">
      <c r="A70" s="377"/>
      <c r="B70" s="368"/>
      <c r="C70" s="83" t="s">
        <v>396</v>
      </c>
      <c r="D70" s="24" t="s">
        <v>257</v>
      </c>
      <c r="E70" s="358"/>
      <c r="F70" s="358"/>
      <c r="G70" s="358"/>
      <c r="H70" s="358"/>
      <c r="I70" s="358"/>
      <c r="J70" s="358"/>
      <c r="K70" s="296"/>
      <c r="L70" s="358"/>
      <c r="M70" s="296"/>
      <c r="N70" s="499"/>
      <c r="R70" s="12"/>
      <c r="S70" s="12"/>
      <c r="T70" s="12"/>
    </row>
    <row r="71" spans="1:22" ht="15" thickBot="1" x14ac:dyDescent="0.4">
      <c r="A71" s="382"/>
      <c r="B71" s="369"/>
      <c r="C71" s="93" t="s">
        <v>397</v>
      </c>
      <c r="D71" s="88" t="s">
        <v>257</v>
      </c>
      <c r="E71" s="359"/>
      <c r="F71" s="359"/>
      <c r="G71" s="359"/>
      <c r="H71" s="359"/>
      <c r="I71" s="359"/>
      <c r="J71" s="359"/>
      <c r="K71" s="361"/>
      <c r="L71" s="359"/>
      <c r="M71" s="361"/>
      <c r="N71" s="500"/>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358"/>
      <c r="M73" s="296"/>
      <c r="N73" s="499"/>
      <c r="R73" s="12"/>
      <c r="S73" s="12"/>
      <c r="T73" s="12"/>
    </row>
    <row r="74" spans="1:22" ht="32.25" customHeight="1" x14ac:dyDescent="0.35">
      <c r="A74" s="377"/>
      <c r="B74" s="368"/>
      <c r="C74" s="83" t="s">
        <v>401</v>
      </c>
      <c r="D74" s="24" t="s">
        <v>257</v>
      </c>
      <c r="E74" s="358"/>
      <c r="F74" s="358"/>
      <c r="G74" s="358"/>
      <c r="H74" s="358"/>
      <c r="I74" s="358"/>
      <c r="J74" s="358"/>
      <c r="K74" s="372"/>
      <c r="L74" s="358"/>
      <c r="M74" s="296"/>
      <c r="N74" s="499"/>
      <c r="R74" s="12"/>
      <c r="S74" s="12"/>
      <c r="T74" s="12"/>
    </row>
    <row r="75" spans="1:22" x14ac:dyDescent="0.35">
      <c r="A75" s="377"/>
      <c r="B75" s="368"/>
      <c r="C75" s="83" t="s">
        <v>402</v>
      </c>
      <c r="D75" s="24" t="s">
        <v>257</v>
      </c>
      <c r="E75" s="358"/>
      <c r="F75" s="358"/>
      <c r="G75" s="358"/>
      <c r="H75" s="358"/>
      <c r="I75" s="358"/>
      <c r="J75" s="358"/>
      <c r="K75" s="372"/>
      <c r="L75" s="358"/>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59"/>
      <c r="M76" s="361"/>
      <c r="N76" s="500"/>
      <c r="R76" s="12"/>
      <c r="S76" s="12"/>
      <c r="T76" s="12"/>
    </row>
    <row r="77" spans="1:22" x14ac:dyDescent="0.35">
      <c r="A77" s="383" t="s">
        <v>404</v>
      </c>
      <c r="B77" s="367" t="s">
        <v>130</v>
      </c>
      <c r="C77" s="85" t="s">
        <v>405</v>
      </c>
      <c r="D77" s="79" t="s">
        <v>253</v>
      </c>
      <c r="E77" s="370" t="s">
        <v>421</v>
      </c>
      <c r="F77" s="370" t="s">
        <v>444</v>
      </c>
      <c r="G77" s="370" t="s">
        <v>510</v>
      </c>
      <c r="H77" s="370" t="s">
        <v>468</v>
      </c>
      <c r="I77" s="370" t="s">
        <v>439</v>
      </c>
      <c r="J77" s="370" t="s">
        <v>159</v>
      </c>
      <c r="K77" s="379" t="s">
        <v>927</v>
      </c>
      <c r="L77" s="370"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253</v>
      </c>
      <c r="E78" s="358"/>
      <c r="F78" s="358"/>
      <c r="G78" s="358"/>
      <c r="H78" s="358"/>
      <c r="I78" s="358"/>
      <c r="J78" s="358"/>
      <c r="K78" s="296"/>
      <c r="L78" s="358"/>
      <c r="M78" s="296"/>
      <c r="N78" s="499"/>
      <c r="R78" s="12"/>
      <c r="S78" s="12"/>
      <c r="T78" s="12"/>
    </row>
    <row r="79" spans="1:22" x14ac:dyDescent="0.35">
      <c r="A79" s="365"/>
      <c r="B79" s="368"/>
      <c r="C79" s="83" t="s">
        <v>407</v>
      </c>
      <c r="D79" s="3" t="s">
        <v>257</v>
      </c>
      <c r="E79" s="358"/>
      <c r="F79" s="358"/>
      <c r="G79" s="358"/>
      <c r="H79" s="358"/>
      <c r="I79" s="358"/>
      <c r="J79" s="358"/>
      <c r="K79" s="296"/>
      <c r="L79" s="358"/>
      <c r="M79" s="296"/>
      <c r="N79" s="499"/>
      <c r="R79" s="12"/>
      <c r="S79" s="12"/>
      <c r="T79" s="12"/>
    </row>
    <row r="80" spans="1:22" x14ac:dyDescent="0.35">
      <c r="A80" s="365"/>
      <c r="B80" s="368"/>
      <c r="C80" s="84" t="s">
        <v>408</v>
      </c>
      <c r="D80" s="3" t="s">
        <v>257</v>
      </c>
      <c r="E80" s="358"/>
      <c r="F80" s="358"/>
      <c r="G80" s="358"/>
      <c r="H80" s="358"/>
      <c r="I80" s="358"/>
      <c r="J80" s="358"/>
      <c r="K80" s="296"/>
      <c r="L80" s="358"/>
      <c r="M80" s="296"/>
      <c r="N80" s="499"/>
      <c r="R80" s="12"/>
      <c r="S80" s="12"/>
      <c r="T80" s="12"/>
    </row>
    <row r="81" spans="1:22" ht="29" x14ac:dyDescent="0.35">
      <c r="A81" s="365"/>
      <c r="B81" s="368"/>
      <c r="C81" s="84" t="s">
        <v>409</v>
      </c>
      <c r="D81" s="3" t="s">
        <v>257</v>
      </c>
      <c r="E81" s="358"/>
      <c r="F81" s="358"/>
      <c r="G81" s="358"/>
      <c r="H81" s="358"/>
      <c r="I81" s="358"/>
      <c r="J81" s="358"/>
      <c r="K81" s="296"/>
      <c r="L81" s="358"/>
      <c r="M81" s="296"/>
      <c r="N81" s="499"/>
      <c r="R81" s="12"/>
      <c r="S81" s="12"/>
      <c r="T81" s="12"/>
    </row>
    <row r="82" spans="1:22" ht="29" x14ac:dyDescent="0.35">
      <c r="A82" s="365"/>
      <c r="B82" s="368"/>
      <c r="C82" s="84" t="s">
        <v>410</v>
      </c>
      <c r="D82" s="3" t="s">
        <v>257</v>
      </c>
      <c r="E82" s="358"/>
      <c r="F82" s="358"/>
      <c r="G82" s="358"/>
      <c r="H82" s="358"/>
      <c r="I82" s="358"/>
      <c r="J82" s="358"/>
      <c r="K82" s="296"/>
      <c r="L82" s="358"/>
      <c r="M82" s="296"/>
      <c r="N82" s="499"/>
      <c r="R82" s="12"/>
      <c r="S82" s="12"/>
      <c r="T82" s="12"/>
    </row>
    <row r="83" spans="1:22" ht="15" thickBot="1" x14ac:dyDescent="0.4">
      <c r="A83" s="366"/>
      <c r="B83" s="369"/>
      <c r="C83" s="90" t="s">
        <v>411</v>
      </c>
      <c r="D83" s="80" t="s">
        <v>257</v>
      </c>
      <c r="E83" s="359"/>
      <c r="F83" s="359"/>
      <c r="G83" s="359"/>
      <c r="H83" s="359"/>
      <c r="I83" s="359"/>
      <c r="J83" s="359"/>
      <c r="K83" s="361"/>
      <c r="L83" s="359"/>
      <c r="M83" s="361"/>
      <c r="N83" s="500"/>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664</v>
      </c>
      <c r="L84" s="370"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253</v>
      </c>
      <c r="E85" s="358"/>
      <c r="F85" s="358"/>
      <c r="G85" s="358"/>
      <c r="H85" s="358"/>
      <c r="I85" s="358"/>
      <c r="J85" s="358"/>
      <c r="K85" s="296"/>
      <c r="L85" s="358"/>
      <c r="M85" s="296"/>
      <c r="N85" s="499"/>
      <c r="R85" s="12"/>
      <c r="S85" s="12"/>
      <c r="T85" s="12"/>
    </row>
    <row r="86" spans="1:22" ht="28.5" customHeight="1" x14ac:dyDescent="0.35">
      <c r="A86" s="365"/>
      <c r="B86" s="368"/>
      <c r="C86" s="84" t="s">
        <v>415</v>
      </c>
      <c r="D86" s="3" t="s">
        <v>257</v>
      </c>
      <c r="E86" s="358"/>
      <c r="F86" s="358"/>
      <c r="G86" s="358"/>
      <c r="H86" s="358"/>
      <c r="I86" s="358"/>
      <c r="J86" s="358"/>
      <c r="K86" s="296"/>
      <c r="L86" s="358"/>
      <c r="M86" s="296"/>
      <c r="N86" s="499"/>
      <c r="R86" s="12"/>
      <c r="S86" s="12"/>
      <c r="T86" s="12"/>
    </row>
    <row r="87" spans="1:22" ht="36.75" customHeight="1" thickBot="1" x14ac:dyDescent="0.4">
      <c r="A87" s="366"/>
      <c r="B87" s="369"/>
      <c r="C87" s="87" t="s">
        <v>416</v>
      </c>
      <c r="D87" s="80" t="s">
        <v>257</v>
      </c>
      <c r="E87" s="359"/>
      <c r="F87" s="359"/>
      <c r="G87" s="359"/>
      <c r="H87" s="359"/>
      <c r="I87" s="359"/>
      <c r="J87" s="359"/>
      <c r="K87" s="361"/>
      <c r="L87" s="359"/>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150"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10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116.5" customHeight="1" thickBot="1" x14ac:dyDescent="0.4">
      <c r="A98" s="509" t="str">
        <f>V8&amp;V18&amp;V20&amp;V28&amp;V36&amp;V42&amp;V47&amp;V49&amp;V54&amp;V57&amp;V65&amp;V72&amp;V77&amp;V84</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c r="B98" s="510"/>
      <c r="C98" s="510"/>
      <c r="D98" s="510"/>
      <c r="E98" s="510"/>
      <c r="F98" s="510"/>
      <c r="G98" s="510"/>
      <c r="H98" s="510"/>
      <c r="I98" s="510"/>
      <c r="J98" s="510"/>
      <c r="K98" s="510"/>
      <c r="L98" s="510"/>
      <c r="M98" s="510"/>
      <c r="N98" s="511"/>
    </row>
  </sheetData>
  <sheetProtection algorithmName="SHA-512" hashValue="/4R1/HITd3TkLVI+vP8gQEIaIMbfLJ3NsUtMhvFusi7LZ6BKGOuIqriek9Kv+sjHtLqsn5dnl2Bo7lq6UYdUEg==" saltValue="AZO1dMJDklhrHU8GUl0cu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932" priority="9">
      <formula>$D50="No"</formula>
    </cfRule>
  </conditionalFormatting>
  <conditionalFormatting sqref="C8:D87">
    <cfRule type="expression" dxfId="2931" priority="1">
      <formula>$D8="No"</formula>
    </cfRule>
  </conditionalFormatting>
  <conditionalFormatting sqref="J8 J18">
    <cfRule type="cellIs" dxfId="2930" priority="2" operator="equal">
      <formula>"Significant Negative"</formula>
    </cfRule>
    <cfRule type="cellIs" dxfId="2929" priority="3" operator="equal">
      <formula>"Minor Negative"</formula>
    </cfRule>
    <cfRule type="cellIs" dxfId="2928" priority="4" operator="equal">
      <formula>"Uncertain"</formula>
    </cfRule>
    <cfRule type="cellIs" dxfId="2927" priority="5" operator="equal">
      <formula>"Neutral"</formula>
    </cfRule>
    <cfRule type="cellIs" dxfId="2926" priority="6" operator="equal">
      <formula>"Minor Positive"</formula>
    </cfRule>
    <cfRule type="cellIs" dxfId="2925" priority="7" operator="equal">
      <formula>"Significant Positive"</formula>
    </cfRule>
  </conditionalFormatting>
  <conditionalFormatting sqref="J20">
    <cfRule type="cellIs" dxfId="2924" priority="29" operator="equal">
      <formula>"Significant Negative"</formula>
    </cfRule>
    <cfRule type="cellIs" dxfId="2923" priority="30" operator="equal">
      <formula>"Minor Negative"</formula>
    </cfRule>
    <cfRule type="cellIs" dxfId="2922" priority="31" operator="equal">
      <formula>"Uncertain"</formula>
    </cfRule>
    <cfRule type="cellIs" dxfId="2921" priority="32" operator="equal">
      <formula>"Neutral"</formula>
    </cfRule>
    <cfRule type="cellIs" dxfId="2920" priority="33" operator="equal">
      <formula>"Minor Positive"</formula>
    </cfRule>
    <cfRule type="cellIs" dxfId="2919" priority="34" operator="equal">
      <formula>"Significant Positive"</formula>
    </cfRule>
  </conditionalFormatting>
  <conditionalFormatting sqref="J28 J49 J57 J65 J72 J77 J84">
    <cfRule type="cellIs" dxfId="2918" priority="41" operator="equal">
      <formula>"Significant Negative"</formula>
    </cfRule>
    <cfRule type="cellIs" dxfId="2917" priority="42" operator="equal">
      <formula>"Minor Negative"</formula>
    </cfRule>
    <cfRule type="cellIs" dxfId="2916" priority="43" operator="equal">
      <formula>"Uncertain"</formula>
    </cfRule>
    <cfRule type="cellIs" dxfId="2915" priority="44" operator="equal">
      <formula>"Neutral"</formula>
    </cfRule>
    <cfRule type="cellIs" dxfId="2914" priority="45" operator="equal">
      <formula>"Minor Positive"</formula>
    </cfRule>
    <cfRule type="cellIs" dxfId="2913" priority="46" operator="equal">
      <formula>"Significant Positive"</formula>
    </cfRule>
  </conditionalFormatting>
  <conditionalFormatting sqref="J36">
    <cfRule type="cellIs" dxfId="2912" priority="23" operator="equal">
      <formula>"Significant Negative"</formula>
    </cfRule>
    <cfRule type="cellIs" dxfId="2911" priority="24" operator="equal">
      <formula>"Minor Negative"</formula>
    </cfRule>
    <cfRule type="cellIs" dxfId="2910" priority="25" operator="equal">
      <formula>"Uncertain"</formula>
    </cfRule>
    <cfRule type="cellIs" dxfId="2909" priority="26" operator="equal">
      <formula>"Neutral"</formula>
    </cfRule>
    <cfRule type="cellIs" dxfId="2908" priority="27" operator="equal">
      <formula>"Minor Positive"</formula>
    </cfRule>
    <cfRule type="cellIs" dxfId="2907" priority="28" operator="equal">
      <formula>"Significant Positive"</formula>
    </cfRule>
  </conditionalFormatting>
  <conditionalFormatting sqref="J42">
    <cfRule type="cellIs" dxfId="2906" priority="17" operator="equal">
      <formula>"Significant Negative"</formula>
    </cfRule>
    <cfRule type="cellIs" dxfId="2905" priority="18" operator="equal">
      <formula>"Minor Negative"</formula>
    </cfRule>
    <cfRule type="cellIs" dxfId="2904" priority="19" operator="equal">
      <formula>"Uncertain"</formula>
    </cfRule>
    <cfRule type="cellIs" dxfId="2903" priority="20" operator="equal">
      <formula>"Neutral"</formula>
    </cfRule>
    <cfRule type="cellIs" dxfId="2902" priority="21" operator="equal">
      <formula>"Minor Positive"</formula>
    </cfRule>
    <cfRule type="cellIs" dxfId="2901" priority="22" operator="equal">
      <formula>"Significant Positive"</formula>
    </cfRule>
  </conditionalFormatting>
  <conditionalFormatting sqref="J47">
    <cfRule type="cellIs" dxfId="2900" priority="35" operator="equal">
      <formula>"Significant Negative"</formula>
    </cfRule>
    <cfRule type="cellIs" dxfId="2899" priority="36" operator="equal">
      <formula>"Minor Negative"</formula>
    </cfRule>
    <cfRule type="cellIs" dxfId="2898" priority="37" operator="equal">
      <formula>"Uncertain"</formula>
    </cfRule>
    <cfRule type="cellIs" dxfId="2897" priority="38" operator="equal">
      <formula>"Neutral"</formula>
    </cfRule>
    <cfRule type="cellIs" dxfId="2896" priority="39" operator="equal">
      <formula>"Minor Positive"</formula>
    </cfRule>
    <cfRule type="cellIs" dxfId="2895" priority="40" operator="equal">
      <formula>"Significant Positive"</formula>
    </cfRule>
  </conditionalFormatting>
  <conditionalFormatting sqref="J54">
    <cfRule type="cellIs" dxfId="2894" priority="11" operator="equal">
      <formula>"Significant Negative"</formula>
    </cfRule>
    <cfRule type="cellIs" dxfId="2893" priority="12" operator="equal">
      <formula>"Minor Negative"</formula>
    </cfRule>
    <cfRule type="cellIs" dxfId="2892" priority="13" operator="equal">
      <formula>"Uncertain"</formula>
    </cfRule>
    <cfRule type="cellIs" dxfId="2891" priority="14" operator="equal">
      <formula>"Neutral"</formula>
    </cfRule>
    <cfRule type="cellIs" dxfId="2890" priority="15" operator="equal">
      <formula>"Minor Positive"</formula>
    </cfRule>
    <cfRule type="cellIs" dxfId="2889" priority="16" operator="equal">
      <formula>"Significant Positive"</formula>
    </cfRule>
  </conditionalFormatting>
  <pageMargins left="0.7" right="0.7" top="0.75" bottom="0.75" header="0.3" footer="0.3"/>
  <pageSetup orientation="portrait" horizontalDpi="4294967293" vertic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321D6-1D70-4BF5-980B-55529531A1A5}">
  <sheetPr codeName="Sheet143">
    <tabColor rgb="FF7030A0"/>
  </sheetPr>
  <dimension ref="A1:V98"/>
  <sheetViews>
    <sheetView zoomScaleNormal="100" workbookViewId="0">
      <selection activeCell="C1" sqref="C1:F1"/>
    </sheetView>
  </sheetViews>
  <sheetFormatPr defaultColWidth="8.54296875" defaultRowHeight="26" x14ac:dyDescent="0.6"/>
  <cols>
    <col min="1" max="1" width="66"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63.269531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928</v>
      </c>
      <c r="D1" s="412"/>
      <c r="E1" s="412"/>
      <c r="F1" s="413"/>
      <c r="G1" s="176"/>
      <c r="I1" s="177"/>
      <c r="J1" s="177"/>
      <c r="K1" s="177"/>
    </row>
    <row r="2" spans="1:21" x14ac:dyDescent="0.6">
      <c r="A2" s="174" t="s">
        <v>31</v>
      </c>
      <c r="B2" s="178"/>
      <c r="C2" s="412" t="s">
        <v>661</v>
      </c>
      <c r="D2" s="412"/>
      <c r="E2" s="412"/>
      <c r="F2" s="413"/>
      <c r="I2" s="181"/>
      <c r="J2" s="181"/>
      <c r="K2" s="181"/>
    </row>
    <row r="3" spans="1:21" ht="167" customHeight="1" x14ac:dyDescent="0.6">
      <c r="A3" s="182" t="s">
        <v>32</v>
      </c>
      <c r="B3" s="183"/>
      <c r="C3" s="412" t="s">
        <v>897</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678</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5.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86.25"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66"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6"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435</v>
      </c>
      <c r="F20" s="432" t="s">
        <v>444</v>
      </c>
      <c r="G20" s="432" t="s">
        <v>510</v>
      </c>
      <c r="H20" s="432" t="s">
        <v>468</v>
      </c>
      <c r="I20" s="432" t="s">
        <v>439</v>
      </c>
      <c r="J20" s="432" t="s">
        <v>159</v>
      </c>
      <c r="K20" s="435" t="s">
        <v>898</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253</v>
      </c>
      <c r="E25" s="433"/>
      <c r="F25" s="433"/>
      <c r="G25" s="433"/>
      <c r="H25" s="433"/>
      <c r="I25" s="433"/>
      <c r="J25" s="433"/>
      <c r="K25" s="436"/>
      <c r="L25" s="433"/>
      <c r="M25" s="566"/>
      <c r="Q25" s="190"/>
      <c r="R25" s="190"/>
      <c r="S25" s="190"/>
    </row>
    <row r="26" spans="1:21" ht="52" x14ac:dyDescent="0.6">
      <c r="A26" s="421"/>
      <c r="B26" s="442"/>
      <c r="C26" s="195" t="s">
        <v>344</v>
      </c>
      <c r="D26" s="191"/>
      <c r="E26" s="433"/>
      <c r="F26" s="433"/>
      <c r="G26" s="433"/>
      <c r="H26" s="433"/>
      <c r="I26" s="433"/>
      <c r="J26" s="433"/>
      <c r="K26" s="436"/>
      <c r="L26" s="433"/>
      <c r="M26" s="566"/>
      <c r="Q26" s="190"/>
      <c r="R26" s="190"/>
      <c r="S26" s="190"/>
    </row>
    <row r="27" spans="1:21" ht="78.5" thickBot="1" x14ac:dyDescent="0.65">
      <c r="A27" s="446"/>
      <c r="B27" s="443"/>
      <c r="C27" s="212" t="s">
        <v>345</v>
      </c>
      <c r="D27" s="217" t="s">
        <v>253</v>
      </c>
      <c r="E27" s="447"/>
      <c r="F27" s="447"/>
      <c r="G27" s="447"/>
      <c r="H27" s="447"/>
      <c r="I27" s="447"/>
      <c r="J27" s="447"/>
      <c r="K27" s="452"/>
      <c r="L27" s="447"/>
      <c r="M27" s="565"/>
      <c r="Q27" s="190"/>
      <c r="R27" s="190"/>
      <c r="S27" s="190"/>
    </row>
    <row r="28" spans="1:21" ht="78" x14ac:dyDescent="0.6">
      <c r="A28" s="420" t="s">
        <v>346</v>
      </c>
      <c r="B28" s="441" t="s">
        <v>121</v>
      </c>
      <c r="C28" s="197" t="s">
        <v>347</v>
      </c>
      <c r="D28" s="194" t="s">
        <v>253</v>
      </c>
      <c r="E28" s="432" t="s">
        <v>435</v>
      </c>
      <c r="F28" s="432" t="s">
        <v>444</v>
      </c>
      <c r="G28" s="432" t="s">
        <v>510</v>
      </c>
      <c r="H28" s="432"/>
      <c r="I28" s="432"/>
      <c r="J28" s="432" t="s">
        <v>159</v>
      </c>
      <c r="K28" s="435" t="s">
        <v>899</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78" x14ac:dyDescent="0.6">
      <c r="A29" s="421"/>
      <c r="B29" s="442"/>
      <c r="C29" s="198" t="s">
        <v>348</v>
      </c>
      <c r="D29" s="195" t="s">
        <v>253</v>
      </c>
      <c r="E29" s="433"/>
      <c r="F29" s="433"/>
      <c r="G29" s="433"/>
      <c r="H29" s="433"/>
      <c r="I29" s="433"/>
      <c r="J29" s="433"/>
      <c r="K29" s="436"/>
      <c r="L29" s="433"/>
      <c r="M29" s="566"/>
      <c r="Q29" s="190"/>
      <c r="R29" s="190"/>
      <c r="S29" s="190"/>
    </row>
    <row r="30" spans="1:21" ht="52" x14ac:dyDescent="0.6">
      <c r="A30" s="421"/>
      <c r="B30" s="442"/>
      <c r="C30" s="198" t="s">
        <v>349</v>
      </c>
      <c r="D30" s="195" t="s">
        <v>253</v>
      </c>
      <c r="E30" s="433"/>
      <c r="F30" s="433"/>
      <c r="G30" s="433"/>
      <c r="H30" s="433"/>
      <c r="I30" s="433"/>
      <c r="J30" s="433"/>
      <c r="K30" s="436"/>
      <c r="L30" s="433"/>
      <c r="M30" s="566"/>
      <c r="Q30" s="190"/>
      <c r="R30" s="190"/>
      <c r="S30" s="190"/>
    </row>
    <row r="31" spans="1:21" ht="52" x14ac:dyDescent="0.6">
      <c r="A31" s="421"/>
      <c r="B31" s="442"/>
      <c r="C31" s="198" t="s">
        <v>350</v>
      </c>
      <c r="D31" s="195" t="s">
        <v>257</v>
      </c>
      <c r="E31" s="433"/>
      <c r="F31" s="433"/>
      <c r="G31" s="433"/>
      <c r="H31" s="433"/>
      <c r="I31" s="433"/>
      <c r="J31" s="433"/>
      <c r="K31" s="436"/>
      <c r="L31" s="433"/>
      <c r="M31" s="566"/>
      <c r="Q31" s="190"/>
      <c r="R31" s="190"/>
      <c r="S31" s="190"/>
    </row>
    <row r="32" spans="1:21" ht="52" x14ac:dyDescent="0.6">
      <c r="A32" s="421"/>
      <c r="B32" s="442"/>
      <c r="C32" s="198" t="s">
        <v>351</v>
      </c>
      <c r="D32" s="195" t="s">
        <v>253</v>
      </c>
      <c r="E32" s="433"/>
      <c r="F32" s="433"/>
      <c r="G32" s="433"/>
      <c r="H32" s="433"/>
      <c r="I32" s="433"/>
      <c r="J32" s="433"/>
      <c r="K32" s="436"/>
      <c r="L32" s="433"/>
      <c r="M32" s="566"/>
      <c r="Q32" s="190"/>
      <c r="R32" s="190"/>
      <c r="S32" s="190"/>
    </row>
    <row r="33" spans="1:21" x14ac:dyDescent="0.6">
      <c r="A33" s="421"/>
      <c r="B33" s="442"/>
      <c r="C33" s="198" t="s">
        <v>352</v>
      </c>
      <c r="D33" s="195" t="s">
        <v>253</v>
      </c>
      <c r="E33" s="433"/>
      <c r="F33" s="433"/>
      <c r="G33" s="433"/>
      <c r="H33" s="433"/>
      <c r="I33" s="433"/>
      <c r="J33" s="433"/>
      <c r="K33" s="436"/>
      <c r="L33" s="433"/>
      <c r="M33" s="566"/>
      <c r="Q33" s="190"/>
      <c r="R33" s="190"/>
      <c r="S33" s="190"/>
    </row>
    <row r="34" spans="1:21" ht="52" x14ac:dyDescent="0.6">
      <c r="A34" s="421"/>
      <c r="B34" s="442"/>
      <c r="C34" s="198" t="s">
        <v>353</v>
      </c>
      <c r="D34" s="195" t="s">
        <v>257</v>
      </c>
      <c r="E34" s="433"/>
      <c r="F34" s="433"/>
      <c r="G34" s="433"/>
      <c r="H34" s="433"/>
      <c r="I34" s="433"/>
      <c r="J34" s="433"/>
      <c r="K34" s="436"/>
      <c r="L34" s="433"/>
      <c r="M34" s="566"/>
      <c r="Q34" s="190"/>
      <c r="R34" s="190"/>
      <c r="S34" s="190"/>
    </row>
    <row r="35" spans="1:21" ht="51.75" customHeight="1" thickBot="1" x14ac:dyDescent="0.65">
      <c r="A35" s="446"/>
      <c r="B35" s="443"/>
      <c r="C35" s="211" t="s">
        <v>354</v>
      </c>
      <c r="D35" s="212" t="s">
        <v>253</v>
      </c>
      <c r="E35" s="447"/>
      <c r="F35" s="447"/>
      <c r="G35" s="447"/>
      <c r="H35" s="447"/>
      <c r="I35" s="447"/>
      <c r="J35" s="447"/>
      <c r="K35" s="452"/>
      <c r="L35" s="447"/>
      <c r="M35" s="565"/>
      <c r="Q35" s="190"/>
      <c r="R35" s="190"/>
      <c r="S35" s="190"/>
    </row>
    <row r="36" spans="1:21" ht="52" x14ac:dyDescent="0.6">
      <c r="A36" s="420" t="s">
        <v>355</v>
      </c>
      <c r="B36" s="441" t="s">
        <v>122</v>
      </c>
      <c r="C36" s="194" t="s">
        <v>356</v>
      </c>
      <c r="D36" s="194"/>
      <c r="E36" s="432" t="s">
        <v>421</v>
      </c>
      <c r="F36" s="432" t="s">
        <v>444</v>
      </c>
      <c r="G36" s="432" t="s">
        <v>510</v>
      </c>
      <c r="H36" s="432" t="s">
        <v>424</v>
      </c>
      <c r="I36" s="432" t="s">
        <v>439</v>
      </c>
      <c r="J36" s="432" t="s">
        <v>159</v>
      </c>
      <c r="K36" s="435" t="s">
        <v>900</v>
      </c>
      <c r="L36" s="435"/>
      <c r="M36" s="573"/>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6.15" customHeight="1" x14ac:dyDescent="0.6">
      <c r="A37" s="421"/>
      <c r="B37" s="442"/>
      <c r="C37" s="195" t="s">
        <v>357</v>
      </c>
      <c r="D37" s="195" t="s">
        <v>257</v>
      </c>
      <c r="E37" s="433"/>
      <c r="F37" s="433"/>
      <c r="G37" s="433"/>
      <c r="H37" s="433"/>
      <c r="I37" s="433"/>
      <c r="J37" s="433"/>
      <c r="K37" s="436"/>
      <c r="L37" s="436"/>
      <c r="M37" s="574"/>
      <c r="Q37" s="190"/>
      <c r="R37" s="190"/>
      <c r="S37" s="190"/>
    </row>
    <row r="38" spans="1:21" ht="52" x14ac:dyDescent="0.6">
      <c r="A38" s="421"/>
      <c r="B38" s="442"/>
      <c r="C38" s="195" t="s">
        <v>358</v>
      </c>
      <c r="D38" s="195"/>
      <c r="E38" s="433"/>
      <c r="F38" s="433"/>
      <c r="G38" s="433"/>
      <c r="H38" s="433"/>
      <c r="I38" s="433"/>
      <c r="J38" s="433"/>
      <c r="K38" s="436"/>
      <c r="L38" s="436"/>
      <c r="M38" s="574"/>
      <c r="Q38" s="190"/>
      <c r="R38" s="190"/>
      <c r="S38" s="190"/>
    </row>
    <row r="39" spans="1:21" ht="78" x14ac:dyDescent="0.6">
      <c r="A39" s="421"/>
      <c r="B39" s="442"/>
      <c r="C39" s="195" t="s">
        <v>359</v>
      </c>
      <c r="D39" s="195" t="s">
        <v>253</v>
      </c>
      <c r="E39" s="433"/>
      <c r="F39" s="433"/>
      <c r="G39" s="433"/>
      <c r="H39" s="433"/>
      <c r="I39" s="433"/>
      <c r="J39" s="433"/>
      <c r="K39" s="436"/>
      <c r="L39" s="436"/>
      <c r="M39" s="574"/>
      <c r="Q39" s="190"/>
      <c r="R39" s="190"/>
      <c r="S39" s="190"/>
    </row>
    <row r="40" spans="1:21" ht="110.15" customHeight="1" x14ac:dyDescent="0.6">
      <c r="A40" s="421"/>
      <c r="B40" s="442"/>
      <c r="C40" s="195" t="s">
        <v>360</v>
      </c>
      <c r="D40" s="195" t="s">
        <v>253</v>
      </c>
      <c r="E40" s="433"/>
      <c r="F40" s="433"/>
      <c r="G40" s="433"/>
      <c r="H40" s="433"/>
      <c r="I40" s="433"/>
      <c r="J40" s="433"/>
      <c r="K40" s="436"/>
      <c r="L40" s="436"/>
      <c r="M40" s="574"/>
      <c r="Q40" s="190"/>
      <c r="R40" s="190"/>
      <c r="S40" s="190"/>
    </row>
    <row r="41" spans="1:21" ht="86.2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421</v>
      </c>
      <c r="F42" s="432" t="s">
        <v>444</v>
      </c>
      <c r="G42" s="432" t="s">
        <v>510</v>
      </c>
      <c r="H42" s="432" t="s">
        <v>468</v>
      </c>
      <c r="I42" s="432" t="s">
        <v>439</v>
      </c>
      <c r="J42" s="432" t="s">
        <v>159</v>
      </c>
      <c r="K42" s="435" t="s">
        <v>901</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253</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41.75" customHeight="1" x14ac:dyDescent="0.6">
      <c r="A47" s="420" t="s">
        <v>368</v>
      </c>
      <c r="B47" s="441" t="s">
        <v>124</v>
      </c>
      <c r="C47" s="194" t="s">
        <v>369</v>
      </c>
      <c r="D47" s="194" t="s">
        <v>257</v>
      </c>
      <c r="E47" s="432" t="s">
        <v>103</v>
      </c>
      <c r="F47" s="432" t="s">
        <v>103</v>
      </c>
      <c r="G47" s="432" t="s">
        <v>103</v>
      </c>
      <c r="H47" s="432" t="s">
        <v>103</v>
      </c>
      <c r="I47" s="432" t="s">
        <v>103</v>
      </c>
      <c r="J47" s="432" t="s">
        <v>161</v>
      </c>
      <c r="K47" s="435" t="s">
        <v>678</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7.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678</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x14ac:dyDescent="0.6">
      <c r="A52" s="421"/>
      <c r="B52" s="442"/>
      <c r="C52" s="191" t="s">
        <v>375</v>
      </c>
      <c r="D52" s="191" t="s">
        <v>257</v>
      </c>
      <c r="E52" s="433"/>
      <c r="F52" s="433"/>
      <c r="G52" s="433"/>
      <c r="H52" s="433"/>
      <c r="I52" s="433"/>
      <c r="J52" s="433"/>
      <c r="K52" s="436"/>
      <c r="L52" s="436"/>
      <c r="M52" s="574"/>
      <c r="Q52" s="190"/>
      <c r="R52" s="190"/>
      <c r="S52" s="190"/>
    </row>
    <row r="53" spans="1:21" ht="26.5" thickBot="1" x14ac:dyDescent="0.65">
      <c r="A53" s="446"/>
      <c r="B53" s="443"/>
      <c r="C53" s="217" t="s">
        <v>376</v>
      </c>
      <c r="D53" s="217" t="s">
        <v>257</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26.5"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253</v>
      </c>
      <c r="E77" s="432" t="s">
        <v>421</v>
      </c>
      <c r="F77" s="432" t="s">
        <v>444</v>
      </c>
      <c r="G77" s="432" t="s">
        <v>510</v>
      </c>
      <c r="H77" s="432" t="s">
        <v>468</v>
      </c>
      <c r="I77" s="432" t="s">
        <v>425</v>
      </c>
      <c r="J77" s="432" t="s">
        <v>159</v>
      </c>
      <c r="K77" s="435" t="s">
        <v>902</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253</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2.5"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257</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436"/>
      <c r="L85" s="436"/>
      <c r="M85" s="574"/>
      <c r="Q85" s="190"/>
      <c r="R85" s="190"/>
      <c r="S85" s="190"/>
    </row>
    <row r="86" spans="1:21" ht="57" customHeight="1" x14ac:dyDescent="0.6">
      <c r="A86" s="463"/>
      <c r="B86" s="442"/>
      <c r="C86" s="205" t="s">
        <v>415</v>
      </c>
      <c r="D86" s="195" t="s">
        <v>257</v>
      </c>
      <c r="E86" s="433"/>
      <c r="F86" s="433"/>
      <c r="G86" s="433"/>
      <c r="H86" s="433"/>
      <c r="I86" s="433"/>
      <c r="J86" s="433"/>
      <c r="K86" s="436"/>
      <c r="L86" s="436"/>
      <c r="M86" s="574"/>
      <c r="Q86" s="190"/>
      <c r="R86" s="190"/>
      <c r="S86" s="190"/>
    </row>
    <row r="87" spans="1:21" ht="26.5"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26.5" thickBot="1" x14ac:dyDescent="0.65">
      <c r="A98" s="581" t="str">
        <f>U8&amp;U18&amp;U20&amp;U28&amp;U36&amp;U42&amp;U47&amp;U49&amp;U54&amp;U57&amp;U65&amp;U72&amp;U77&amp;U84</f>
        <v/>
      </c>
      <c r="B98" s="582"/>
      <c r="C98" s="582"/>
      <c r="D98" s="582"/>
      <c r="E98" s="582"/>
      <c r="F98" s="582"/>
      <c r="G98" s="582"/>
      <c r="H98" s="582"/>
      <c r="I98" s="582"/>
      <c r="J98" s="582"/>
      <c r="K98" s="582"/>
      <c r="L98" s="582"/>
      <c r="M98" s="583"/>
    </row>
  </sheetData>
  <sheetProtection algorithmName="SHA-512" hashValue="6iVVMOjS9z71nTrXw4IpIG84Zx93m6sP9PnqYA7x0lDXExi0r+6o3Ezf6AL7I+zmtpQGn6sGWf4ietw57J0lLg==" saltValue="dQhhffdOQhlNAgTNLZcnfQ=="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8:D87">
    <cfRule type="expression" dxfId="2888" priority="1">
      <formula>$D8="No"</formula>
    </cfRule>
  </conditionalFormatting>
  <conditionalFormatting sqref="J8 J18 J28 J49 J57 J65 J72 J77 J84">
    <cfRule type="cellIs" dxfId="2887" priority="33" operator="equal">
      <formula>"Significant Negative"</formula>
    </cfRule>
    <cfRule type="cellIs" dxfId="2886" priority="34" operator="equal">
      <formula>"Minor Negative"</formula>
    </cfRule>
    <cfRule type="cellIs" dxfId="2885" priority="35" operator="equal">
      <formula>"Uncertain"</formula>
    </cfRule>
    <cfRule type="cellIs" dxfId="2884" priority="36" operator="equal">
      <formula>"Neutral"</formula>
    </cfRule>
    <cfRule type="cellIs" dxfId="2883" priority="37" operator="equal">
      <formula>"Minor Positive"</formula>
    </cfRule>
    <cfRule type="cellIs" dxfId="2882" priority="38" operator="equal">
      <formula>"Significant Positive"</formula>
    </cfRule>
  </conditionalFormatting>
  <conditionalFormatting sqref="J20">
    <cfRule type="cellIs" dxfId="2881" priority="21" operator="equal">
      <formula>"Significant Negative"</formula>
    </cfRule>
    <cfRule type="cellIs" dxfId="2880" priority="22" operator="equal">
      <formula>"Minor Negative"</formula>
    </cfRule>
    <cfRule type="cellIs" dxfId="2879" priority="23" operator="equal">
      <formula>"Uncertain"</formula>
    </cfRule>
    <cfRule type="cellIs" dxfId="2878" priority="24" operator="equal">
      <formula>"Neutral"</formula>
    </cfRule>
    <cfRule type="cellIs" dxfId="2877" priority="25" operator="equal">
      <formula>"Minor Positive"</formula>
    </cfRule>
    <cfRule type="cellIs" dxfId="2876" priority="26" operator="equal">
      <formula>"Significant Positive"</formula>
    </cfRule>
  </conditionalFormatting>
  <conditionalFormatting sqref="J36">
    <cfRule type="cellIs" dxfId="2875" priority="15" operator="equal">
      <formula>"Significant Negative"</formula>
    </cfRule>
    <cfRule type="cellIs" dxfId="2874" priority="16" operator="equal">
      <formula>"Minor Negative"</formula>
    </cfRule>
    <cfRule type="cellIs" dxfId="2873" priority="17" operator="equal">
      <formula>"Uncertain"</formula>
    </cfRule>
    <cfRule type="cellIs" dxfId="2872" priority="18" operator="equal">
      <formula>"Neutral"</formula>
    </cfRule>
    <cfRule type="cellIs" dxfId="2871" priority="19" operator="equal">
      <formula>"Minor Positive"</formula>
    </cfRule>
    <cfRule type="cellIs" dxfId="2870" priority="20" operator="equal">
      <formula>"Significant Positive"</formula>
    </cfRule>
  </conditionalFormatting>
  <conditionalFormatting sqref="J42">
    <cfRule type="cellIs" dxfId="2869" priority="9" operator="equal">
      <formula>"Significant Negative"</formula>
    </cfRule>
    <cfRule type="cellIs" dxfId="2868" priority="10" operator="equal">
      <formula>"Minor Negative"</formula>
    </cfRule>
    <cfRule type="cellIs" dxfId="2867" priority="11" operator="equal">
      <formula>"Uncertain"</formula>
    </cfRule>
    <cfRule type="cellIs" dxfId="2866" priority="12" operator="equal">
      <formula>"Neutral"</formula>
    </cfRule>
    <cfRule type="cellIs" dxfId="2865" priority="13" operator="equal">
      <formula>"Minor Positive"</formula>
    </cfRule>
    <cfRule type="cellIs" dxfId="2864" priority="14" operator="equal">
      <formula>"Significant Positive"</formula>
    </cfRule>
  </conditionalFormatting>
  <conditionalFormatting sqref="J47">
    <cfRule type="cellIs" dxfId="2863" priority="27" operator="equal">
      <formula>"Significant Negative"</formula>
    </cfRule>
    <cfRule type="cellIs" dxfId="2862" priority="28" operator="equal">
      <formula>"Minor Negative"</formula>
    </cfRule>
    <cfRule type="cellIs" dxfId="2861" priority="29" operator="equal">
      <formula>"Uncertain"</formula>
    </cfRule>
    <cfRule type="cellIs" dxfId="2860" priority="30" operator="equal">
      <formula>"Neutral"</formula>
    </cfRule>
    <cfRule type="cellIs" dxfId="2859" priority="31" operator="equal">
      <formula>"Minor Positive"</formula>
    </cfRule>
    <cfRule type="cellIs" dxfId="2858" priority="32" operator="equal">
      <formula>"Significant Positive"</formula>
    </cfRule>
  </conditionalFormatting>
  <conditionalFormatting sqref="J54">
    <cfRule type="cellIs" dxfId="2857" priority="3" operator="equal">
      <formula>"Significant Negative"</formula>
    </cfRule>
    <cfRule type="cellIs" dxfId="2856" priority="4" operator="equal">
      <formula>"Minor Negative"</formula>
    </cfRule>
    <cfRule type="cellIs" dxfId="2855" priority="5" operator="equal">
      <formula>"Uncertain"</formula>
    </cfRule>
    <cfRule type="cellIs" dxfId="2854" priority="6" operator="equal">
      <formula>"Neutral"</formula>
    </cfRule>
    <cfRule type="cellIs" dxfId="2853" priority="7" operator="equal">
      <formula>"Minor Positive"</formula>
    </cfRule>
    <cfRule type="cellIs" dxfId="2852" priority="8" operator="equal">
      <formula>"Significant Positive"</formula>
    </cfRule>
  </conditionalFormatting>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2B26-44EC-4492-8FC9-CF881E6BE7FB}">
  <sheetPr codeName="Sheet5"/>
  <dimension ref="A1:B101"/>
  <sheetViews>
    <sheetView workbookViewId="0">
      <selection activeCell="J8" sqref="J8"/>
    </sheetView>
  </sheetViews>
  <sheetFormatPr defaultRowHeight="14.5" x14ac:dyDescent="0.35"/>
  <cols>
    <col min="2" max="2" width="11" customWidth="1"/>
  </cols>
  <sheetData>
    <row r="1" spans="1:2" x14ac:dyDescent="0.35">
      <c r="A1">
        <v>9</v>
      </c>
      <c r="B1" s="135" t="e" cm="1">
        <f t="array" ref="B1">INDEX(SheetNames,A1)</f>
        <v>#NAME?</v>
      </c>
    </row>
    <row r="2" spans="1:2" x14ac:dyDescent="0.35">
      <c r="A2">
        <v>10</v>
      </c>
      <c r="B2" s="135" t="e" cm="1">
        <f t="array" ref="B2">INDEX(SheetNames,A2)</f>
        <v>#NAME?</v>
      </c>
    </row>
    <row r="3" spans="1:2" x14ac:dyDescent="0.35">
      <c r="A3">
        <v>11</v>
      </c>
      <c r="B3" s="135" t="e" cm="1">
        <f t="array" ref="B3">INDEX(SheetNames,A3)</f>
        <v>#NAME?</v>
      </c>
    </row>
    <row r="4" spans="1:2" x14ac:dyDescent="0.35">
      <c r="A4">
        <v>12</v>
      </c>
      <c r="B4" s="135" t="e" cm="1">
        <f t="array" ref="B4">INDEX(SheetNames,A4)</f>
        <v>#NAME?</v>
      </c>
    </row>
    <row r="5" spans="1:2" x14ac:dyDescent="0.35">
      <c r="A5">
        <v>13</v>
      </c>
      <c r="B5" s="135" t="e" cm="1">
        <f t="array" ref="B5">INDEX(SheetNames,A5)</f>
        <v>#NAME?</v>
      </c>
    </row>
    <row r="6" spans="1:2" x14ac:dyDescent="0.35">
      <c r="A6">
        <v>14</v>
      </c>
      <c r="B6" s="135" t="e" cm="1">
        <f t="array" ref="B6">INDEX(SheetNames,A6)</f>
        <v>#NAME?</v>
      </c>
    </row>
    <row r="7" spans="1:2" x14ac:dyDescent="0.35">
      <c r="A7">
        <v>15</v>
      </c>
      <c r="B7" s="135" t="e" cm="1">
        <f t="array" ref="B7">INDEX(SheetNames,A7)</f>
        <v>#NAME?</v>
      </c>
    </row>
    <row r="8" spans="1:2" x14ac:dyDescent="0.35">
      <c r="A8">
        <v>16</v>
      </c>
      <c r="B8" s="135" t="e" cm="1">
        <f t="array" ref="B8">INDEX(SheetNames,A8)</f>
        <v>#NAME?</v>
      </c>
    </row>
    <row r="9" spans="1:2" x14ac:dyDescent="0.35">
      <c r="A9">
        <v>17</v>
      </c>
      <c r="B9" s="135" t="e" cm="1">
        <f t="array" ref="B9">INDEX(SheetNames,A9)</f>
        <v>#NAME?</v>
      </c>
    </row>
    <row r="10" spans="1:2" x14ac:dyDescent="0.35">
      <c r="A10">
        <v>18</v>
      </c>
      <c r="B10" s="135" t="e" cm="1">
        <f t="array" ref="B10">INDEX(SheetNames,A10)</f>
        <v>#NAME?</v>
      </c>
    </row>
    <row r="11" spans="1:2" x14ac:dyDescent="0.35">
      <c r="A11">
        <v>19</v>
      </c>
      <c r="B11" s="135" t="e" cm="1">
        <f t="array" ref="B11">INDEX(SheetNames,A11)</f>
        <v>#NAME?</v>
      </c>
    </row>
    <row r="12" spans="1:2" x14ac:dyDescent="0.35">
      <c r="A12">
        <v>20</v>
      </c>
      <c r="B12" s="135" t="e" cm="1">
        <f t="array" ref="B12">INDEX(SheetNames,A12)</f>
        <v>#NAME?</v>
      </c>
    </row>
    <row r="13" spans="1:2" x14ac:dyDescent="0.35">
      <c r="A13">
        <v>21</v>
      </c>
      <c r="B13" s="135" t="e" cm="1">
        <f t="array" ref="B13">INDEX(SheetNames,A13)</f>
        <v>#NAME?</v>
      </c>
    </row>
    <row r="14" spans="1:2" x14ac:dyDescent="0.35">
      <c r="A14">
        <v>22</v>
      </c>
      <c r="B14" s="135" t="e" cm="1">
        <f t="array" ref="B14">INDEX(SheetNames,A14)</f>
        <v>#NAME?</v>
      </c>
    </row>
    <row r="15" spans="1:2" x14ac:dyDescent="0.35">
      <c r="A15">
        <v>23</v>
      </c>
      <c r="B15" s="135" t="e" cm="1">
        <f t="array" ref="B15">INDEX(SheetNames,A15)</f>
        <v>#NAME?</v>
      </c>
    </row>
    <row r="16" spans="1:2" x14ac:dyDescent="0.35">
      <c r="A16">
        <v>24</v>
      </c>
      <c r="B16" s="135" t="e" cm="1">
        <f t="array" ref="B16">INDEX(SheetNames,A16)</f>
        <v>#NAME?</v>
      </c>
    </row>
    <row r="17" spans="1:2" x14ac:dyDescent="0.35">
      <c r="A17">
        <v>25</v>
      </c>
      <c r="B17" s="135" t="e" cm="1">
        <f t="array" ref="B17">INDEX(SheetNames,A17)</f>
        <v>#NAME?</v>
      </c>
    </row>
    <row r="18" spans="1:2" x14ac:dyDescent="0.35">
      <c r="A18">
        <v>26</v>
      </c>
      <c r="B18" s="135" t="e" cm="1">
        <f t="array" ref="B18">INDEX(SheetNames,A18)</f>
        <v>#NAME?</v>
      </c>
    </row>
    <row r="19" spans="1:2" x14ac:dyDescent="0.35">
      <c r="A19">
        <v>27</v>
      </c>
      <c r="B19" s="135" t="e" cm="1">
        <f t="array" ref="B19">INDEX(SheetNames,A19)</f>
        <v>#NAME?</v>
      </c>
    </row>
    <row r="20" spans="1:2" x14ac:dyDescent="0.35">
      <c r="A20">
        <v>28</v>
      </c>
      <c r="B20" s="135" t="e" cm="1">
        <f t="array" ref="B20">INDEX(SheetNames,A20)</f>
        <v>#NAME?</v>
      </c>
    </row>
    <row r="21" spans="1:2" x14ac:dyDescent="0.35">
      <c r="A21">
        <v>29</v>
      </c>
      <c r="B21" s="135" t="e" cm="1">
        <f t="array" ref="B21">INDEX(SheetNames,A21)</f>
        <v>#NAME?</v>
      </c>
    </row>
    <row r="22" spans="1:2" x14ac:dyDescent="0.35">
      <c r="A22">
        <v>30</v>
      </c>
      <c r="B22" s="135" t="e" cm="1">
        <f t="array" ref="B22">INDEX(SheetNames,A22)</f>
        <v>#NAME?</v>
      </c>
    </row>
    <row r="23" spans="1:2" x14ac:dyDescent="0.35">
      <c r="A23">
        <v>31</v>
      </c>
      <c r="B23" s="135" t="e" cm="1">
        <f t="array" ref="B23">INDEX(SheetNames,A23)</f>
        <v>#NAME?</v>
      </c>
    </row>
    <row r="24" spans="1:2" x14ac:dyDescent="0.35">
      <c r="A24">
        <v>32</v>
      </c>
      <c r="B24" s="135" t="e" cm="1">
        <f t="array" ref="B24">INDEX(SheetNames,A24)</f>
        <v>#NAME?</v>
      </c>
    </row>
    <row r="25" spans="1:2" x14ac:dyDescent="0.35">
      <c r="A25">
        <v>33</v>
      </c>
      <c r="B25" s="135" t="e" cm="1">
        <f t="array" ref="B25">INDEX(SheetNames,A25)</f>
        <v>#NAME?</v>
      </c>
    </row>
    <row r="26" spans="1:2" x14ac:dyDescent="0.35">
      <c r="A26">
        <v>34</v>
      </c>
      <c r="B26" s="135" t="e" cm="1">
        <f t="array" ref="B26">INDEX(SheetNames,A26)</f>
        <v>#NAME?</v>
      </c>
    </row>
    <row r="27" spans="1:2" x14ac:dyDescent="0.35">
      <c r="A27">
        <v>35</v>
      </c>
      <c r="B27" s="135" t="e" cm="1">
        <f t="array" ref="B27">INDEX(SheetNames,A27)</f>
        <v>#NAME?</v>
      </c>
    </row>
    <row r="28" spans="1:2" x14ac:dyDescent="0.35">
      <c r="A28">
        <v>36</v>
      </c>
      <c r="B28" s="135" t="e" cm="1">
        <f t="array" ref="B28">INDEX(SheetNames,A28)</f>
        <v>#NAME?</v>
      </c>
    </row>
    <row r="29" spans="1:2" x14ac:dyDescent="0.35">
      <c r="A29">
        <v>37</v>
      </c>
      <c r="B29" s="135" t="e" cm="1">
        <f t="array" ref="B29">INDEX(SheetNames,A29)</f>
        <v>#NAME?</v>
      </c>
    </row>
    <row r="30" spans="1:2" x14ac:dyDescent="0.35">
      <c r="A30">
        <v>38</v>
      </c>
      <c r="B30" s="135" t="e" cm="1">
        <f t="array" ref="B30">INDEX(SheetNames,A30)</f>
        <v>#NAME?</v>
      </c>
    </row>
    <row r="31" spans="1:2" x14ac:dyDescent="0.35">
      <c r="A31">
        <v>39</v>
      </c>
      <c r="B31" s="135" t="e" cm="1">
        <f t="array" ref="B31">INDEX(SheetNames,A31)</f>
        <v>#NAME?</v>
      </c>
    </row>
    <row r="32" spans="1:2" x14ac:dyDescent="0.35">
      <c r="A32">
        <v>40</v>
      </c>
      <c r="B32" s="135" t="e" cm="1">
        <f t="array" ref="B32">INDEX(SheetNames,A32)</f>
        <v>#NAME?</v>
      </c>
    </row>
    <row r="33" spans="1:2" x14ac:dyDescent="0.35">
      <c r="A33">
        <v>41</v>
      </c>
      <c r="B33" s="135" t="e" cm="1">
        <f t="array" ref="B33">INDEX(SheetNames,A33)</f>
        <v>#NAME?</v>
      </c>
    </row>
    <row r="34" spans="1:2" x14ac:dyDescent="0.35">
      <c r="A34">
        <v>42</v>
      </c>
      <c r="B34" s="135" t="e" cm="1">
        <f t="array" ref="B34">INDEX(SheetNames,A34)</f>
        <v>#NAME?</v>
      </c>
    </row>
    <row r="35" spans="1:2" x14ac:dyDescent="0.35">
      <c r="A35">
        <v>43</v>
      </c>
      <c r="B35" s="135" t="e" cm="1">
        <f t="array" ref="B35">INDEX(SheetNames,A35)</f>
        <v>#NAME?</v>
      </c>
    </row>
    <row r="36" spans="1:2" x14ac:dyDescent="0.35">
      <c r="A36">
        <v>44</v>
      </c>
      <c r="B36" s="135" t="e" cm="1">
        <f t="array" ref="B36">INDEX(SheetNames,A36)</f>
        <v>#NAME?</v>
      </c>
    </row>
    <row r="37" spans="1:2" x14ac:dyDescent="0.35">
      <c r="A37">
        <v>45</v>
      </c>
      <c r="B37" s="135" t="e" cm="1">
        <f t="array" ref="B37">INDEX(SheetNames,A37)</f>
        <v>#NAME?</v>
      </c>
    </row>
    <row r="38" spans="1:2" x14ac:dyDescent="0.35">
      <c r="A38">
        <v>46</v>
      </c>
      <c r="B38" s="135" t="e" cm="1">
        <f t="array" ref="B38">INDEX(SheetNames,A38)</f>
        <v>#NAME?</v>
      </c>
    </row>
    <row r="39" spans="1:2" x14ac:dyDescent="0.35">
      <c r="A39">
        <v>47</v>
      </c>
      <c r="B39" s="135" t="e" cm="1">
        <f t="array" ref="B39">INDEX(SheetNames,A39)</f>
        <v>#NAME?</v>
      </c>
    </row>
    <row r="40" spans="1:2" x14ac:dyDescent="0.35">
      <c r="A40">
        <v>48</v>
      </c>
      <c r="B40" s="135" t="e" cm="1">
        <f t="array" ref="B40">INDEX(SheetNames,A40)</f>
        <v>#NAME?</v>
      </c>
    </row>
    <row r="41" spans="1:2" x14ac:dyDescent="0.35">
      <c r="A41">
        <v>49</v>
      </c>
      <c r="B41" s="135" t="e" cm="1">
        <f t="array" ref="B41">INDEX(SheetNames,A41)</f>
        <v>#NAME?</v>
      </c>
    </row>
    <row r="42" spans="1:2" x14ac:dyDescent="0.35">
      <c r="A42">
        <v>50</v>
      </c>
      <c r="B42" s="135" t="e" cm="1">
        <f t="array" ref="B42">INDEX(SheetNames,A42)</f>
        <v>#NAME?</v>
      </c>
    </row>
    <row r="43" spans="1:2" x14ac:dyDescent="0.35">
      <c r="A43">
        <v>51</v>
      </c>
      <c r="B43" s="135" t="e" cm="1">
        <f t="array" ref="B43">INDEX(SheetNames,A43)</f>
        <v>#NAME?</v>
      </c>
    </row>
    <row r="44" spans="1:2" x14ac:dyDescent="0.35">
      <c r="A44">
        <v>52</v>
      </c>
      <c r="B44" s="135" t="e" cm="1">
        <f t="array" ref="B44">INDEX(SheetNames,A44)</f>
        <v>#NAME?</v>
      </c>
    </row>
    <row r="45" spans="1:2" x14ac:dyDescent="0.35">
      <c r="A45">
        <v>53</v>
      </c>
      <c r="B45" s="135" t="e" cm="1">
        <f t="array" ref="B45">INDEX(SheetNames,A45)</f>
        <v>#NAME?</v>
      </c>
    </row>
    <row r="46" spans="1:2" x14ac:dyDescent="0.35">
      <c r="A46">
        <v>54</v>
      </c>
      <c r="B46" s="135" t="e" cm="1">
        <f t="array" ref="B46">INDEX(SheetNames,A46)</f>
        <v>#NAME?</v>
      </c>
    </row>
    <row r="47" spans="1:2" x14ac:dyDescent="0.35">
      <c r="A47">
        <v>55</v>
      </c>
      <c r="B47" s="135" t="e" cm="1">
        <f t="array" ref="B47">INDEX(SheetNames,A47)</f>
        <v>#NAME?</v>
      </c>
    </row>
    <row r="48" spans="1:2" x14ac:dyDescent="0.35">
      <c r="A48">
        <v>56</v>
      </c>
      <c r="B48" s="135" t="e" cm="1">
        <f t="array" ref="B48">INDEX(SheetNames,A48)</f>
        <v>#NAME?</v>
      </c>
    </row>
    <row r="49" spans="1:2" x14ac:dyDescent="0.35">
      <c r="A49">
        <v>57</v>
      </c>
      <c r="B49" s="135" t="e" cm="1">
        <f t="array" ref="B49">INDEX(SheetNames,A49)</f>
        <v>#NAME?</v>
      </c>
    </row>
    <row r="50" spans="1:2" x14ac:dyDescent="0.35">
      <c r="A50">
        <v>58</v>
      </c>
      <c r="B50" s="135" t="e" cm="1">
        <f t="array" ref="B50">INDEX(SheetNames,A50)</f>
        <v>#NAME?</v>
      </c>
    </row>
    <row r="51" spans="1:2" x14ac:dyDescent="0.35">
      <c r="A51">
        <v>59</v>
      </c>
      <c r="B51" s="135" t="e" cm="1">
        <f t="array" ref="B51">INDEX(SheetNames,A51)</f>
        <v>#NAME?</v>
      </c>
    </row>
    <row r="52" spans="1:2" x14ac:dyDescent="0.35">
      <c r="A52">
        <v>60</v>
      </c>
      <c r="B52" s="135" t="e" cm="1">
        <f t="array" ref="B52">INDEX(SheetNames,A52)</f>
        <v>#NAME?</v>
      </c>
    </row>
    <row r="53" spans="1:2" x14ac:dyDescent="0.35">
      <c r="A53">
        <v>61</v>
      </c>
      <c r="B53" s="135" t="e" cm="1">
        <f t="array" ref="B53">INDEX(SheetNames,A53)</f>
        <v>#NAME?</v>
      </c>
    </row>
    <row r="54" spans="1:2" x14ac:dyDescent="0.35">
      <c r="A54">
        <v>62</v>
      </c>
      <c r="B54" s="135" t="e" cm="1">
        <f t="array" ref="B54">INDEX(SheetNames,A54)</f>
        <v>#NAME?</v>
      </c>
    </row>
    <row r="55" spans="1:2" x14ac:dyDescent="0.35">
      <c r="A55">
        <v>63</v>
      </c>
      <c r="B55" s="135" t="e" cm="1">
        <f t="array" ref="B55">INDEX(SheetNames,A55)</f>
        <v>#NAME?</v>
      </c>
    </row>
    <row r="56" spans="1:2" x14ac:dyDescent="0.35">
      <c r="A56">
        <v>64</v>
      </c>
      <c r="B56" s="135" t="e" cm="1">
        <f t="array" ref="B56">INDEX(SheetNames,A56)</f>
        <v>#NAME?</v>
      </c>
    </row>
    <row r="57" spans="1:2" x14ac:dyDescent="0.35">
      <c r="A57">
        <v>65</v>
      </c>
      <c r="B57" s="135" t="e" cm="1">
        <f t="array" ref="B57">INDEX(SheetNames,A57)</f>
        <v>#NAME?</v>
      </c>
    </row>
    <row r="58" spans="1:2" x14ac:dyDescent="0.35">
      <c r="A58">
        <v>66</v>
      </c>
      <c r="B58" s="135" t="e" cm="1">
        <f t="array" ref="B58">INDEX(SheetNames,A58)</f>
        <v>#NAME?</v>
      </c>
    </row>
    <row r="59" spans="1:2" x14ac:dyDescent="0.35">
      <c r="A59">
        <v>67</v>
      </c>
      <c r="B59" s="135" t="e" cm="1">
        <f t="array" ref="B59">INDEX(SheetNames,A59)</f>
        <v>#NAME?</v>
      </c>
    </row>
    <row r="60" spans="1:2" x14ac:dyDescent="0.35">
      <c r="A60">
        <v>68</v>
      </c>
      <c r="B60" s="135" t="e" cm="1">
        <f t="array" ref="B60">INDEX(SheetNames,A60)</f>
        <v>#NAME?</v>
      </c>
    </row>
    <row r="61" spans="1:2" x14ac:dyDescent="0.35">
      <c r="A61">
        <v>69</v>
      </c>
      <c r="B61" s="135" t="e" cm="1">
        <f t="array" ref="B61">INDEX(SheetNames,A61)</f>
        <v>#NAME?</v>
      </c>
    </row>
    <row r="62" spans="1:2" x14ac:dyDescent="0.35">
      <c r="A62">
        <v>70</v>
      </c>
      <c r="B62" s="135" t="e" cm="1">
        <f t="array" ref="B62">INDEX(SheetNames,A62)</f>
        <v>#NAME?</v>
      </c>
    </row>
    <row r="63" spans="1:2" x14ac:dyDescent="0.35">
      <c r="A63">
        <v>71</v>
      </c>
      <c r="B63" s="135" t="e" cm="1">
        <f t="array" ref="B63">INDEX(SheetNames,A63)</f>
        <v>#NAME?</v>
      </c>
    </row>
    <row r="64" spans="1:2" x14ac:dyDescent="0.35">
      <c r="A64">
        <v>72</v>
      </c>
      <c r="B64" s="135" t="e" cm="1">
        <f t="array" ref="B64">INDEX(SheetNames,A64)</f>
        <v>#NAME?</v>
      </c>
    </row>
    <row r="65" spans="1:2" x14ac:dyDescent="0.35">
      <c r="A65">
        <v>73</v>
      </c>
      <c r="B65" s="135" t="e" cm="1">
        <f t="array" ref="B65">INDEX(SheetNames,A65)</f>
        <v>#NAME?</v>
      </c>
    </row>
    <row r="66" spans="1:2" x14ac:dyDescent="0.35">
      <c r="A66">
        <v>74</v>
      </c>
      <c r="B66" s="135" t="e" cm="1">
        <f t="array" ref="B66">INDEX(SheetNames,A66)</f>
        <v>#NAME?</v>
      </c>
    </row>
    <row r="67" spans="1:2" x14ac:dyDescent="0.35">
      <c r="A67">
        <v>75</v>
      </c>
      <c r="B67" s="135" t="e" cm="1">
        <f t="array" ref="B67">INDEX(SheetNames,A67)</f>
        <v>#NAME?</v>
      </c>
    </row>
    <row r="68" spans="1:2" x14ac:dyDescent="0.35">
      <c r="A68">
        <v>76</v>
      </c>
      <c r="B68" s="135" t="e" cm="1">
        <f t="array" ref="B68">INDEX(SheetNames,A68)</f>
        <v>#NAME?</v>
      </c>
    </row>
    <row r="69" spans="1:2" x14ac:dyDescent="0.35">
      <c r="A69">
        <v>77</v>
      </c>
      <c r="B69" s="135" t="e" cm="1">
        <f t="array" ref="B69">INDEX(SheetNames,A69)</f>
        <v>#NAME?</v>
      </c>
    </row>
    <row r="70" spans="1:2" x14ac:dyDescent="0.35">
      <c r="A70">
        <v>78</v>
      </c>
      <c r="B70" s="135" t="e" cm="1">
        <f t="array" ref="B70">INDEX(SheetNames,A70)</f>
        <v>#NAME?</v>
      </c>
    </row>
    <row r="71" spans="1:2" x14ac:dyDescent="0.35">
      <c r="A71">
        <v>79</v>
      </c>
      <c r="B71" s="135" t="e" cm="1">
        <f t="array" ref="B71">INDEX(SheetNames,A71)</f>
        <v>#NAME?</v>
      </c>
    </row>
    <row r="72" spans="1:2" x14ac:dyDescent="0.35">
      <c r="A72">
        <v>80</v>
      </c>
      <c r="B72" s="135" t="e" cm="1">
        <f t="array" ref="B72">INDEX(SheetNames,A72)</f>
        <v>#NAME?</v>
      </c>
    </row>
    <row r="73" spans="1:2" x14ac:dyDescent="0.35">
      <c r="A73">
        <v>81</v>
      </c>
      <c r="B73" s="135" t="e" cm="1">
        <f t="array" ref="B73">INDEX(SheetNames,A73)</f>
        <v>#NAME?</v>
      </c>
    </row>
    <row r="74" spans="1:2" x14ac:dyDescent="0.35">
      <c r="A74">
        <v>82</v>
      </c>
      <c r="B74" s="135" t="e" cm="1">
        <f t="array" ref="B74">INDEX(SheetNames,A74)</f>
        <v>#NAME?</v>
      </c>
    </row>
    <row r="75" spans="1:2" x14ac:dyDescent="0.35">
      <c r="A75">
        <v>83</v>
      </c>
      <c r="B75" s="135" t="e" cm="1">
        <f t="array" ref="B75">INDEX(SheetNames,A75)</f>
        <v>#NAME?</v>
      </c>
    </row>
    <row r="76" spans="1:2" x14ac:dyDescent="0.35">
      <c r="A76">
        <v>84</v>
      </c>
      <c r="B76" s="135" t="e" cm="1">
        <f t="array" ref="B76">INDEX(SheetNames,A76)</f>
        <v>#NAME?</v>
      </c>
    </row>
    <row r="77" spans="1:2" x14ac:dyDescent="0.35">
      <c r="A77">
        <v>85</v>
      </c>
      <c r="B77" s="135" t="e" cm="1">
        <f t="array" ref="B77">INDEX(SheetNames,A77)</f>
        <v>#NAME?</v>
      </c>
    </row>
    <row r="78" spans="1:2" x14ac:dyDescent="0.35">
      <c r="A78">
        <v>86</v>
      </c>
      <c r="B78" s="135" t="e" cm="1">
        <f t="array" ref="B78">INDEX(SheetNames,A78)</f>
        <v>#NAME?</v>
      </c>
    </row>
    <row r="79" spans="1:2" x14ac:dyDescent="0.35">
      <c r="A79">
        <v>87</v>
      </c>
      <c r="B79" s="135" t="e" cm="1">
        <f t="array" ref="B79">INDEX(SheetNames,A79)</f>
        <v>#NAME?</v>
      </c>
    </row>
    <row r="80" spans="1:2" x14ac:dyDescent="0.35">
      <c r="A80">
        <v>88</v>
      </c>
      <c r="B80" s="135" t="e" cm="1">
        <f t="array" ref="B80">INDEX(SheetNames,A80)</f>
        <v>#NAME?</v>
      </c>
    </row>
    <row r="81" spans="1:2" x14ac:dyDescent="0.35">
      <c r="A81">
        <v>89</v>
      </c>
      <c r="B81" s="135" t="e" cm="1">
        <f t="array" ref="B81">INDEX(SheetNames,A81)</f>
        <v>#NAME?</v>
      </c>
    </row>
    <row r="82" spans="1:2" x14ac:dyDescent="0.35">
      <c r="A82">
        <v>90</v>
      </c>
      <c r="B82" s="135" t="e" cm="1">
        <f t="array" ref="B82">INDEX(SheetNames,A82)</f>
        <v>#NAME?</v>
      </c>
    </row>
    <row r="83" spans="1:2" x14ac:dyDescent="0.35">
      <c r="A83">
        <v>91</v>
      </c>
      <c r="B83" s="135" t="e" cm="1">
        <f t="array" ref="B83">INDEX(SheetNames,A83)</f>
        <v>#NAME?</v>
      </c>
    </row>
    <row r="84" spans="1:2" x14ac:dyDescent="0.35">
      <c r="A84">
        <v>92</v>
      </c>
      <c r="B84" s="135" t="e" cm="1">
        <f t="array" ref="B84">INDEX(SheetNames,A84)</f>
        <v>#NAME?</v>
      </c>
    </row>
    <row r="85" spans="1:2" x14ac:dyDescent="0.35">
      <c r="A85">
        <v>93</v>
      </c>
      <c r="B85" s="135" t="e" cm="1">
        <f t="array" ref="B85">INDEX(SheetNames,A85)</f>
        <v>#NAME?</v>
      </c>
    </row>
    <row r="86" spans="1:2" x14ac:dyDescent="0.35">
      <c r="A86">
        <v>94</v>
      </c>
      <c r="B86" s="135" t="e" cm="1">
        <f t="array" ref="B86">INDEX(SheetNames,A86)</f>
        <v>#NAME?</v>
      </c>
    </row>
    <row r="87" spans="1:2" x14ac:dyDescent="0.35">
      <c r="A87">
        <v>95</v>
      </c>
      <c r="B87" s="135" t="e" cm="1">
        <f t="array" ref="B87">INDEX(SheetNames,A87)</f>
        <v>#NAME?</v>
      </c>
    </row>
    <row r="88" spans="1:2" x14ac:dyDescent="0.35">
      <c r="A88">
        <v>96</v>
      </c>
      <c r="B88" s="135" t="e" cm="1">
        <f t="array" ref="B88">INDEX(SheetNames,A88)</f>
        <v>#NAME?</v>
      </c>
    </row>
    <row r="89" spans="1:2" x14ac:dyDescent="0.35">
      <c r="A89">
        <v>97</v>
      </c>
      <c r="B89" s="135" t="e" cm="1">
        <f t="array" ref="B89">INDEX(SheetNames,A89)</f>
        <v>#NAME?</v>
      </c>
    </row>
    <row r="90" spans="1:2" x14ac:dyDescent="0.35">
      <c r="A90">
        <v>98</v>
      </c>
      <c r="B90" s="135" t="e" cm="1">
        <f t="array" ref="B90">INDEX(SheetNames,A90)</f>
        <v>#NAME?</v>
      </c>
    </row>
    <row r="91" spans="1:2" x14ac:dyDescent="0.35">
      <c r="A91">
        <v>99</v>
      </c>
      <c r="B91" s="135" t="e" cm="1">
        <f t="array" ref="B91">INDEX(SheetNames,A91)</f>
        <v>#NAME?</v>
      </c>
    </row>
    <row r="92" spans="1:2" x14ac:dyDescent="0.35">
      <c r="A92">
        <v>100</v>
      </c>
      <c r="B92" s="135" t="e" cm="1">
        <f t="array" ref="B92">INDEX(SheetNames,A92)</f>
        <v>#NAME?</v>
      </c>
    </row>
    <row r="93" spans="1:2" x14ac:dyDescent="0.35">
      <c r="A93">
        <v>101</v>
      </c>
      <c r="B93" s="135" t="e" cm="1">
        <f t="array" ref="B93">INDEX(SheetNames,A93)</f>
        <v>#NAME?</v>
      </c>
    </row>
    <row r="94" spans="1:2" x14ac:dyDescent="0.35">
      <c r="A94">
        <v>102</v>
      </c>
      <c r="B94" s="135" t="e" cm="1">
        <f t="array" ref="B94">INDEX(SheetNames,A94)</f>
        <v>#NAME?</v>
      </c>
    </row>
    <row r="95" spans="1:2" x14ac:dyDescent="0.35">
      <c r="A95">
        <v>103</v>
      </c>
      <c r="B95" s="135" t="e" cm="1">
        <f t="array" ref="B95">INDEX(SheetNames,A95)</f>
        <v>#NAME?</v>
      </c>
    </row>
    <row r="96" spans="1:2" x14ac:dyDescent="0.35">
      <c r="A96">
        <v>104</v>
      </c>
      <c r="B96" s="135" t="e" cm="1">
        <f t="array" ref="B96">INDEX(SheetNames,A96)</f>
        <v>#NAME?</v>
      </c>
    </row>
    <row r="97" spans="1:2" x14ac:dyDescent="0.35">
      <c r="A97">
        <v>105</v>
      </c>
      <c r="B97" s="135" t="e" cm="1">
        <f t="array" ref="B97">INDEX(SheetNames,A97)</f>
        <v>#NAME?</v>
      </c>
    </row>
    <row r="98" spans="1:2" x14ac:dyDescent="0.35">
      <c r="A98">
        <v>106</v>
      </c>
      <c r="B98" s="135" t="e" cm="1">
        <f t="array" ref="B98">INDEX(SheetNames,A98)</f>
        <v>#NAME?</v>
      </c>
    </row>
    <row r="99" spans="1:2" x14ac:dyDescent="0.35">
      <c r="A99">
        <v>107</v>
      </c>
      <c r="B99" s="135" t="e" cm="1">
        <f t="array" ref="B99">INDEX(SheetNames,A99)</f>
        <v>#NAME?</v>
      </c>
    </row>
    <row r="100" spans="1:2" x14ac:dyDescent="0.35">
      <c r="A100">
        <v>108</v>
      </c>
      <c r="B100" s="135" t="e" cm="1">
        <f t="array" ref="B100">INDEX(SheetNames,A100)</f>
        <v>#NAME?</v>
      </c>
    </row>
    <row r="101" spans="1:2" x14ac:dyDescent="0.35">
      <c r="A101">
        <v>109</v>
      </c>
      <c r="B101" s="135" t="e" cm="1">
        <f t="array" ref="B101">INDEX(SheetNames,A101)</f>
        <v>#NAME?</v>
      </c>
    </row>
  </sheetData>
  <sheetProtection algorithmName="SHA-512" hashValue="YJY7rKuSBJIuHfsiQ8Nk+eYVWnpQZCxIG1wX/eVT9m/LQC7nTG2/1tu/BhVUIB7UfrZ4SJs7yZjseNu28X/g1Q==" saltValue="xhjTTmu282zHoYb3+LyZfg==" spinCount="100000"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F268-D718-4522-B149-71AFF4FFEC15}">
  <sheetPr codeName="Sheet144">
    <tabColor theme="4" tint="0.79998168889431442"/>
  </sheetPr>
  <dimension ref="A1:V98"/>
  <sheetViews>
    <sheetView zoomScale="60" zoomScaleNormal="60" workbookViewId="0">
      <pane xSplit="4" ySplit="7" topLeftCell="E88"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 min="23" max="23" width="0" hidden="1" customWidth="1"/>
  </cols>
  <sheetData>
    <row r="1" spans="1:22" x14ac:dyDescent="0.35">
      <c r="A1" s="74" t="s">
        <v>30</v>
      </c>
      <c r="C1" s="323" t="s">
        <v>929</v>
      </c>
      <c r="D1" s="323"/>
      <c r="E1" s="323"/>
      <c r="F1" s="324"/>
      <c r="G1" s="16"/>
      <c r="I1" s="7"/>
      <c r="J1" s="7"/>
      <c r="K1" s="7"/>
    </row>
    <row r="2" spans="1:22" x14ac:dyDescent="0.35">
      <c r="A2" s="74" t="s">
        <v>31</v>
      </c>
      <c r="B2" s="9"/>
      <c r="C2" s="323" t="s">
        <v>661</v>
      </c>
      <c r="D2" s="323"/>
      <c r="E2" s="323"/>
      <c r="F2" s="324"/>
      <c r="I2" s="8"/>
      <c r="J2" s="8"/>
      <c r="K2" s="8"/>
    </row>
    <row r="3" spans="1:22" ht="35.25" customHeight="1" x14ac:dyDescent="0.35">
      <c r="A3" s="75" t="s">
        <v>32</v>
      </c>
      <c r="B3" s="4"/>
      <c r="C3" s="323" t="s">
        <v>930</v>
      </c>
      <c r="D3" s="323"/>
      <c r="E3" s="323"/>
      <c r="F3" s="324"/>
      <c r="I3" s="8"/>
      <c r="J3" s="8"/>
      <c r="K3" s="8"/>
    </row>
    <row r="4" spans="1:22" ht="17.25" customHeight="1" x14ac:dyDescent="0.35">
      <c r="A4" s="75" t="s">
        <v>33</v>
      </c>
      <c r="B4" s="17"/>
      <c r="C4" s="289" t="s">
        <v>521</v>
      </c>
      <c r="D4" s="289"/>
      <c r="E4" s="289"/>
      <c r="F4" s="290"/>
      <c r="I4" s="8"/>
      <c r="J4" s="8"/>
      <c r="K4" s="8"/>
    </row>
    <row r="5" spans="1:22" ht="15" thickBot="1" x14ac:dyDescent="0.4"/>
    <row r="6" spans="1:22" x14ac:dyDescent="0.35">
      <c r="A6" s="550" t="s">
        <v>34</v>
      </c>
      <c r="B6" s="551"/>
      <c r="C6" s="551"/>
      <c r="D6" s="108"/>
      <c r="E6" s="552" t="s">
        <v>35</v>
      </c>
      <c r="F6" s="552"/>
      <c r="G6" s="552"/>
      <c r="H6" s="552"/>
      <c r="I6" s="552"/>
      <c r="J6" s="552"/>
      <c r="K6" s="552"/>
      <c r="L6" s="552"/>
      <c r="M6" s="552"/>
      <c r="N6" s="553"/>
      <c r="R6" s="18"/>
      <c r="S6" s="18"/>
      <c r="T6" s="18"/>
      <c r="U6" s="18"/>
    </row>
    <row r="7" spans="1:22" ht="47" thickBot="1" x14ac:dyDescent="0.4">
      <c r="A7" s="109" t="s">
        <v>320</v>
      </c>
      <c r="B7" s="78" t="s">
        <v>37</v>
      </c>
      <c r="C7" s="78" t="s">
        <v>321</v>
      </c>
      <c r="D7" s="78" t="s">
        <v>322</v>
      </c>
      <c r="E7" s="103" t="s">
        <v>40</v>
      </c>
      <c r="F7" s="103" t="s">
        <v>41</v>
      </c>
      <c r="G7" s="103" t="s">
        <v>42</v>
      </c>
      <c r="H7" s="103" t="s">
        <v>43</v>
      </c>
      <c r="I7" s="103" t="s">
        <v>44</v>
      </c>
      <c r="J7" s="103" t="s">
        <v>45</v>
      </c>
      <c r="K7" s="103" t="s">
        <v>46</v>
      </c>
      <c r="L7" s="103" t="s">
        <v>47</v>
      </c>
      <c r="M7" s="103" t="s">
        <v>48</v>
      </c>
      <c r="N7" s="107"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435</v>
      </c>
      <c r="F8" s="385" t="s">
        <v>444</v>
      </c>
      <c r="G8" s="385" t="s">
        <v>510</v>
      </c>
      <c r="H8" s="385" t="s">
        <v>468</v>
      </c>
      <c r="I8" s="385" t="s">
        <v>439</v>
      </c>
      <c r="J8" s="370" t="s">
        <v>159</v>
      </c>
      <c r="K8" s="379" t="s">
        <v>931</v>
      </c>
      <c r="L8" s="370" t="s">
        <v>257</v>
      </c>
      <c r="M8" s="370"/>
      <c r="N8" s="57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58"/>
      <c r="N9" s="400"/>
      <c r="R9" s="12"/>
      <c r="S9" s="12"/>
      <c r="T9" s="12"/>
      <c r="U9" s="2"/>
    </row>
    <row r="10" spans="1:22" x14ac:dyDescent="0.35">
      <c r="A10" s="377"/>
      <c r="B10" s="388"/>
      <c r="C10" s="24" t="s">
        <v>326</v>
      </c>
      <c r="D10" s="24" t="s">
        <v>257</v>
      </c>
      <c r="E10" s="386"/>
      <c r="F10" s="386"/>
      <c r="G10" s="386"/>
      <c r="H10" s="386"/>
      <c r="I10" s="386"/>
      <c r="J10" s="358"/>
      <c r="K10" s="296"/>
      <c r="L10" s="358"/>
      <c r="M10" s="358"/>
      <c r="N10" s="400"/>
      <c r="R10" s="12"/>
      <c r="S10" s="12"/>
      <c r="T10" s="12"/>
    </row>
    <row r="11" spans="1:22" x14ac:dyDescent="0.35">
      <c r="A11" s="377"/>
      <c r="B11" s="388"/>
      <c r="C11" s="24" t="s">
        <v>327</v>
      </c>
      <c r="D11" s="24" t="s">
        <v>257</v>
      </c>
      <c r="E11" s="386"/>
      <c r="F11" s="386"/>
      <c r="G11" s="386"/>
      <c r="H11" s="386"/>
      <c r="I11" s="386"/>
      <c r="J11" s="358"/>
      <c r="K11" s="296"/>
      <c r="L11" s="358"/>
      <c r="M11" s="358"/>
      <c r="N11" s="400"/>
      <c r="R11" s="12"/>
      <c r="S11" s="12"/>
      <c r="T11" s="12"/>
    </row>
    <row r="12" spans="1:22" ht="29" x14ac:dyDescent="0.35">
      <c r="A12" s="377"/>
      <c r="B12" s="388"/>
      <c r="C12" s="24" t="s">
        <v>328</v>
      </c>
      <c r="D12" s="24" t="s">
        <v>257</v>
      </c>
      <c r="E12" s="386"/>
      <c r="F12" s="386"/>
      <c r="G12" s="386"/>
      <c r="H12" s="386"/>
      <c r="I12" s="386"/>
      <c r="J12" s="358"/>
      <c r="K12" s="296"/>
      <c r="L12" s="358"/>
      <c r="M12" s="358"/>
      <c r="N12" s="400"/>
      <c r="R12" s="12"/>
      <c r="S12" s="12"/>
      <c r="T12" s="12"/>
    </row>
    <row r="13" spans="1:22" x14ac:dyDescent="0.35">
      <c r="A13" s="377"/>
      <c r="B13" s="388"/>
      <c r="C13" s="24" t="s">
        <v>329</v>
      </c>
      <c r="D13" s="24" t="s">
        <v>257</v>
      </c>
      <c r="E13" s="386"/>
      <c r="F13" s="386"/>
      <c r="G13" s="386"/>
      <c r="H13" s="386"/>
      <c r="I13" s="386"/>
      <c r="J13" s="358"/>
      <c r="K13" s="296"/>
      <c r="L13" s="358"/>
      <c r="M13" s="358"/>
      <c r="N13" s="400"/>
      <c r="R13" s="12"/>
      <c r="S13" s="12"/>
      <c r="T13" s="12"/>
    </row>
    <row r="14" spans="1:22" ht="29" x14ac:dyDescent="0.35">
      <c r="A14" s="377"/>
      <c r="B14" s="388"/>
      <c r="C14" s="24" t="s">
        <v>330</v>
      </c>
      <c r="D14" s="24" t="s">
        <v>257</v>
      </c>
      <c r="E14" s="386"/>
      <c r="F14" s="386"/>
      <c r="G14" s="386"/>
      <c r="H14" s="386"/>
      <c r="I14" s="386"/>
      <c r="J14" s="358"/>
      <c r="K14" s="296"/>
      <c r="L14" s="358"/>
      <c r="M14" s="358"/>
      <c r="N14" s="400"/>
      <c r="R14" s="12"/>
      <c r="S14" s="12"/>
      <c r="T14" s="12"/>
    </row>
    <row r="15" spans="1:22" x14ac:dyDescent="0.35">
      <c r="A15" s="377"/>
      <c r="B15" s="388"/>
      <c r="C15" s="24" t="s">
        <v>331</v>
      </c>
      <c r="D15" s="24" t="s">
        <v>257</v>
      </c>
      <c r="E15" s="386"/>
      <c r="F15" s="386"/>
      <c r="G15" s="386"/>
      <c r="H15" s="386"/>
      <c r="I15" s="386"/>
      <c r="J15" s="358"/>
      <c r="K15" s="296"/>
      <c r="L15" s="358"/>
      <c r="M15" s="358"/>
      <c r="N15" s="400"/>
      <c r="R15" s="12"/>
      <c r="S15" s="12"/>
      <c r="T15" s="12"/>
    </row>
    <row r="16" spans="1:22" ht="29" x14ac:dyDescent="0.35">
      <c r="A16" s="377"/>
      <c r="B16" s="388"/>
      <c r="C16" s="24" t="s">
        <v>332</v>
      </c>
      <c r="D16" s="24" t="s">
        <v>257</v>
      </c>
      <c r="E16" s="386"/>
      <c r="F16" s="386"/>
      <c r="G16" s="386"/>
      <c r="H16" s="386"/>
      <c r="I16" s="386"/>
      <c r="J16" s="358"/>
      <c r="K16" s="296"/>
      <c r="L16" s="358"/>
      <c r="M16" s="358"/>
      <c r="N16" s="400"/>
      <c r="R16" s="12"/>
      <c r="S16" s="12"/>
      <c r="T16" s="12"/>
    </row>
    <row r="17" spans="1:22" ht="15" thickBot="1" x14ac:dyDescent="0.4">
      <c r="A17" s="382"/>
      <c r="B17" s="520"/>
      <c r="C17" s="88" t="s">
        <v>333</v>
      </c>
      <c r="D17" s="88" t="s">
        <v>257</v>
      </c>
      <c r="E17" s="521"/>
      <c r="F17" s="521"/>
      <c r="G17" s="521"/>
      <c r="H17" s="521"/>
      <c r="I17" s="521"/>
      <c r="J17" s="359"/>
      <c r="K17" s="361"/>
      <c r="L17" s="359"/>
      <c r="M17" s="359"/>
      <c r="N17" s="580"/>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664</v>
      </c>
      <c r="L18" s="370" t="s">
        <v>257</v>
      </c>
      <c r="M18" s="370"/>
      <c r="N18" s="503"/>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59"/>
      <c r="N19" s="504"/>
      <c r="R19" s="12"/>
      <c r="S19" s="12"/>
      <c r="T19" s="12"/>
    </row>
    <row r="20" spans="1:22" ht="72.5" x14ac:dyDescent="0.35">
      <c r="A20" s="376" t="s">
        <v>337</v>
      </c>
      <c r="B20" s="367" t="s">
        <v>120</v>
      </c>
      <c r="C20" s="79" t="s">
        <v>338</v>
      </c>
      <c r="D20" s="86" t="s">
        <v>253</v>
      </c>
      <c r="E20" s="370" t="s">
        <v>421</v>
      </c>
      <c r="F20" s="370" t="s">
        <v>444</v>
      </c>
      <c r="G20" s="370" t="s">
        <v>510</v>
      </c>
      <c r="H20" s="370" t="s">
        <v>468</v>
      </c>
      <c r="I20" s="370" t="s">
        <v>439</v>
      </c>
      <c r="J20" s="370" t="s">
        <v>159</v>
      </c>
      <c r="K20" s="379" t="s">
        <v>932</v>
      </c>
      <c r="L20" s="370" t="s">
        <v>257</v>
      </c>
      <c r="M20" s="370"/>
      <c r="N20" s="503"/>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77"/>
      <c r="B21" s="368"/>
      <c r="C21" s="3" t="s">
        <v>339</v>
      </c>
      <c r="D21" s="24" t="s">
        <v>257</v>
      </c>
      <c r="E21" s="358"/>
      <c r="F21" s="358"/>
      <c r="G21" s="358"/>
      <c r="H21" s="358"/>
      <c r="I21" s="358"/>
      <c r="J21" s="358"/>
      <c r="K21" s="296"/>
      <c r="L21" s="358"/>
      <c r="M21" s="358"/>
      <c r="N21" s="505"/>
      <c r="R21" s="12"/>
      <c r="S21" s="12"/>
      <c r="T21" s="12"/>
    </row>
    <row r="22" spans="1:22" ht="14.5" customHeight="1" x14ac:dyDescent="0.35">
      <c r="A22" s="377"/>
      <c r="B22" s="368"/>
      <c r="C22" s="3" t="s">
        <v>340</v>
      </c>
      <c r="D22" s="24" t="s">
        <v>257</v>
      </c>
      <c r="E22" s="358"/>
      <c r="F22" s="358"/>
      <c r="G22" s="358"/>
      <c r="H22" s="358"/>
      <c r="I22" s="358"/>
      <c r="J22" s="358"/>
      <c r="K22" s="296"/>
      <c r="L22" s="358"/>
      <c r="M22" s="358"/>
      <c r="N22" s="505"/>
      <c r="R22" s="12"/>
      <c r="S22" s="12"/>
      <c r="T22" s="12"/>
    </row>
    <row r="23" spans="1:22" x14ac:dyDescent="0.35">
      <c r="A23" s="377"/>
      <c r="B23" s="368"/>
      <c r="C23" s="3" t="s">
        <v>341</v>
      </c>
      <c r="D23" s="24" t="s">
        <v>257</v>
      </c>
      <c r="E23" s="358"/>
      <c r="F23" s="358"/>
      <c r="G23" s="358"/>
      <c r="H23" s="358"/>
      <c r="I23" s="358"/>
      <c r="J23" s="358"/>
      <c r="K23" s="296"/>
      <c r="L23" s="358"/>
      <c r="M23" s="358"/>
      <c r="N23" s="505"/>
      <c r="R23" s="12"/>
      <c r="S23" s="12"/>
      <c r="T23" s="12"/>
    </row>
    <row r="24" spans="1:22" ht="14.5" customHeight="1" x14ac:dyDescent="0.35">
      <c r="A24" s="377"/>
      <c r="B24" s="368"/>
      <c r="C24" s="3" t="s">
        <v>342</v>
      </c>
      <c r="D24" s="24" t="s">
        <v>257</v>
      </c>
      <c r="E24" s="358"/>
      <c r="F24" s="358"/>
      <c r="G24" s="358"/>
      <c r="H24" s="358"/>
      <c r="I24" s="358"/>
      <c r="J24" s="358"/>
      <c r="K24" s="296"/>
      <c r="L24" s="358"/>
      <c r="M24" s="358"/>
      <c r="N24" s="505"/>
      <c r="R24" s="12"/>
      <c r="S24" s="12"/>
      <c r="T24" s="12"/>
    </row>
    <row r="25" spans="1:22" ht="29" x14ac:dyDescent="0.35">
      <c r="A25" s="377"/>
      <c r="B25" s="368"/>
      <c r="C25" s="3" t="s">
        <v>343</v>
      </c>
      <c r="D25" s="24" t="s">
        <v>257</v>
      </c>
      <c r="E25" s="358"/>
      <c r="F25" s="358"/>
      <c r="G25" s="358"/>
      <c r="H25" s="358"/>
      <c r="I25" s="358"/>
      <c r="J25" s="358"/>
      <c r="K25" s="296"/>
      <c r="L25" s="358"/>
      <c r="M25" s="358"/>
      <c r="N25" s="505"/>
      <c r="R25" s="12"/>
      <c r="S25" s="12"/>
      <c r="T25" s="12"/>
    </row>
    <row r="26" spans="1:22" ht="14.5" customHeight="1" x14ac:dyDescent="0.35">
      <c r="A26" s="377"/>
      <c r="B26" s="368"/>
      <c r="C26" s="3" t="s">
        <v>344</v>
      </c>
      <c r="D26" s="24" t="s">
        <v>257</v>
      </c>
      <c r="E26" s="358"/>
      <c r="F26" s="358"/>
      <c r="G26" s="358"/>
      <c r="H26" s="358"/>
      <c r="I26" s="358"/>
      <c r="J26" s="358"/>
      <c r="K26" s="296"/>
      <c r="L26" s="358"/>
      <c r="M26" s="358"/>
      <c r="N26" s="505"/>
      <c r="R26" s="12"/>
      <c r="S26" s="12"/>
      <c r="T26" s="12"/>
    </row>
    <row r="27" spans="1:22" ht="29.5" thickBot="1" x14ac:dyDescent="0.4">
      <c r="A27" s="382"/>
      <c r="B27" s="369"/>
      <c r="C27" s="80" t="s">
        <v>345</v>
      </c>
      <c r="D27" s="88" t="s">
        <v>257</v>
      </c>
      <c r="E27" s="359"/>
      <c r="F27" s="359"/>
      <c r="G27" s="359"/>
      <c r="H27" s="359"/>
      <c r="I27" s="359"/>
      <c r="J27" s="359"/>
      <c r="K27" s="361"/>
      <c r="L27" s="359"/>
      <c r="M27" s="359"/>
      <c r="N27" s="504"/>
      <c r="R27" s="12"/>
      <c r="S27" s="12"/>
      <c r="T27" s="12"/>
    </row>
    <row r="28" spans="1:22" ht="29" x14ac:dyDescent="0.35">
      <c r="A28" s="376" t="s">
        <v>346</v>
      </c>
      <c r="B28" s="367" t="s">
        <v>121</v>
      </c>
      <c r="C28" s="85" t="s">
        <v>347</v>
      </c>
      <c r="D28" s="79" t="s">
        <v>253</v>
      </c>
      <c r="E28" s="370" t="s">
        <v>421</v>
      </c>
      <c r="F28" s="370" t="s">
        <v>444</v>
      </c>
      <c r="G28" s="370" t="s">
        <v>510</v>
      </c>
      <c r="H28" s="370" t="s">
        <v>468</v>
      </c>
      <c r="I28" s="370" t="s">
        <v>439</v>
      </c>
      <c r="J28" s="370" t="s">
        <v>159</v>
      </c>
      <c r="K28" s="379" t="s">
        <v>933</v>
      </c>
      <c r="L28" s="370" t="s">
        <v>257</v>
      </c>
      <c r="M28" s="379"/>
      <c r="N28" s="498" t="s">
        <v>934</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IIA4:Include the provision of amenity space as a requirement of the policy and cross reference to policy GI2 Open Space.
</v>
      </c>
    </row>
    <row r="29" spans="1:22" ht="29" x14ac:dyDescent="0.35">
      <c r="A29" s="377"/>
      <c r="B29" s="368"/>
      <c r="C29" s="83" t="s">
        <v>348</v>
      </c>
      <c r="D29" s="3" t="s">
        <v>253</v>
      </c>
      <c r="E29" s="358"/>
      <c r="F29" s="358"/>
      <c r="G29" s="358"/>
      <c r="H29" s="358"/>
      <c r="I29" s="358"/>
      <c r="J29" s="358"/>
      <c r="K29" s="296"/>
      <c r="L29" s="358"/>
      <c r="M29" s="296"/>
      <c r="N29" s="499"/>
      <c r="R29" s="12"/>
      <c r="S29" s="12"/>
      <c r="T29" s="12"/>
    </row>
    <row r="30" spans="1:22" x14ac:dyDescent="0.35">
      <c r="A30" s="377"/>
      <c r="B30" s="368"/>
      <c r="C30" s="83" t="s">
        <v>349</v>
      </c>
      <c r="D30" s="3" t="s">
        <v>253</v>
      </c>
      <c r="E30" s="358"/>
      <c r="F30" s="358"/>
      <c r="G30" s="358"/>
      <c r="H30" s="358"/>
      <c r="I30" s="358"/>
      <c r="J30" s="358"/>
      <c r="K30" s="296"/>
      <c r="L30" s="358"/>
      <c r="M30" s="296"/>
      <c r="N30" s="499"/>
      <c r="R30" s="12"/>
      <c r="S30" s="12"/>
      <c r="T30" s="12"/>
    </row>
    <row r="31" spans="1:22" ht="30" customHeight="1" x14ac:dyDescent="0.35">
      <c r="A31" s="377"/>
      <c r="B31" s="368"/>
      <c r="C31" s="83" t="s">
        <v>350</v>
      </c>
      <c r="D31" s="3" t="s">
        <v>253</v>
      </c>
      <c r="E31" s="358"/>
      <c r="F31" s="358"/>
      <c r="G31" s="358"/>
      <c r="H31" s="358"/>
      <c r="I31" s="358"/>
      <c r="J31" s="358"/>
      <c r="K31" s="296"/>
      <c r="L31" s="358"/>
      <c r="M31" s="296"/>
      <c r="N31" s="499"/>
      <c r="R31" s="12"/>
      <c r="S31" s="12"/>
      <c r="T31" s="12"/>
    </row>
    <row r="32" spans="1:22" x14ac:dyDescent="0.35">
      <c r="A32" s="377"/>
      <c r="B32" s="368"/>
      <c r="C32" s="83" t="s">
        <v>351</v>
      </c>
      <c r="D32" s="3" t="s">
        <v>253</v>
      </c>
      <c r="E32" s="358"/>
      <c r="F32" s="358"/>
      <c r="G32" s="358"/>
      <c r="H32" s="358"/>
      <c r="I32" s="358"/>
      <c r="J32" s="358"/>
      <c r="K32" s="296"/>
      <c r="L32" s="358"/>
      <c r="M32" s="296"/>
      <c r="N32" s="499"/>
      <c r="R32" s="12"/>
      <c r="S32" s="12"/>
      <c r="T32" s="12"/>
    </row>
    <row r="33" spans="1:22" x14ac:dyDescent="0.35">
      <c r="A33" s="377"/>
      <c r="B33" s="368"/>
      <c r="C33" s="83" t="s">
        <v>352</v>
      </c>
      <c r="D33" s="3" t="s">
        <v>257</v>
      </c>
      <c r="E33" s="358"/>
      <c r="F33" s="358"/>
      <c r="G33" s="358"/>
      <c r="H33" s="358"/>
      <c r="I33" s="358"/>
      <c r="J33" s="358"/>
      <c r="K33" s="296"/>
      <c r="L33" s="358"/>
      <c r="M33" s="296"/>
      <c r="N33" s="499"/>
      <c r="R33" s="12"/>
      <c r="S33" s="12"/>
      <c r="T33" s="12"/>
    </row>
    <row r="34" spans="1:22" ht="24.75" customHeight="1" x14ac:dyDescent="0.35">
      <c r="A34" s="377"/>
      <c r="B34" s="368"/>
      <c r="C34" s="83" t="s">
        <v>353</v>
      </c>
      <c r="D34" s="3" t="s">
        <v>257</v>
      </c>
      <c r="E34" s="358"/>
      <c r="F34" s="358"/>
      <c r="G34" s="358"/>
      <c r="H34" s="358"/>
      <c r="I34" s="358"/>
      <c r="J34" s="358"/>
      <c r="K34" s="296"/>
      <c r="L34" s="358"/>
      <c r="M34" s="296"/>
      <c r="N34" s="499"/>
      <c r="R34" s="12"/>
      <c r="S34" s="12"/>
      <c r="T34" s="12"/>
    </row>
    <row r="35" spans="1:22" ht="38.25" customHeight="1" thickBot="1" x14ac:dyDescent="0.4">
      <c r="A35" s="382"/>
      <c r="B35" s="369"/>
      <c r="C35" s="93" t="s">
        <v>354</v>
      </c>
      <c r="D35" s="80" t="s">
        <v>253</v>
      </c>
      <c r="E35" s="359"/>
      <c r="F35" s="359"/>
      <c r="G35" s="359"/>
      <c r="H35" s="359"/>
      <c r="I35" s="359"/>
      <c r="J35" s="359"/>
      <c r="K35" s="361"/>
      <c r="L35" s="359"/>
      <c r="M35" s="361"/>
      <c r="N35" s="500"/>
      <c r="R35" s="12"/>
      <c r="S35" s="12"/>
      <c r="T35" s="12"/>
    </row>
    <row r="36" spans="1:22" x14ac:dyDescent="0.35">
      <c r="A36" s="376" t="s">
        <v>355</v>
      </c>
      <c r="B36" s="367" t="s">
        <v>122</v>
      </c>
      <c r="C36" s="79" t="s">
        <v>356</v>
      </c>
      <c r="D36" s="79" t="s">
        <v>257</v>
      </c>
      <c r="E36" s="370" t="s">
        <v>421</v>
      </c>
      <c r="F36" s="370" t="s">
        <v>444</v>
      </c>
      <c r="G36" s="370" t="s">
        <v>510</v>
      </c>
      <c r="H36" s="370" t="s">
        <v>468</v>
      </c>
      <c r="I36" s="370" t="s">
        <v>439</v>
      </c>
      <c r="J36" s="370" t="s">
        <v>159</v>
      </c>
      <c r="K36" s="379" t="s">
        <v>935</v>
      </c>
      <c r="L36" s="379" t="s">
        <v>257</v>
      </c>
      <c r="M36" s="379"/>
      <c r="N36" s="498"/>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77"/>
      <c r="B37" s="368"/>
      <c r="C37" s="3" t="s">
        <v>357</v>
      </c>
      <c r="D37" s="3" t="s">
        <v>257</v>
      </c>
      <c r="E37" s="358"/>
      <c r="F37" s="358"/>
      <c r="G37" s="358"/>
      <c r="H37" s="358"/>
      <c r="I37" s="358"/>
      <c r="J37" s="358"/>
      <c r="K37" s="296"/>
      <c r="L37" s="296"/>
      <c r="M37" s="296"/>
      <c r="N37" s="499"/>
      <c r="R37" s="12"/>
      <c r="S37" s="12"/>
      <c r="T37" s="12"/>
    </row>
    <row r="38" spans="1:22" x14ac:dyDescent="0.35">
      <c r="A38" s="377"/>
      <c r="B38" s="368"/>
      <c r="C38" s="3" t="s">
        <v>358</v>
      </c>
      <c r="D38" s="3" t="s">
        <v>253</v>
      </c>
      <c r="E38" s="358"/>
      <c r="F38" s="358"/>
      <c r="G38" s="358"/>
      <c r="H38" s="358"/>
      <c r="I38" s="358"/>
      <c r="J38" s="358"/>
      <c r="K38" s="296"/>
      <c r="L38" s="296"/>
      <c r="M38" s="296"/>
      <c r="N38" s="499"/>
      <c r="R38" s="12"/>
      <c r="S38" s="12"/>
      <c r="T38" s="12"/>
    </row>
    <row r="39" spans="1:22" ht="29" x14ac:dyDescent="0.35">
      <c r="A39" s="377"/>
      <c r="B39" s="368"/>
      <c r="C39" s="3" t="s">
        <v>359</v>
      </c>
      <c r="D39" s="3" t="s">
        <v>257</v>
      </c>
      <c r="E39" s="358"/>
      <c r="F39" s="358"/>
      <c r="G39" s="358"/>
      <c r="H39" s="358"/>
      <c r="I39" s="358"/>
      <c r="J39" s="358"/>
      <c r="K39" s="296"/>
      <c r="L39" s="296"/>
      <c r="M39" s="296"/>
      <c r="N39" s="499"/>
      <c r="R39" s="12"/>
      <c r="S39" s="12"/>
      <c r="T39" s="12"/>
    </row>
    <row r="40" spans="1:22" ht="43.5" x14ac:dyDescent="0.35">
      <c r="A40" s="377"/>
      <c r="B40" s="368"/>
      <c r="C40" s="3" t="s">
        <v>360</v>
      </c>
      <c r="D40" s="3" t="s">
        <v>257</v>
      </c>
      <c r="E40" s="358"/>
      <c r="F40" s="358"/>
      <c r="G40" s="358"/>
      <c r="H40" s="358"/>
      <c r="I40" s="358"/>
      <c r="J40" s="358"/>
      <c r="K40" s="296"/>
      <c r="L40" s="296"/>
      <c r="M40" s="296"/>
      <c r="N40" s="499"/>
      <c r="R40" s="12"/>
      <c r="S40" s="12"/>
      <c r="T40" s="12"/>
    </row>
    <row r="41" spans="1:22" ht="29.5" thickBot="1" x14ac:dyDescent="0.4">
      <c r="A41" s="382"/>
      <c r="B41" s="369"/>
      <c r="C41" s="80" t="s">
        <v>361</v>
      </c>
      <c r="D41" s="80" t="s">
        <v>253</v>
      </c>
      <c r="E41" s="359"/>
      <c r="F41" s="359"/>
      <c r="G41" s="359"/>
      <c r="H41" s="359"/>
      <c r="I41" s="359"/>
      <c r="J41" s="359"/>
      <c r="K41" s="361"/>
      <c r="L41" s="361"/>
      <c r="M41" s="361"/>
      <c r="N41" s="500"/>
      <c r="R41" s="12"/>
      <c r="S41" s="12"/>
      <c r="T41" s="12"/>
    </row>
    <row r="42" spans="1:22" ht="29" x14ac:dyDescent="0.35">
      <c r="A42" s="376" t="s">
        <v>362</v>
      </c>
      <c r="B42" s="367" t="s">
        <v>123</v>
      </c>
      <c r="C42" s="79" t="s">
        <v>363</v>
      </c>
      <c r="D42" s="79" t="s">
        <v>253</v>
      </c>
      <c r="E42" s="370" t="s">
        <v>421</v>
      </c>
      <c r="F42" s="370" t="s">
        <v>444</v>
      </c>
      <c r="G42" s="370" t="s">
        <v>510</v>
      </c>
      <c r="H42" s="370" t="s">
        <v>468</v>
      </c>
      <c r="I42" s="370" t="s">
        <v>439</v>
      </c>
      <c r="J42" s="370" t="s">
        <v>159</v>
      </c>
      <c r="K42" s="379" t="s">
        <v>936</v>
      </c>
      <c r="L42" s="379" t="s">
        <v>257</v>
      </c>
      <c r="M42" s="379"/>
      <c r="N42" s="498"/>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77"/>
      <c r="B43" s="368"/>
      <c r="C43" s="3" t="s">
        <v>364</v>
      </c>
      <c r="D43" s="3" t="s">
        <v>253</v>
      </c>
      <c r="E43" s="358"/>
      <c r="F43" s="358"/>
      <c r="G43" s="358"/>
      <c r="H43" s="358"/>
      <c r="I43" s="358"/>
      <c r="J43" s="358"/>
      <c r="K43" s="296"/>
      <c r="L43" s="296"/>
      <c r="M43" s="296"/>
      <c r="N43" s="499"/>
      <c r="R43" s="12"/>
      <c r="S43" s="12"/>
      <c r="T43" s="12"/>
    </row>
    <row r="44" spans="1:22" x14ac:dyDescent="0.35">
      <c r="A44" s="377"/>
      <c r="B44" s="368"/>
      <c r="C44" s="3" t="s">
        <v>365</v>
      </c>
      <c r="D44" s="3" t="s">
        <v>257</v>
      </c>
      <c r="E44" s="358"/>
      <c r="F44" s="358"/>
      <c r="G44" s="358"/>
      <c r="H44" s="358"/>
      <c r="I44" s="358"/>
      <c r="J44" s="358"/>
      <c r="K44" s="296"/>
      <c r="L44" s="296"/>
      <c r="M44" s="296"/>
      <c r="N44" s="499"/>
      <c r="R44" s="12"/>
      <c r="S44" s="12"/>
      <c r="T44" s="12"/>
    </row>
    <row r="45" spans="1:22" ht="29" x14ac:dyDescent="0.35">
      <c r="A45" s="377"/>
      <c r="B45" s="368"/>
      <c r="C45" s="3" t="s">
        <v>366</v>
      </c>
      <c r="D45" s="3" t="s">
        <v>257</v>
      </c>
      <c r="E45" s="358"/>
      <c r="F45" s="358"/>
      <c r="G45" s="358"/>
      <c r="H45" s="358"/>
      <c r="I45" s="358"/>
      <c r="J45" s="358"/>
      <c r="K45" s="296"/>
      <c r="L45" s="296"/>
      <c r="M45" s="296"/>
      <c r="N45" s="499"/>
      <c r="R45" s="12"/>
      <c r="S45" s="12"/>
      <c r="T45" s="12"/>
    </row>
    <row r="46" spans="1:22" ht="29.5" thickBot="1" x14ac:dyDescent="0.4">
      <c r="A46" s="382"/>
      <c r="B46" s="369"/>
      <c r="C46" s="80" t="s">
        <v>367</v>
      </c>
      <c r="D46" s="80" t="s">
        <v>257</v>
      </c>
      <c r="E46" s="359"/>
      <c r="F46" s="359"/>
      <c r="G46" s="359"/>
      <c r="H46" s="359"/>
      <c r="I46" s="359"/>
      <c r="J46" s="359"/>
      <c r="K46" s="361"/>
      <c r="L46" s="361"/>
      <c r="M46" s="361"/>
      <c r="N46" s="500"/>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9" t="s">
        <v>257</v>
      </c>
      <c r="M47" s="379"/>
      <c r="N47" s="498"/>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82"/>
      <c r="B48" s="369"/>
      <c r="C48" s="80" t="s">
        <v>370</v>
      </c>
      <c r="D48" s="80" t="s">
        <v>257</v>
      </c>
      <c r="E48" s="359"/>
      <c r="F48" s="359"/>
      <c r="G48" s="359"/>
      <c r="H48" s="359"/>
      <c r="I48" s="359"/>
      <c r="J48" s="359"/>
      <c r="K48" s="361"/>
      <c r="L48" s="361"/>
      <c r="M48" s="361"/>
      <c r="N48" s="500"/>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9" t="s">
        <v>257</v>
      </c>
      <c r="M49" s="379"/>
      <c r="N49" s="498"/>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77"/>
      <c r="B50" s="368"/>
      <c r="C50" s="24" t="s">
        <v>373</v>
      </c>
      <c r="D50" s="24" t="s">
        <v>257</v>
      </c>
      <c r="E50" s="358"/>
      <c r="F50" s="358"/>
      <c r="G50" s="358"/>
      <c r="H50" s="358"/>
      <c r="I50" s="358"/>
      <c r="J50" s="358"/>
      <c r="K50" s="296"/>
      <c r="L50" s="296"/>
      <c r="M50" s="296"/>
      <c r="N50" s="499"/>
      <c r="R50" s="12"/>
      <c r="S50" s="12"/>
      <c r="T50" s="12"/>
    </row>
    <row r="51" spans="1:22" x14ac:dyDescent="0.35">
      <c r="A51" s="377"/>
      <c r="B51" s="368"/>
      <c r="C51" s="97" t="s">
        <v>374</v>
      </c>
      <c r="D51" s="24" t="s">
        <v>257</v>
      </c>
      <c r="E51" s="358"/>
      <c r="F51" s="358"/>
      <c r="G51" s="358"/>
      <c r="H51" s="358"/>
      <c r="I51" s="358"/>
      <c r="J51" s="358"/>
      <c r="K51" s="296"/>
      <c r="L51" s="296"/>
      <c r="M51" s="296"/>
      <c r="N51" s="499"/>
      <c r="R51" s="12"/>
      <c r="S51" s="12"/>
      <c r="T51" s="12"/>
    </row>
    <row r="52" spans="1:22" x14ac:dyDescent="0.35">
      <c r="A52" s="377"/>
      <c r="B52" s="368"/>
      <c r="C52" s="24" t="s">
        <v>375</v>
      </c>
      <c r="D52" s="24" t="s">
        <v>257</v>
      </c>
      <c r="E52" s="358"/>
      <c r="F52" s="358"/>
      <c r="G52" s="358"/>
      <c r="H52" s="358"/>
      <c r="I52" s="358"/>
      <c r="J52" s="358"/>
      <c r="K52" s="296"/>
      <c r="L52" s="296"/>
      <c r="M52" s="296"/>
      <c r="N52" s="499"/>
      <c r="R52" s="12"/>
      <c r="S52" s="12"/>
      <c r="T52" s="12"/>
    </row>
    <row r="53" spans="1:22" ht="15" thickBot="1" x14ac:dyDescent="0.4">
      <c r="A53" s="382"/>
      <c r="B53" s="369"/>
      <c r="C53" s="88" t="s">
        <v>376</v>
      </c>
      <c r="D53" s="88" t="s">
        <v>257</v>
      </c>
      <c r="E53" s="359"/>
      <c r="F53" s="359"/>
      <c r="G53" s="359"/>
      <c r="H53" s="359"/>
      <c r="I53" s="359"/>
      <c r="J53" s="359"/>
      <c r="K53" s="361"/>
      <c r="L53" s="361"/>
      <c r="M53" s="361"/>
      <c r="N53" s="500"/>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9" t="s">
        <v>257</v>
      </c>
      <c r="M54" s="379"/>
      <c r="N54" s="498"/>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77"/>
      <c r="B55" s="368"/>
      <c r="C55" s="94" t="s">
        <v>379</v>
      </c>
      <c r="D55" s="24" t="s">
        <v>257</v>
      </c>
      <c r="E55" s="358"/>
      <c r="F55" s="358"/>
      <c r="G55" s="358"/>
      <c r="H55" s="358"/>
      <c r="I55" s="358"/>
      <c r="J55" s="358"/>
      <c r="K55" s="296"/>
      <c r="L55" s="296"/>
      <c r="M55" s="296"/>
      <c r="N55" s="499"/>
      <c r="R55" s="12"/>
      <c r="S55" s="12"/>
      <c r="T55" s="12"/>
    </row>
    <row r="56" spans="1:22" ht="29.5" thickBot="1" x14ac:dyDescent="0.4">
      <c r="A56" s="382"/>
      <c r="B56" s="369"/>
      <c r="C56" s="90" t="s">
        <v>380</v>
      </c>
      <c r="D56" s="88" t="s">
        <v>257</v>
      </c>
      <c r="E56" s="359"/>
      <c r="F56" s="359"/>
      <c r="G56" s="359"/>
      <c r="H56" s="359"/>
      <c r="I56" s="359"/>
      <c r="J56" s="359"/>
      <c r="K56" s="361"/>
      <c r="L56" s="361"/>
      <c r="M56" s="361"/>
      <c r="N56" s="500"/>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9" t="s">
        <v>257</v>
      </c>
      <c r="M57" s="379"/>
      <c r="N57" s="498" t="s">
        <v>937</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x14ac:dyDescent="0.35">
      <c r="A58" s="377"/>
      <c r="B58" s="368"/>
      <c r="C58" s="24" t="s">
        <v>383</v>
      </c>
      <c r="D58" s="24" t="s">
        <v>257</v>
      </c>
      <c r="E58" s="358"/>
      <c r="F58" s="358"/>
      <c r="G58" s="358"/>
      <c r="H58" s="358"/>
      <c r="I58" s="358"/>
      <c r="J58" s="358"/>
      <c r="K58" s="296"/>
      <c r="L58" s="296"/>
      <c r="M58" s="296"/>
      <c r="N58" s="499"/>
      <c r="R58" s="12"/>
      <c r="S58" s="12"/>
      <c r="T58" s="12"/>
    </row>
    <row r="59" spans="1:22" x14ac:dyDescent="0.35">
      <c r="A59" s="377"/>
      <c r="B59" s="368"/>
      <c r="C59" s="24" t="s">
        <v>384</v>
      </c>
      <c r="D59" s="24" t="s">
        <v>257</v>
      </c>
      <c r="E59" s="358"/>
      <c r="F59" s="358"/>
      <c r="G59" s="358"/>
      <c r="H59" s="358"/>
      <c r="I59" s="358"/>
      <c r="J59" s="358"/>
      <c r="K59" s="296"/>
      <c r="L59" s="296"/>
      <c r="M59" s="296"/>
      <c r="N59" s="499"/>
      <c r="R59" s="12"/>
      <c r="S59" s="12"/>
      <c r="T59" s="12"/>
    </row>
    <row r="60" spans="1:22" x14ac:dyDescent="0.35">
      <c r="A60" s="377"/>
      <c r="B60" s="368"/>
      <c r="C60" s="24" t="s">
        <v>385</v>
      </c>
      <c r="D60" s="24" t="s">
        <v>257</v>
      </c>
      <c r="E60" s="358"/>
      <c r="F60" s="358"/>
      <c r="G60" s="358"/>
      <c r="H60" s="358"/>
      <c r="I60" s="358"/>
      <c r="J60" s="358"/>
      <c r="K60" s="296"/>
      <c r="L60" s="296"/>
      <c r="M60" s="296"/>
      <c r="N60" s="499"/>
      <c r="R60" s="12"/>
      <c r="S60" s="12"/>
      <c r="T60" s="12"/>
    </row>
    <row r="61" spans="1:22" x14ac:dyDescent="0.35">
      <c r="A61" s="377"/>
      <c r="B61" s="368"/>
      <c r="C61" s="24" t="s">
        <v>386</v>
      </c>
      <c r="D61" s="24" t="s">
        <v>257</v>
      </c>
      <c r="E61" s="358"/>
      <c r="F61" s="358"/>
      <c r="G61" s="358"/>
      <c r="H61" s="358"/>
      <c r="I61" s="358"/>
      <c r="J61" s="358"/>
      <c r="K61" s="296"/>
      <c r="L61" s="296"/>
      <c r="M61" s="296"/>
      <c r="N61" s="499"/>
      <c r="R61" s="12"/>
      <c r="S61" s="12"/>
      <c r="T61" s="12"/>
    </row>
    <row r="62" spans="1:22" x14ac:dyDescent="0.35">
      <c r="A62" s="377"/>
      <c r="B62" s="368"/>
      <c r="C62" s="24" t="s">
        <v>387</v>
      </c>
      <c r="D62" s="24" t="s">
        <v>257</v>
      </c>
      <c r="E62" s="358"/>
      <c r="F62" s="358"/>
      <c r="G62" s="358"/>
      <c r="H62" s="358"/>
      <c r="I62" s="358"/>
      <c r="J62" s="358"/>
      <c r="K62" s="296"/>
      <c r="L62" s="296"/>
      <c r="M62" s="296"/>
      <c r="N62" s="499"/>
      <c r="R62" s="12"/>
      <c r="S62" s="12"/>
      <c r="T62" s="12"/>
    </row>
    <row r="63" spans="1:22" ht="29" x14ac:dyDescent="0.35">
      <c r="A63" s="377"/>
      <c r="B63" s="368"/>
      <c r="C63" s="24" t="s">
        <v>388</v>
      </c>
      <c r="D63" s="24" t="s">
        <v>257</v>
      </c>
      <c r="E63" s="358"/>
      <c r="F63" s="358"/>
      <c r="G63" s="358"/>
      <c r="H63" s="358"/>
      <c r="I63" s="358"/>
      <c r="J63" s="358"/>
      <c r="K63" s="296"/>
      <c r="L63" s="296"/>
      <c r="M63" s="296"/>
      <c r="N63" s="499"/>
      <c r="R63" s="12"/>
      <c r="S63" s="12"/>
      <c r="T63" s="12"/>
    </row>
    <row r="64" spans="1:22" ht="15" thickBot="1" x14ac:dyDescent="0.4">
      <c r="A64" s="382"/>
      <c r="B64" s="369"/>
      <c r="C64" s="88" t="s">
        <v>389</v>
      </c>
      <c r="D64" s="88" t="s">
        <v>257</v>
      </c>
      <c r="E64" s="359"/>
      <c r="F64" s="359"/>
      <c r="G64" s="359"/>
      <c r="H64" s="359"/>
      <c r="I64" s="359"/>
      <c r="J64" s="359"/>
      <c r="K64" s="361"/>
      <c r="L64" s="361"/>
      <c r="M64" s="361"/>
      <c r="N64" s="500"/>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9" t="s">
        <v>257</v>
      </c>
      <c r="M65" s="379"/>
      <c r="N65" s="498"/>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77"/>
      <c r="B66" s="368"/>
      <c r="C66" s="83" t="s">
        <v>392</v>
      </c>
      <c r="D66" s="24" t="s">
        <v>257</v>
      </c>
      <c r="E66" s="358"/>
      <c r="F66" s="358"/>
      <c r="G66" s="358"/>
      <c r="H66" s="358"/>
      <c r="I66" s="358"/>
      <c r="J66" s="358"/>
      <c r="K66" s="296"/>
      <c r="L66" s="296"/>
      <c r="M66" s="296"/>
      <c r="N66" s="499"/>
      <c r="R66" s="12"/>
      <c r="S66" s="12"/>
      <c r="T66" s="12"/>
    </row>
    <row r="67" spans="1:22" ht="29" x14ac:dyDescent="0.35">
      <c r="A67" s="377"/>
      <c r="B67" s="368"/>
      <c r="C67" s="83" t="s">
        <v>393</v>
      </c>
      <c r="D67" s="24" t="s">
        <v>257</v>
      </c>
      <c r="E67" s="358"/>
      <c r="F67" s="358"/>
      <c r="G67" s="358"/>
      <c r="H67" s="358"/>
      <c r="I67" s="358"/>
      <c r="J67" s="358"/>
      <c r="K67" s="296"/>
      <c r="L67" s="296"/>
      <c r="M67" s="296"/>
      <c r="N67" s="499"/>
      <c r="R67" s="12"/>
      <c r="S67" s="12"/>
      <c r="T67" s="12"/>
    </row>
    <row r="68" spans="1:22" x14ac:dyDescent="0.35">
      <c r="A68" s="377"/>
      <c r="B68" s="368"/>
      <c r="C68" s="83" t="s">
        <v>394</v>
      </c>
      <c r="D68" s="24" t="s">
        <v>257</v>
      </c>
      <c r="E68" s="358"/>
      <c r="F68" s="358"/>
      <c r="G68" s="358"/>
      <c r="H68" s="358"/>
      <c r="I68" s="358"/>
      <c r="J68" s="358"/>
      <c r="K68" s="296"/>
      <c r="L68" s="296"/>
      <c r="M68" s="296"/>
      <c r="N68" s="499"/>
      <c r="R68" s="12"/>
      <c r="S68" s="12"/>
      <c r="T68" s="12"/>
    </row>
    <row r="69" spans="1:22" x14ac:dyDescent="0.35">
      <c r="A69" s="377"/>
      <c r="B69" s="368"/>
      <c r="C69" s="83" t="s">
        <v>395</v>
      </c>
      <c r="D69" s="24" t="s">
        <v>257</v>
      </c>
      <c r="E69" s="358"/>
      <c r="F69" s="358"/>
      <c r="G69" s="358"/>
      <c r="H69" s="358"/>
      <c r="I69" s="358"/>
      <c r="J69" s="358"/>
      <c r="K69" s="296"/>
      <c r="L69" s="296"/>
      <c r="M69" s="296"/>
      <c r="N69" s="499"/>
      <c r="R69" s="12"/>
      <c r="S69" s="12"/>
      <c r="T69" s="12"/>
    </row>
    <row r="70" spans="1:22" x14ac:dyDescent="0.35">
      <c r="A70" s="377"/>
      <c r="B70" s="368"/>
      <c r="C70" s="83" t="s">
        <v>396</v>
      </c>
      <c r="D70" s="24" t="s">
        <v>257</v>
      </c>
      <c r="E70" s="358"/>
      <c r="F70" s="358"/>
      <c r="G70" s="358"/>
      <c r="H70" s="358"/>
      <c r="I70" s="358"/>
      <c r="J70" s="358"/>
      <c r="K70" s="296"/>
      <c r="L70" s="296"/>
      <c r="M70" s="296"/>
      <c r="N70" s="499"/>
      <c r="R70" s="12"/>
      <c r="S70" s="12"/>
      <c r="T70" s="12"/>
    </row>
    <row r="71" spans="1:22" ht="15" thickBot="1" x14ac:dyDescent="0.4">
      <c r="A71" s="382"/>
      <c r="B71" s="369"/>
      <c r="C71" s="93" t="s">
        <v>397</v>
      </c>
      <c r="D71" s="88" t="s">
        <v>257</v>
      </c>
      <c r="E71" s="359"/>
      <c r="F71" s="359"/>
      <c r="G71" s="359"/>
      <c r="H71" s="359"/>
      <c r="I71" s="359"/>
      <c r="J71" s="359"/>
      <c r="K71" s="361"/>
      <c r="L71" s="361"/>
      <c r="M71" s="361"/>
      <c r="N71" s="500"/>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9" t="s">
        <v>257</v>
      </c>
      <c r="M72" s="379"/>
      <c r="N72" s="498"/>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77"/>
      <c r="B73" s="368"/>
      <c r="C73" s="83" t="s">
        <v>400</v>
      </c>
      <c r="D73" s="24" t="s">
        <v>257</v>
      </c>
      <c r="E73" s="358"/>
      <c r="F73" s="358"/>
      <c r="G73" s="358"/>
      <c r="H73" s="358"/>
      <c r="I73" s="358"/>
      <c r="J73" s="358"/>
      <c r="K73" s="372"/>
      <c r="L73" s="296"/>
      <c r="M73" s="296"/>
      <c r="N73" s="499"/>
      <c r="R73" s="12"/>
      <c r="S73" s="12"/>
      <c r="T73" s="12"/>
    </row>
    <row r="74" spans="1:22" ht="32.25" customHeight="1" x14ac:dyDescent="0.35">
      <c r="A74" s="377"/>
      <c r="B74" s="368"/>
      <c r="C74" s="83" t="s">
        <v>401</v>
      </c>
      <c r="D74" s="24" t="s">
        <v>257</v>
      </c>
      <c r="E74" s="358"/>
      <c r="F74" s="358"/>
      <c r="G74" s="358"/>
      <c r="H74" s="358"/>
      <c r="I74" s="358"/>
      <c r="J74" s="358"/>
      <c r="K74" s="372"/>
      <c r="L74" s="296"/>
      <c r="M74" s="296"/>
      <c r="N74" s="499"/>
      <c r="R74" s="12"/>
      <c r="S74" s="12"/>
      <c r="T74" s="12"/>
    </row>
    <row r="75" spans="1:22" x14ac:dyDescent="0.35">
      <c r="A75" s="377"/>
      <c r="B75" s="368"/>
      <c r="C75" s="83" t="s">
        <v>402</v>
      </c>
      <c r="D75" s="24" t="s">
        <v>257</v>
      </c>
      <c r="E75" s="358"/>
      <c r="F75" s="358"/>
      <c r="G75" s="358"/>
      <c r="H75" s="358"/>
      <c r="I75" s="358"/>
      <c r="J75" s="358"/>
      <c r="K75" s="372"/>
      <c r="L75" s="296"/>
      <c r="M75" s="296"/>
      <c r="N75" s="499"/>
      <c r="R75" s="12"/>
      <c r="S75" s="12"/>
      <c r="T75" s="12"/>
    </row>
    <row r="76" spans="1:22" ht="26.5" customHeight="1" thickBot="1" x14ac:dyDescent="0.4">
      <c r="A76" s="382"/>
      <c r="B76" s="369"/>
      <c r="C76" s="87" t="s">
        <v>403</v>
      </c>
      <c r="D76" s="88" t="s">
        <v>257</v>
      </c>
      <c r="E76" s="359"/>
      <c r="F76" s="359"/>
      <c r="G76" s="359"/>
      <c r="H76" s="359"/>
      <c r="I76" s="359"/>
      <c r="J76" s="359"/>
      <c r="K76" s="373"/>
      <c r="L76" s="361"/>
      <c r="M76" s="361"/>
      <c r="N76" s="500"/>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379" t="s">
        <v>664</v>
      </c>
      <c r="L77" s="379" t="s">
        <v>257</v>
      </c>
      <c r="M77" s="379"/>
      <c r="N77" s="498"/>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65"/>
      <c r="B78" s="368"/>
      <c r="C78" s="83" t="s">
        <v>406</v>
      </c>
      <c r="D78" s="3" t="s">
        <v>257</v>
      </c>
      <c r="E78" s="358"/>
      <c r="F78" s="358"/>
      <c r="G78" s="358"/>
      <c r="H78" s="358"/>
      <c r="I78" s="358"/>
      <c r="J78" s="358"/>
      <c r="K78" s="296"/>
      <c r="L78" s="296"/>
      <c r="M78" s="296"/>
      <c r="N78" s="499"/>
      <c r="R78" s="12"/>
      <c r="S78" s="12"/>
      <c r="T78" s="12"/>
    </row>
    <row r="79" spans="1:22" x14ac:dyDescent="0.35">
      <c r="A79" s="365"/>
      <c r="B79" s="368"/>
      <c r="C79" s="83" t="s">
        <v>407</v>
      </c>
      <c r="D79" s="3" t="s">
        <v>257</v>
      </c>
      <c r="E79" s="358"/>
      <c r="F79" s="358"/>
      <c r="G79" s="358"/>
      <c r="H79" s="358"/>
      <c r="I79" s="358"/>
      <c r="J79" s="358"/>
      <c r="K79" s="296"/>
      <c r="L79" s="296"/>
      <c r="M79" s="296"/>
      <c r="N79" s="499"/>
      <c r="R79" s="12"/>
      <c r="S79" s="12"/>
      <c r="T79" s="12"/>
    </row>
    <row r="80" spans="1:22" x14ac:dyDescent="0.35">
      <c r="A80" s="365"/>
      <c r="B80" s="368"/>
      <c r="C80" s="84" t="s">
        <v>408</v>
      </c>
      <c r="D80" s="3" t="s">
        <v>257</v>
      </c>
      <c r="E80" s="358"/>
      <c r="F80" s="358"/>
      <c r="G80" s="358"/>
      <c r="H80" s="358"/>
      <c r="I80" s="358"/>
      <c r="J80" s="358"/>
      <c r="K80" s="296"/>
      <c r="L80" s="296"/>
      <c r="M80" s="296"/>
      <c r="N80" s="499"/>
      <c r="R80" s="12"/>
      <c r="S80" s="12"/>
      <c r="T80" s="12"/>
    </row>
    <row r="81" spans="1:22" ht="29" x14ac:dyDescent="0.35">
      <c r="A81" s="365"/>
      <c r="B81" s="368"/>
      <c r="C81" s="84" t="s">
        <v>409</v>
      </c>
      <c r="D81" s="3" t="s">
        <v>257</v>
      </c>
      <c r="E81" s="358"/>
      <c r="F81" s="358"/>
      <c r="G81" s="358"/>
      <c r="H81" s="358"/>
      <c r="I81" s="358"/>
      <c r="J81" s="358"/>
      <c r="K81" s="296"/>
      <c r="L81" s="296"/>
      <c r="M81" s="296"/>
      <c r="N81" s="499"/>
      <c r="R81" s="12"/>
      <c r="S81" s="12"/>
      <c r="T81" s="12"/>
    </row>
    <row r="82" spans="1:22" ht="29" x14ac:dyDescent="0.35">
      <c r="A82" s="365"/>
      <c r="B82" s="368"/>
      <c r="C82" s="84" t="s">
        <v>410</v>
      </c>
      <c r="D82" s="3" t="s">
        <v>257</v>
      </c>
      <c r="E82" s="358"/>
      <c r="F82" s="358"/>
      <c r="G82" s="358"/>
      <c r="H82" s="358"/>
      <c r="I82" s="358"/>
      <c r="J82" s="358"/>
      <c r="K82" s="296"/>
      <c r="L82" s="296"/>
      <c r="M82" s="296"/>
      <c r="N82" s="499"/>
      <c r="R82" s="12"/>
      <c r="S82" s="12"/>
      <c r="T82" s="12"/>
    </row>
    <row r="83" spans="1:22" ht="15" thickBot="1" x14ac:dyDescent="0.4">
      <c r="A83" s="366"/>
      <c r="B83" s="369"/>
      <c r="C83" s="90" t="s">
        <v>411</v>
      </c>
      <c r="D83" s="80" t="s">
        <v>257</v>
      </c>
      <c r="E83" s="359"/>
      <c r="F83" s="359"/>
      <c r="G83" s="359"/>
      <c r="H83" s="359"/>
      <c r="I83" s="359"/>
      <c r="J83" s="359"/>
      <c r="K83" s="361"/>
      <c r="L83" s="361"/>
      <c r="M83" s="361"/>
      <c r="N83" s="500"/>
      <c r="R83" s="12"/>
      <c r="S83" s="12"/>
      <c r="T83" s="12"/>
    </row>
    <row r="84" spans="1:22" x14ac:dyDescent="0.35">
      <c r="A84" s="383" t="s">
        <v>412</v>
      </c>
      <c r="B84" s="367" t="s">
        <v>131</v>
      </c>
      <c r="C84" s="99" t="s">
        <v>413</v>
      </c>
      <c r="D84" s="79" t="s">
        <v>253</v>
      </c>
      <c r="E84" s="370" t="s">
        <v>103</v>
      </c>
      <c r="F84" s="370" t="s">
        <v>103</v>
      </c>
      <c r="G84" s="370" t="s">
        <v>103</v>
      </c>
      <c r="H84" s="370" t="s">
        <v>103</v>
      </c>
      <c r="I84" s="370" t="s">
        <v>103</v>
      </c>
      <c r="J84" s="370" t="s">
        <v>161</v>
      </c>
      <c r="K84" s="379" t="s">
        <v>664</v>
      </c>
      <c r="L84" s="379" t="s">
        <v>257</v>
      </c>
      <c r="M84" s="379"/>
      <c r="N84" s="498"/>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65"/>
      <c r="B85" s="368"/>
      <c r="C85" s="84" t="s">
        <v>414</v>
      </c>
      <c r="D85" s="3" t="s">
        <v>253</v>
      </c>
      <c r="E85" s="358"/>
      <c r="F85" s="358"/>
      <c r="G85" s="358"/>
      <c r="H85" s="358"/>
      <c r="I85" s="358"/>
      <c r="J85" s="358"/>
      <c r="K85" s="296"/>
      <c r="L85" s="296"/>
      <c r="M85" s="296"/>
      <c r="N85" s="499"/>
      <c r="R85" s="12"/>
      <c r="S85" s="12"/>
      <c r="T85" s="12"/>
    </row>
    <row r="86" spans="1:22" x14ac:dyDescent="0.35">
      <c r="A86" s="365"/>
      <c r="B86" s="368"/>
      <c r="C86" s="84" t="s">
        <v>415</v>
      </c>
      <c r="D86" s="3" t="s">
        <v>253</v>
      </c>
      <c r="E86" s="358"/>
      <c r="F86" s="358"/>
      <c r="G86" s="358"/>
      <c r="H86" s="358"/>
      <c r="I86" s="358"/>
      <c r="J86" s="358"/>
      <c r="K86" s="296"/>
      <c r="L86" s="296"/>
      <c r="M86" s="296"/>
      <c r="N86" s="499"/>
      <c r="R86" s="12"/>
      <c r="S86" s="12"/>
      <c r="T86" s="12"/>
    </row>
    <row r="87" spans="1:22" ht="15" thickBot="1" x14ac:dyDescent="0.4">
      <c r="A87" s="366"/>
      <c r="B87" s="369"/>
      <c r="C87" s="87" t="s">
        <v>416</v>
      </c>
      <c r="D87" s="80" t="s">
        <v>257</v>
      </c>
      <c r="E87" s="359"/>
      <c r="F87" s="359"/>
      <c r="G87" s="359"/>
      <c r="H87" s="359"/>
      <c r="I87" s="359"/>
      <c r="J87" s="359"/>
      <c r="K87" s="361"/>
      <c r="L87" s="361"/>
      <c r="M87" s="361"/>
      <c r="N87" s="500"/>
      <c r="R87" s="12"/>
      <c r="S87" s="12"/>
      <c r="T87" s="12"/>
    </row>
    <row r="88" spans="1:22" ht="15" thickBot="1" x14ac:dyDescent="0.4"/>
    <row r="89" spans="1:22" ht="14.5" customHeight="1" x14ac:dyDescent="0.35">
      <c r="A89" s="395" t="s">
        <v>59</v>
      </c>
      <c r="B89" s="396"/>
      <c r="C89" s="396"/>
      <c r="D89" s="396"/>
      <c r="E89" s="396"/>
      <c r="F89" s="396"/>
      <c r="G89" s="396"/>
      <c r="H89" s="396"/>
      <c r="I89" s="396"/>
      <c r="J89" s="396"/>
      <c r="K89" s="396"/>
      <c r="L89" s="396"/>
      <c r="M89" s="396"/>
      <c r="N89" s="397"/>
    </row>
    <row r="90" spans="1:22" s="2" customFormat="1" ht="62.5" customHeight="1" x14ac:dyDescent="0.35">
      <c r="A90" s="512" t="str">
        <f>R8&amp;R18&amp;R20&amp;R28&amp;R36&amp;R42&amp;R47&amp;R48&amp;R49&amp;R54&amp;R57&amp;R65&amp;R72&amp;R77&amp;R84&amp;R87</f>
        <v/>
      </c>
      <c r="B90" s="513"/>
      <c r="C90" s="513"/>
      <c r="D90" s="513"/>
      <c r="E90" s="513"/>
      <c r="F90" s="513"/>
      <c r="G90" s="513"/>
      <c r="H90" s="513"/>
      <c r="I90" s="513"/>
      <c r="J90" s="513"/>
      <c r="K90" s="513"/>
      <c r="L90" s="513"/>
      <c r="M90" s="513"/>
      <c r="N90" s="514"/>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512" t="str">
        <f>S8&amp;S18&amp;S20&amp;S28&amp;S36&amp;S42&amp;S47&amp;S48&amp;S49&amp;S54&amp;S57&amp;S65&amp;S72&amp;S77&amp;S84&amp;S87</f>
        <v xml:space="preserve">              </v>
      </c>
      <c r="B92" s="513"/>
      <c r="C92" s="513"/>
      <c r="D92" s="513"/>
      <c r="E92" s="513"/>
      <c r="F92" s="513"/>
      <c r="G92" s="513"/>
      <c r="H92" s="513"/>
      <c r="I92" s="513"/>
      <c r="J92" s="513"/>
      <c r="K92" s="513"/>
      <c r="L92" s="513"/>
      <c r="M92" s="513"/>
      <c r="N92" s="514"/>
    </row>
    <row r="93" spans="1:22" ht="14.5" customHeight="1" x14ac:dyDescent="0.35">
      <c r="A93" s="355" t="s">
        <v>63</v>
      </c>
      <c r="B93" s="356"/>
      <c r="C93" s="356"/>
      <c r="D93" s="356"/>
      <c r="E93" s="356"/>
      <c r="F93" s="356"/>
      <c r="G93" s="356"/>
      <c r="H93" s="356"/>
      <c r="I93" s="356"/>
      <c r="J93" s="356"/>
      <c r="K93" s="356"/>
      <c r="L93" s="356"/>
      <c r="M93" s="356"/>
      <c r="N93" s="357"/>
    </row>
    <row r="94" spans="1:22" ht="51.65" customHeight="1" x14ac:dyDescent="0.35">
      <c r="A94" s="515"/>
      <c r="B94" s="516"/>
      <c r="C94" s="516"/>
      <c r="D94" s="516"/>
      <c r="E94" s="516"/>
      <c r="F94" s="516"/>
      <c r="G94" s="516"/>
      <c r="H94" s="516"/>
      <c r="I94" s="516"/>
      <c r="J94" s="516"/>
      <c r="K94" s="516"/>
      <c r="L94" s="516"/>
      <c r="M94" s="516"/>
      <c r="N94" s="517"/>
    </row>
    <row r="95" spans="1:22" x14ac:dyDescent="0.35">
      <c r="A95" s="355" t="s">
        <v>48</v>
      </c>
      <c r="B95" s="356"/>
      <c r="C95" s="356"/>
      <c r="D95" s="356"/>
      <c r="E95" s="356"/>
      <c r="F95" s="356"/>
      <c r="G95" s="356"/>
      <c r="H95" s="356"/>
      <c r="I95" s="356"/>
      <c r="J95" s="356"/>
      <c r="K95" s="356"/>
      <c r="L95" s="356"/>
      <c r="M95" s="356"/>
      <c r="N95" s="357"/>
    </row>
    <row r="96" spans="1:22" ht="53.15" customHeight="1" thickBot="1" x14ac:dyDescent="0.4">
      <c r="A96" s="509" t="str">
        <f>U8&amp;U18&amp;U20&amp;U28&amp;U36&amp;U42&amp;U47&amp;U49&amp;U54&amp;U57&amp;U65&amp;U72&amp;U77&amp;U84</f>
        <v/>
      </c>
      <c r="B96" s="510"/>
      <c r="C96" s="510"/>
      <c r="D96" s="510"/>
      <c r="E96" s="510"/>
      <c r="F96" s="510"/>
      <c r="G96" s="510"/>
      <c r="H96" s="510"/>
      <c r="I96" s="510"/>
      <c r="J96" s="510"/>
      <c r="K96" s="510"/>
      <c r="L96" s="510"/>
      <c r="M96" s="510"/>
      <c r="N96" s="511"/>
    </row>
    <row r="97" spans="1:14" x14ac:dyDescent="0.35">
      <c r="A97" s="355" t="s">
        <v>323</v>
      </c>
      <c r="B97" s="356"/>
      <c r="C97" s="356"/>
      <c r="D97" s="356"/>
      <c r="E97" s="356"/>
      <c r="F97" s="356"/>
      <c r="G97" s="356"/>
      <c r="H97" s="356"/>
      <c r="I97" s="356"/>
      <c r="J97" s="356"/>
      <c r="K97" s="356"/>
      <c r="L97" s="356"/>
      <c r="M97" s="356"/>
      <c r="N97" s="357"/>
    </row>
    <row r="98" spans="1:14" ht="74.150000000000006" customHeight="1" thickBot="1" x14ac:dyDescent="0.4">
      <c r="A98" s="509" t="str">
        <f>V8&amp;V18&amp;V20&amp;V28&amp;V36&amp;V42&amp;V47&amp;V49&amp;V54&amp;V57&amp;V65&amp;V72&amp;V77&amp;V84</f>
        <v xml:space="preserve">IIA4:Include the provision of amenity space as a requirement of the policy and cross reference to policy GI2 Open Space.
IIA10:The inclusion of a link to the Green Infrastructure chapter or reference to the need for green infrastructure provision in around student accommodation could help to create a potential positive effect for IIA10. 
</v>
      </c>
      <c r="B98" s="510"/>
      <c r="C98" s="510"/>
      <c r="D98" s="510"/>
      <c r="E98" s="510"/>
      <c r="F98" s="510"/>
      <c r="G98" s="510"/>
      <c r="H98" s="510"/>
      <c r="I98" s="510"/>
      <c r="J98" s="510"/>
      <c r="K98" s="510"/>
      <c r="L98" s="510"/>
      <c r="M98" s="510"/>
      <c r="N98" s="511"/>
    </row>
  </sheetData>
  <sheetProtection algorithmName="SHA-512" hashValue="+0RtxkNuSztTOUBGeB51PayXRYrye01ZgCeAkHZlVOe5BT2DzgrnV/hOfEhY6lMuSC5ZyTMop7+3dhAfVrL0MQ==" saltValue="U9I8z/Wb9PH0+V+48jQAH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851" priority="9">
      <formula>$D50="No"</formula>
    </cfRule>
  </conditionalFormatting>
  <conditionalFormatting sqref="C8:D87">
    <cfRule type="expression" dxfId="2850" priority="1">
      <formula>$D8="No"</formula>
    </cfRule>
  </conditionalFormatting>
  <conditionalFormatting sqref="J8 J18">
    <cfRule type="cellIs" dxfId="2849" priority="2" operator="equal">
      <formula>"Significant Negative"</formula>
    </cfRule>
    <cfRule type="cellIs" dxfId="2848" priority="3" operator="equal">
      <formula>"Minor Negative"</formula>
    </cfRule>
    <cfRule type="cellIs" dxfId="2847" priority="4" operator="equal">
      <formula>"Uncertain"</formula>
    </cfRule>
    <cfRule type="cellIs" dxfId="2846" priority="5" operator="equal">
      <formula>"Neutral"</formula>
    </cfRule>
    <cfRule type="cellIs" dxfId="2845" priority="6" operator="equal">
      <formula>"Minor Positive"</formula>
    </cfRule>
    <cfRule type="cellIs" dxfId="2844" priority="7" operator="equal">
      <formula>"Significant Positive"</formula>
    </cfRule>
  </conditionalFormatting>
  <conditionalFormatting sqref="J20">
    <cfRule type="cellIs" dxfId="2843" priority="29" operator="equal">
      <formula>"Significant Negative"</formula>
    </cfRule>
    <cfRule type="cellIs" dxfId="2842" priority="30" operator="equal">
      <formula>"Minor Negative"</formula>
    </cfRule>
    <cfRule type="cellIs" dxfId="2841" priority="31" operator="equal">
      <formula>"Uncertain"</formula>
    </cfRule>
    <cfRule type="cellIs" dxfId="2840" priority="32" operator="equal">
      <formula>"Neutral"</formula>
    </cfRule>
    <cfRule type="cellIs" dxfId="2839" priority="33" operator="equal">
      <formula>"Minor Positive"</formula>
    </cfRule>
    <cfRule type="cellIs" dxfId="2838" priority="34" operator="equal">
      <formula>"Significant Positive"</formula>
    </cfRule>
  </conditionalFormatting>
  <conditionalFormatting sqref="J28 J49 J57 J65 J72 J77 J84">
    <cfRule type="cellIs" dxfId="2837" priority="41" operator="equal">
      <formula>"Significant Negative"</formula>
    </cfRule>
    <cfRule type="cellIs" dxfId="2836" priority="42" operator="equal">
      <formula>"Minor Negative"</formula>
    </cfRule>
    <cfRule type="cellIs" dxfId="2835" priority="43" operator="equal">
      <formula>"Uncertain"</formula>
    </cfRule>
    <cfRule type="cellIs" dxfId="2834" priority="44" operator="equal">
      <formula>"Neutral"</formula>
    </cfRule>
    <cfRule type="cellIs" dxfId="2833" priority="45" operator="equal">
      <formula>"Minor Positive"</formula>
    </cfRule>
    <cfRule type="cellIs" dxfId="2832" priority="46" operator="equal">
      <formula>"Significant Positive"</formula>
    </cfRule>
  </conditionalFormatting>
  <conditionalFormatting sqref="J36">
    <cfRule type="cellIs" dxfId="2831" priority="23" operator="equal">
      <formula>"Significant Negative"</formula>
    </cfRule>
    <cfRule type="cellIs" dxfId="2830" priority="24" operator="equal">
      <formula>"Minor Negative"</formula>
    </cfRule>
    <cfRule type="cellIs" dxfId="2829" priority="25" operator="equal">
      <formula>"Uncertain"</formula>
    </cfRule>
    <cfRule type="cellIs" dxfId="2828" priority="26" operator="equal">
      <formula>"Neutral"</formula>
    </cfRule>
    <cfRule type="cellIs" dxfId="2827" priority="27" operator="equal">
      <formula>"Minor Positive"</formula>
    </cfRule>
    <cfRule type="cellIs" dxfId="2826" priority="28" operator="equal">
      <formula>"Significant Positive"</formula>
    </cfRule>
  </conditionalFormatting>
  <conditionalFormatting sqref="J42">
    <cfRule type="cellIs" dxfId="2825" priority="17" operator="equal">
      <formula>"Significant Negative"</formula>
    </cfRule>
    <cfRule type="cellIs" dxfId="2824" priority="18" operator="equal">
      <formula>"Minor Negative"</formula>
    </cfRule>
    <cfRule type="cellIs" dxfId="2823" priority="19" operator="equal">
      <formula>"Uncertain"</formula>
    </cfRule>
    <cfRule type="cellIs" dxfId="2822" priority="20" operator="equal">
      <formula>"Neutral"</formula>
    </cfRule>
    <cfRule type="cellIs" dxfId="2821" priority="21" operator="equal">
      <formula>"Minor Positive"</formula>
    </cfRule>
    <cfRule type="cellIs" dxfId="2820" priority="22" operator="equal">
      <formula>"Significant Positive"</formula>
    </cfRule>
  </conditionalFormatting>
  <conditionalFormatting sqref="J47">
    <cfRule type="cellIs" dxfId="2819" priority="35" operator="equal">
      <formula>"Significant Negative"</formula>
    </cfRule>
    <cfRule type="cellIs" dxfId="2818" priority="36" operator="equal">
      <formula>"Minor Negative"</formula>
    </cfRule>
    <cfRule type="cellIs" dxfId="2817" priority="37" operator="equal">
      <formula>"Uncertain"</formula>
    </cfRule>
    <cfRule type="cellIs" dxfId="2816" priority="38" operator="equal">
      <formula>"Neutral"</formula>
    </cfRule>
    <cfRule type="cellIs" dxfId="2815" priority="39" operator="equal">
      <formula>"Minor Positive"</formula>
    </cfRule>
    <cfRule type="cellIs" dxfId="2814" priority="40" operator="equal">
      <formula>"Significant Positive"</formula>
    </cfRule>
  </conditionalFormatting>
  <conditionalFormatting sqref="J54">
    <cfRule type="cellIs" dxfId="2813" priority="11" operator="equal">
      <formula>"Significant Negative"</formula>
    </cfRule>
    <cfRule type="cellIs" dxfId="2812" priority="12" operator="equal">
      <formula>"Minor Negative"</formula>
    </cfRule>
    <cfRule type="cellIs" dxfId="2811" priority="13" operator="equal">
      <formula>"Uncertain"</formula>
    </cfRule>
    <cfRule type="cellIs" dxfId="2810" priority="14" operator="equal">
      <formula>"Neutral"</formula>
    </cfRule>
    <cfRule type="cellIs" dxfId="2809" priority="15" operator="equal">
      <formula>"Minor Positive"</formula>
    </cfRule>
    <cfRule type="cellIs" dxfId="2808" priority="16" operator="equal">
      <formula>"Significant Positive"</formula>
    </cfRule>
  </conditionalFormatting>
  <pageMargins left="0.7" right="0.7" top="0.75" bottom="0.75" header="0.3" footer="0.3"/>
  <pageSetup orientation="portrait" horizontalDpi="4294967293" verticalDpi="4294967293"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5857-47F1-4C87-A188-2E3A9646E117}">
  <sheetPr codeName="Sheet1571">
    <tabColor rgb="FF7030A0"/>
  </sheetPr>
  <dimension ref="A1:W98"/>
  <sheetViews>
    <sheetView zoomScaleNormal="100" workbookViewId="0">
      <selection activeCell="C1" sqref="C1:F1"/>
    </sheetView>
  </sheetViews>
  <sheetFormatPr defaultColWidth="8.54296875" defaultRowHeight="26" x14ac:dyDescent="0.6"/>
  <cols>
    <col min="1" max="1" width="63.8164062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6.54296875" style="175" customWidth="1"/>
    <col min="10" max="10" width="20.54296875" style="175" customWidth="1"/>
    <col min="11" max="11" width="60.5429687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938</v>
      </c>
      <c r="D1" s="412"/>
      <c r="E1" s="412"/>
      <c r="F1" s="413"/>
      <c r="G1" s="176"/>
      <c r="I1" s="177"/>
      <c r="J1" s="177"/>
      <c r="K1" s="177"/>
    </row>
    <row r="2" spans="1:21" x14ac:dyDescent="0.6">
      <c r="A2" s="174" t="s">
        <v>31</v>
      </c>
      <c r="B2" s="178"/>
      <c r="C2" s="412" t="s">
        <v>661</v>
      </c>
      <c r="D2" s="412"/>
      <c r="E2" s="412"/>
      <c r="F2" s="413"/>
      <c r="I2" s="181"/>
      <c r="J2" s="181"/>
      <c r="K2" s="181"/>
    </row>
    <row r="3" spans="1:21" ht="32.15" customHeight="1" x14ac:dyDescent="0.6">
      <c r="A3" s="182" t="s">
        <v>32</v>
      </c>
      <c r="B3" s="183"/>
      <c r="C3" s="412" t="s">
        <v>939</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664</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28"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52"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57" customHeight="1" x14ac:dyDescent="0.6">
      <c r="A16" s="421"/>
      <c r="B16" s="424"/>
      <c r="C16" s="191" t="s">
        <v>332</v>
      </c>
      <c r="D16" s="191" t="s">
        <v>257</v>
      </c>
      <c r="E16" s="427"/>
      <c r="F16" s="427"/>
      <c r="G16" s="427"/>
      <c r="H16" s="427"/>
      <c r="I16" s="427"/>
      <c r="J16" s="433"/>
      <c r="K16" s="436"/>
      <c r="L16" s="433"/>
      <c r="M16" s="473"/>
      <c r="Q16" s="190"/>
      <c r="R16" s="190"/>
      <c r="S16" s="190"/>
    </row>
    <row r="17" spans="1:21" ht="52.5" thickBot="1" x14ac:dyDescent="0.65">
      <c r="A17" s="446"/>
      <c r="B17" s="560"/>
      <c r="C17" s="217" t="s">
        <v>333</v>
      </c>
      <c r="D17" s="217" t="s">
        <v>257</v>
      </c>
      <c r="E17" s="561"/>
      <c r="F17" s="561"/>
      <c r="G17" s="561"/>
      <c r="H17" s="561"/>
      <c r="I17" s="561"/>
      <c r="J17" s="447"/>
      <c r="K17" s="452"/>
      <c r="L17" s="447"/>
      <c r="M17" s="563"/>
      <c r="Q17" s="190"/>
      <c r="R17" s="190"/>
      <c r="S17" s="190"/>
    </row>
    <row r="18" spans="1:21" ht="70" customHeight="1" x14ac:dyDescent="0.6">
      <c r="A18" s="444" t="s">
        <v>334</v>
      </c>
      <c r="B18" s="441" t="s">
        <v>119</v>
      </c>
      <c r="C18" s="189" t="s">
        <v>335</v>
      </c>
      <c r="D18" s="189" t="s">
        <v>257</v>
      </c>
      <c r="E18" s="432" t="s">
        <v>103</v>
      </c>
      <c r="F18" s="432" t="s">
        <v>103</v>
      </c>
      <c r="G18" s="432" t="s">
        <v>103</v>
      </c>
      <c r="H18" s="432" t="s">
        <v>103</v>
      </c>
      <c r="I18" s="432" t="s">
        <v>103</v>
      </c>
      <c r="J18" s="432" t="s">
        <v>161</v>
      </c>
      <c r="K18" s="435" t="s">
        <v>664</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70"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421</v>
      </c>
      <c r="F20" s="432" t="s">
        <v>444</v>
      </c>
      <c r="G20" s="432" t="s">
        <v>510</v>
      </c>
      <c r="H20" s="432" t="s">
        <v>468</v>
      </c>
      <c r="I20" s="432" t="s">
        <v>439</v>
      </c>
      <c r="J20" s="432" t="s">
        <v>166</v>
      </c>
      <c r="K20" s="435" t="s">
        <v>940</v>
      </c>
      <c r="L20" s="435" t="s">
        <v>941</v>
      </c>
      <c r="M20" s="564"/>
      <c r="Q20" s="190" t="str">
        <f>IF(OR(J20='Drop downs'!$G$7,J20='Drop downs'!$G$5), B20&amp;": "&amp;K20&amp;CHAR(10),"")</f>
        <v/>
      </c>
      <c r="R20" s="190" t="str">
        <f>IF(J20='Drop downs'!$G$2,B20&amp;": "&amp;K20&amp;"
"," ")</f>
        <v xml:space="preserve"> </v>
      </c>
      <c r="S20" s="190" t="str">
        <f>IF(E20='Drop downs'!$B$6,B20&amp;": "&amp;K20&amp;"","")</f>
        <v/>
      </c>
      <c r="T20" s="175" t="str">
        <f>IF(L20&gt;0,B20&amp;":"&amp;L20&amp;"
","")</f>
        <v xml:space="preserve">IIA3:Mitigation: The inclusion of a policy referencing Purpose Built Student Accommodation and that it should be located in areas with good accessibility by sustainable modes.
</v>
      </c>
      <c r="U20" s="175" t="str">
        <f>IF(M20&gt;0,B20&amp;":"&amp;M20&amp;"
","")</f>
        <v/>
      </c>
    </row>
    <row r="21" spans="1:21" ht="52" x14ac:dyDescent="0.6">
      <c r="A21" s="421"/>
      <c r="B21" s="442"/>
      <c r="C21" s="195" t="s">
        <v>339</v>
      </c>
      <c r="D21" s="191" t="s">
        <v>257</v>
      </c>
      <c r="E21" s="433"/>
      <c r="F21" s="433"/>
      <c r="G21" s="433"/>
      <c r="H21" s="433"/>
      <c r="I21" s="433"/>
      <c r="J21" s="433"/>
      <c r="K21" s="436"/>
      <c r="L21" s="436"/>
      <c r="M21" s="566"/>
      <c r="Q21" s="190"/>
      <c r="R21" s="190"/>
      <c r="S21" s="190"/>
    </row>
    <row r="22" spans="1:21" ht="52" x14ac:dyDescent="0.6">
      <c r="A22" s="421"/>
      <c r="B22" s="442"/>
      <c r="C22" s="195" t="s">
        <v>340</v>
      </c>
      <c r="D22" s="191" t="s">
        <v>257</v>
      </c>
      <c r="E22" s="433"/>
      <c r="F22" s="433"/>
      <c r="G22" s="433"/>
      <c r="H22" s="433"/>
      <c r="I22" s="433"/>
      <c r="J22" s="433"/>
      <c r="K22" s="436"/>
      <c r="L22" s="436"/>
      <c r="M22" s="566"/>
      <c r="Q22" s="190"/>
      <c r="R22" s="190"/>
      <c r="S22" s="190"/>
    </row>
    <row r="23" spans="1:21" ht="52" x14ac:dyDescent="0.6">
      <c r="A23" s="421"/>
      <c r="B23" s="442"/>
      <c r="C23" s="195" t="s">
        <v>341</v>
      </c>
      <c r="D23" s="191" t="s">
        <v>257</v>
      </c>
      <c r="E23" s="433"/>
      <c r="F23" s="433"/>
      <c r="G23" s="433"/>
      <c r="H23" s="433"/>
      <c r="I23" s="433"/>
      <c r="J23" s="433"/>
      <c r="K23" s="436"/>
      <c r="L23" s="436"/>
      <c r="M23" s="566"/>
      <c r="Q23" s="190"/>
      <c r="R23" s="190"/>
      <c r="S23" s="190"/>
    </row>
    <row r="24" spans="1:21" ht="52" x14ac:dyDescent="0.6">
      <c r="A24" s="421"/>
      <c r="B24" s="442"/>
      <c r="C24" s="195" t="s">
        <v>342</v>
      </c>
      <c r="D24" s="191" t="s">
        <v>257</v>
      </c>
      <c r="E24" s="433"/>
      <c r="F24" s="433"/>
      <c r="G24" s="433"/>
      <c r="H24" s="433"/>
      <c r="I24" s="433"/>
      <c r="J24" s="433"/>
      <c r="K24" s="436"/>
      <c r="L24" s="436"/>
      <c r="M24" s="566"/>
      <c r="Q24" s="190"/>
      <c r="R24" s="190"/>
      <c r="S24" s="190"/>
    </row>
    <row r="25" spans="1:21" ht="104" x14ac:dyDescent="0.6">
      <c r="A25" s="421"/>
      <c r="B25" s="442"/>
      <c r="C25" s="195" t="s">
        <v>343</v>
      </c>
      <c r="D25" s="191" t="s">
        <v>257</v>
      </c>
      <c r="E25" s="433"/>
      <c r="F25" s="433"/>
      <c r="G25" s="433"/>
      <c r="H25" s="433"/>
      <c r="I25" s="433"/>
      <c r="J25" s="433"/>
      <c r="K25" s="436"/>
      <c r="L25" s="436"/>
      <c r="M25" s="566"/>
      <c r="Q25" s="190"/>
      <c r="R25" s="190"/>
      <c r="S25" s="190"/>
    </row>
    <row r="26" spans="1:21" ht="52" x14ac:dyDescent="0.6">
      <c r="A26" s="421"/>
      <c r="B26" s="442"/>
      <c r="C26" s="195" t="s">
        <v>344</v>
      </c>
      <c r="D26" s="191" t="s">
        <v>257</v>
      </c>
      <c r="E26" s="433"/>
      <c r="F26" s="433"/>
      <c r="G26" s="433"/>
      <c r="H26" s="433"/>
      <c r="I26" s="433"/>
      <c r="J26" s="433"/>
      <c r="K26" s="436"/>
      <c r="L26" s="436"/>
      <c r="M26" s="566"/>
      <c r="Q26" s="190"/>
      <c r="R26" s="190"/>
      <c r="S26" s="190"/>
    </row>
    <row r="27" spans="1:21" ht="78.5" thickBot="1" x14ac:dyDescent="0.65">
      <c r="A27" s="446"/>
      <c r="B27" s="443"/>
      <c r="C27" s="212" t="s">
        <v>345</v>
      </c>
      <c r="D27" s="217" t="s">
        <v>257</v>
      </c>
      <c r="E27" s="447"/>
      <c r="F27" s="447"/>
      <c r="G27" s="447"/>
      <c r="H27" s="447"/>
      <c r="I27" s="447"/>
      <c r="J27" s="447"/>
      <c r="K27" s="452"/>
      <c r="L27" s="452"/>
      <c r="M27" s="565"/>
      <c r="Q27" s="190"/>
      <c r="R27" s="190"/>
      <c r="S27" s="190"/>
    </row>
    <row r="28" spans="1:21" ht="78" x14ac:dyDescent="0.6">
      <c r="A28" s="420" t="s">
        <v>346</v>
      </c>
      <c r="B28" s="441" t="s">
        <v>121</v>
      </c>
      <c r="C28" s="197" t="s">
        <v>347</v>
      </c>
      <c r="D28" s="194" t="s">
        <v>253</v>
      </c>
      <c r="E28" s="432" t="s">
        <v>421</v>
      </c>
      <c r="F28" s="432" t="s">
        <v>444</v>
      </c>
      <c r="G28" s="432" t="s">
        <v>510</v>
      </c>
      <c r="H28" s="432" t="s">
        <v>468</v>
      </c>
      <c r="I28" s="432" t="s">
        <v>439</v>
      </c>
      <c r="J28" s="432" t="s">
        <v>166</v>
      </c>
      <c r="K28" s="435" t="s">
        <v>942</v>
      </c>
      <c r="L28" s="435" t="s">
        <v>943</v>
      </c>
      <c r="M28" s="564"/>
      <c r="Q28" s="190" t="str">
        <f>IF(OR(J28='Drop downs'!$G$7,J28='Drop downs'!$G$5), B28&amp;": "&amp;K28&amp;CHAR(10),"")</f>
        <v/>
      </c>
      <c r="R28" s="190" t="str">
        <f>IF(J28='Drop downs'!$G$2,B28&amp;": "&amp;K28&amp;"
"," ")</f>
        <v xml:space="preserve"> </v>
      </c>
      <c r="S28" s="190" t="str">
        <f>IF(E28='Drop downs'!$B$6,B28&amp;": "&amp;K28&amp;"","")</f>
        <v/>
      </c>
      <c r="T28" s="175" t="str">
        <f>IF(L28&gt;0,B28&amp;":"&amp;L28&amp;"
","")</f>
        <v xml:space="preserve">IIA4:Mitigation: The inclusion of a policy referencing Purpose Built Student Accommodation and that it should be located in areas with good accessibility to facilities including recreation, open space by walking/cycling and other sustainable modes.
</v>
      </c>
      <c r="U28" s="175" t="str">
        <f>IF(M28&gt;0,B28&amp;":"&amp;M28&amp;"
","")</f>
        <v/>
      </c>
    </row>
    <row r="29" spans="1:21" ht="78" x14ac:dyDescent="0.6">
      <c r="A29" s="421"/>
      <c r="B29" s="442"/>
      <c r="C29" s="198" t="s">
        <v>348</v>
      </c>
      <c r="D29" s="195" t="s">
        <v>253</v>
      </c>
      <c r="E29" s="433"/>
      <c r="F29" s="433"/>
      <c r="G29" s="433"/>
      <c r="H29" s="433"/>
      <c r="I29" s="433"/>
      <c r="J29" s="433"/>
      <c r="K29" s="436"/>
      <c r="L29" s="436"/>
      <c r="M29" s="566"/>
      <c r="Q29" s="190"/>
      <c r="R29" s="190"/>
      <c r="S29" s="190"/>
    </row>
    <row r="30" spans="1:21" ht="59.5" customHeight="1" x14ac:dyDescent="0.6">
      <c r="A30" s="421"/>
      <c r="B30" s="442"/>
      <c r="C30" s="198" t="s">
        <v>349</v>
      </c>
      <c r="D30" s="195" t="s">
        <v>253</v>
      </c>
      <c r="E30" s="433"/>
      <c r="F30" s="433"/>
      <c r="G30" s="433"/>
      <c r="H30" s="433"/>
      <c r="I30" s="433"/>
      <c r="J30" s="433"/>
      <c r="K30" s="436"/>
      <c r="L30" s="436"/>
      <c r="M30" s="566"/>
      <c r="Q30" s="190"/>
      <c r="R30" s="190"/>
      <c r="S30" s="190"/>
    </row>
    <row r="31" spans="1:21" ht="58" customHeight="1" x14ac:dyDescent="0.6">
      <c r="A31" s="421"/>
      <c r="B31" s="442"/>
      <c r="C31" s="198" t="s">
        <v>350</v>
      </c>
      <c r="D31" s="195" t="s">
        <v>253</v>
      </c>
      <c r="E31" s="433"/>
      <c r="F31" s="433"/>
      <c r="G31" s="433"/>
      <c r="H31" s="433"/>
      <c r="I31" s="433"/>
      <c r="J31" s="433"/>
      <c r="K31" s="436"/>
      <c r="L31" s="436"/>
      <c r="M31" s="566"/>
      <c r="Q31" s="190"/>
      <c r="R31" s="190"/>
      <c r="S31" s="190"/>
    </row>
    <row r="32" spans="1:21" ht="54.65" customHeight="1" x14ac:dyDescent="0.6">
      <c r="A32" s="421"/>
      <c r="B32" s="442"/>
      <c r="C32" s="198" t="s">
        <v>351</v>
      </c>
      <c r="D32" s="195" t="s">
        <v>253</v>
      </c>
      <c r="E32" s="433"/>
      <c r="F32" s="433"/>
      <c r="G32" s="433"/>
      <c r="H32" s="433"/>
      <c r="I32" s="433"/>
      <c r="J32" s="433"/>
      <c r="K32" s="436"/>
      <c r="L32" s="436"/>
      <c r="M32" s="566"/>
      <c r="Q32" s="190"/>
      <c r="R32" s="190"/>
      <c r="S32" s="190"/>
    </row>
    <row r="33" spans="1:21" x14ac:dyDescent="0.6">
      <c r="A33" s="421"/>
      <c r="B33" s="442"/>
      <c r="C33" s="198" t="s">
        <v>352</v>
      </c>
      <c r="D33" s="195" t="s">
        <v>257</v>
      </c>
      <c r="E33" s="433"/>
      <c r="F33" s="433"/>
      <c r="G33" s="433"/>
      <c r="H33" s="433"/>
      <c r="I33" s="433"/>
      <c r="J33" s="433"/>
      <c r="K33" s="436"/>
      <c r="L33" s="436"/>
      <c r="M33" s="566"/>
      <c r="Q33" s="190"/>
      <c r="R33" s="190"/>
      <c r="S33" s="190"/>
    </row>
    <row r="34" spans="1:21" ht="52" x14ac:dyDescent="0.6">
      <c r="A34" s="421"/>
      <c r="B34" s="442"/>
      <c r="C34" s="198" t="s">
        <v>353</v>
      </c>
      <c r="D34" s="195" t="s">
        <v>257</v>
      </c>
      <c r="E34" s="433"/>
      <c r="F34" s="433"/>
      <c r="G34" s="433"/>
      <c r="H34" s="433"/>
      <c r="I34" s="433"/>
      <c r="J34" s="433"/>
      <c r="K34" s="436"/>
      <c r="L34" s="436"/>
      <c r="M34" s="566"/>
      <c r="Q34" s="190"/>
      <c r="R34" s="190"/>
      <c r="S34" s="190"/>
    </row>
    <row r="35" spans="1:21" ht="52.5" thickBot="1" x14ac:dyDescent="0.65">
      <c r="A35" s="446"/>
      <c r="B35" s="443"/>
      <c r="C35" s="211" t="s">
        <v>354</v>
      </c>
      <c r="D35" s="212" t="s">
        <v>253</v>
      </c>
      <c r="E35" s="447"/>
      <c r="F35" s="447"/>
      <c r="G35" s="447"/>
      <c r="H35" s="447"/>
      <c r="I35" s="447"/>
      <c r="J35" s="447"/>
      <c r="K35" s="452"/>
      <c r="L35" s="452"/>
      <c r="M35" s="565"/>
      <c r="Q35" s="190"/>
      <c r="R35" s="190"/>
      <c r="S35" s="190"/>
    </row>
    <row r="36" spans="1:21" ht="52" x14ac:dyDescent="0.6">
      <c r="A36" s="420" t="s">
        <v>355</v>
      </c>
      <c r="B36" s="441" t="s">
        <v>122</v>
      </c>
      <c r="C36" s="194" t="s">
        <v>356</v>
      </c>
      <c r="D36" s="194" t="s">
        <v>257</v>
      </c>
      <c r="E36" s="432" t="s">
        <v>421</v>
      </c>
      <c r="F36" s="432" t="s">
        <v>444</v>
      </c>
      <c r="G36" s="432" t="s">
        <v>510</v>
      </c>
      <c r="H36" s="432" t="s">
        <v>468</v>
      </c>
      <c r="I36" s="432" t="s">
        <v>439</v>
      </c>
      <c r="J36" s="432" t="s">
        <v>944</v>
      </c>
      <c r="K36" s="435" t="s">
        <v>945</v>
      </c>
      <c r="L36" s="435"/>
      <c r="M36" s="573"/>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433"/>
      <c r="K37" s="436"/>
      <c r="L37" s="436"/>
      <c r="M37" s="574"/>
      <c r="Q37" s="190"/>
      <c r="R37" s="190"/>
      <c r="S37" s="190"/>
    </row>
    <row r="38" spans="1:21" ht="52" x14ac:dyDescent="0.6">
      <c r="A38" s="421"/>
      <c r="B38" s="442"/>
      <c r="C38" s="195" t="s">
        <v>358</v>
      </c>
      <c r="D38" s="195" t="s">
        <v>253</v>
      </c>
      <c r="E38" s="433"/>
      <c r="F38" s="433"/>
      <c r="G38" s="433"/>
      <c r="H38" s="433"/>
      <c r="I38" s="433"/>
      <c r="J38" s="433"/>
      <c r="K38" s="436"/>
      <c r="L38" s="436"/>
      <c r="M38" s="574"/>
      <c r="Q38" s="190"/>
      <c r="R38" s="190"/>
      <c r="S38" s="190"/>
    </row>
    <row r="39" spans="1:21" ht="78" x14ac:dyDescent="0.6">
      <c r="A39" s="421"/>
      <c r="B39" s="442"/>
      <c r="C39" s="195" t="s">
        <v>359</v>
      </c>
      <c r="D39" s="195" t="s">
        <v>257</v>
      </c>
      <c r="E39" s="433"/>
      <c r="F39" s="433"/>
      <c r="G39" s="433"/>
      <c r="H39" s="433"/>
      <c r="I39" s="433"/>
      <c r="J39" s="433"/>
      <c r="K39" s="436"/>
      <c r="L39" s="436"/>
      <c r="M39" s="574"/>
      <c r="Q39" s="190"/>
      <c r="R39" s="190"/>
      <c r="S39" s="190"/>
    </row>
    <row r="40" spans="1:21" ht="108" customHeight="1" x14ac:dyDescent="0.6">
      <c r="A40" s="421"/>
      <c r="B40" s="442"/>
      <c r="C40" s="195" t="s">
        <v>360</v>
      </c>
      <c r="D40" s="195" t="s">
        <v>257</v>
      </c>
      <c r="E40" s="433"/>
      <c r="F40" s="433"/>
      <c r="G40" s="433"/>
      <c r="H40" s="433"/>
      <c r="I40" s="433"/>
      <c r="J40" s="433"/>
      <c r="K40" s="436"/>
      <c r="L40" s="436"/>
      <c r="M40" s="574"/>
      <c r="Q40" s="190"/>
      <c r="R40" s="190"/>
      <c r="S40" s="190"/>
    </row>
    <row r="41" spans="1:21" ht="88.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421</v>
      </c>
      <c r="F42" s="432" t="s">
        <v>444</v>
      </c>
      <c r="G42" s="432" t="s">
        <v>510</v>
      </c>
      <c r="H42" s="432" t="s">
        <v>468</v>
      </c>
      <c r="I42" s="432" t="s">
        <v>439</v>
      </c>
      <c r="J42" s="432" t="s">
        <v>166</v>
      </c>
      <c r="K42" s="435" t="s">
        <v>940</v>
      </c>
      <c r="L42" s="435" t="s">
        <v>941</v>
      </c>
      <c r="M42" s="573"/>
      <c r="Q42" s="190" t="str">
        <f>IF(OR(J42='Drop downs'!$G$7,J42='Drop downs'!$G$5), B42&amp;": "&amp;K42&amp;CHAR(10),"")</f>
        <v/>
      </c>
      <c r="R42" s="190" t="str">
        <f>IF(J42='Drop downs'!$G$2,B42&amp;": "&amp;K42&amp;"
"," ")</f>
        <v xml:space="preserve"> </v>
      </c>
      <c r="S42" s="190" t="str">
        <f>IF(E42='Drop downs'!$B$6,B42&amp;": "&amp;K42&amp;"","")</f>
        <v/>
      </c>
      <c r="T42" s="175" t="str">
        <f>IF(L42&gt;0,B42&amp;":"&amp;L42&amp;"
","")</f>
        <v xml:space="preserve">IIA6:Mitigation: The inclusion of a policy referencing Purpose Built Student Accommodation and that it should be located in areas with good accessibility by sustainable modes.
</v>
      </c>
      <c r="U42" s="175" t="str">
        <f>IF(M42&gt;0,B42&amp;":"&amp;M42&amp;"
","")</f>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114" customHeight="1" thickBot="1" x14ac:dyDescent="0.65">
      <c r="A46" s="446"/>
      <c r="B46" s="443"/>
      <c r="C46" s="212" t="s">
        <v>367</v>
      </c>
      <c r="D46" s="212" t="s">
        <v>257</v>
      </c>
      <c r="E46" s="447"/>
      <c r="F46" s="447"/>
      <c r="G46" s="447"/>
      <c r="H46" s="447"/>
      <c r="I46" s="447"/>
      <c r="J46" s="447"/>
      <c r="K46" s="436"/>
      <c r="L46" s="452"/>
      <c r="M46" s="575"/>
      <c r="Q46" s="190"/>
      <c r="R46" s="190"/>
      <c r="S46" s="190"/>
    </row>
    <row r="47" spans="1:21" ht="136" customHeight="1" x14ac:dyDescent="0.6">
      <c r="A47" s="420" t="s">
        <v>368</v>
      </c>
      <c r="B47" s="441" t="s">
        <v>124</v>
      </c>
      <c r="C47" s="194" t="s">
        <v>369</v>
      </c>
      <c r="D47" s="194" t="s">
        <v>257</v>
      </c>
      <c r="E47" s="432" t="s">
        <v>103</v>
      </c>
      <c r="F47" s="432" t="s">
        <v>103</v>
      </c>
      <c r="G47" s="432" t="s">
        <v>103</v>
      </c>
      <c r="H47" s="432" t="s">
        <v>103</v>
      </c>
      <c r="I47" s="432" t="s">
        <v>103</v>
      </c>
      <c r="J47" s="432" t="s">
        <v>161</v>
      </c>
      <c r="K47" s="435" t="s">
        <v>664</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61.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664</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x14ac:dyDescent="0.6">
      <c r="A52" s="421"/>
      <c r="B52" s="442"/>
      <c r="C52" s="191" t="s">
        <v>375</v>
      </c>
      <c r="D52" s="191" t="s">
        <v>257</v>
      </c>
      <c r="E52" s="433"/>
      <c r="F52" s="433"/>
      <c r="G52" s="433"/>
      <c r="H52" s="433"/>
      <c r="I52" s="433"/>
      <c r="J52" s="433"/>
      <c r="K52" s="436"/>
      <c r="L52" s="436"/>
      <c r="M52" s="574"/>
      <c r="Q52" s="190"/>
      <c r="R52" s="190"/>
      <c r="S52" s="190"/>
    </row>
    <row r="53" spans="1:21" ht="29.15" customHeight="1" thickBot="1" x14ac:dyDescent="0.65">
      <c r="A53" s="446"/>
      <c r="B53" s="443"/>
      <c r="C53" s="217" t="s">
        <v>376</v>
      </c>
      <c r="D53" s="217" t="s">
        <v>257</v>
      </c>
      <c r="E53" s="447"/>
      <c r="F53" s="447"/>
      <c r="G53" s="447"/>
      <c r="H53" s="447"/>
      <c r="I53" s="447"/>
      <c r="J53" s="447"/>
      <c r="K53" s="452"/>
      <c r="L53" s="452"/>
      <c r="M53" s="575"/>
      <c r="Q53" s="190"/>
      <c r="R53" s="190"/>
      <c r="S53" s="190"/>
    </row>
    <row r="54" spans="1:21" ht="54.65" customHeight="1" x14ac:dyDescent="0.6">
      <c r="A54" s="420" t="s">
        <v>377</v>
      </c>
      <c r="B54" s="441" t="s">
        <v>126</v>
      </c>
      <c r="C54" s="201" t="s">
        <v>378</v>
      </c>
      <c r="D54" s="189" t="s">
        <v>257</v>
      </c>
      <c r="E54" s="432" t="s">
        <v>103</v>
      </c>
      <c r="F54" s="432" t="s">
        <v>103</v>
      </c>
      <c r="G54" s="432" t="s">
        <v>103</v>
      </c>
      <c r="H54" s="432" t="s">
        <v>103</v>
      </c>
      <c r="I54" s="432" t="s">
        <v>103</v>
      </c>
      <c r="J54" s="432" t="s">
        <v>161</v>
      </c>
      <c r="K54" s="435" t="s">
        <v>664</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62.15" customHeight="1" x14ac:dyDescent="0.6">
      <c r="A55" s="421"/>
      <c r="B55" s="442"/>
      <c r="C55" s="202" t="s">
        <v>379</v>
      </c>
      <c r="D55" s="191" t="s">
        <v>257</v>
      </c>
      <c r="E55" s="433"/>
      <c r="F55" s="433"/>
      <c r="G55" s="433"/>
      <c r="H55" s="433"/>
      <c r="I55" s="433"/>
      <c r="J55" s="433"/>
      <c r="K55" s="436"/>
      <c r="L55" s="436"/>
      <c r="M55" s="574"/>
      <c r="Q55" s="190"/>
      <c r="R55" s="190"/>
      <c r="S55" s="190"/>
    </row>
    <row r="56" spans="1:21" ht="84" customHeight="1"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664</v>
      </c>
      <c r="L57" s="435"/>
      <c r="M57" s="573"/>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664</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78"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8" customHeight="1"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664</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32.5" customHeight="1"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664</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8.5" customHeight="1"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253</v>
      </c>
      <c r="E84" s="432" t="s">
        <v>103</v>
      </c>
      <c r="F84" s="432" t="s">
        <v>103</v>
      </c>
      <c r="G84" s="432" t="s">
        <v>103</v>
      </c>
      <c r="H84" s="432" t="s">
        <v>103</v>
      </c>
      <c r="I84" s="432" t="s">
        <v>103</v>
      </c>
      <c r="J84" s="432" t="s">
        <v>161</v>
      </c>
      <c r="K84" s="435" t="s">
        <v>664</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253</v>
      </c>
      <c r="E85" s="433"/>
      <c r="F85" s="433"/>
      <c r="G85" s="433"/>
      <c r="H85" s="433"/>
      <c r="I85" s="433"/>
      <c r="J85" s="433"/>
      <c r="K85" s="436"/>
      <c r="L85" s="436"/>
      <c r="M85" s="574"/>
      <c r="Q85" s="190"/>
      <c r="R85" s="190"/>
      <c r="S85" s="190"/>
    </row>
    <row r="86" spans="1:21" ht="50.25" customHeight="1" x14ac:dyDescent="0.6">
      <c r="A86" s="463"/>
      <c r="B86" s="442"/>
      <c r="C86" s="205" t="s">
        <v>415</v>
      </c>
      <c r="D86" s="195" t="s">
        <v>253</v>
      </c>
      <c r="E86" s="433"/>
      <c r="F86" s="433"/>
      <c r="G86" s="433"/>
      <c r="H86" s="433"/>
      <c r="I86" s="433"/>
      <c r="J86" s="433"/>
      <c r="K86" s="436"/>
      <c r="L86" s="436"/>
      <c r="M86" s="574"/>
      <c r="Q86" s="190"/>
      <c r="R86" s="190"/>
      <c r="S86" s="190"/>
    </row>
    <row r="87" spans="1:21" ht="34" customHeight="1" thickBot="1" x14ac:dyDescent="0.65">
      <c r="A87" s="464"/>
      <c r="B87" s="443"/>
      <c r="C87" s="207" t="s">
        <v>416</v>
      </c>
      <c r="D87" s="212" t="s">
        <v>257</v>
      </c>
      <c r="E87" s="433"/>
      <c r="F87" s="433"/>
      <c r="G87" s="433"/>
      <c r="H87" s="433"/>
      <c r="I87" s="433"/>
      <c r="J87" s="433"/>
      <c r="K87" s="436"/>
      <c r="L87" s="436"/>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87.75" customHeight="1" thickBot="1" x14ac:dyDescent="0.65">
      <c r="A96" s="581" t="str">
        <f>T8&amp;T18&amp;T20&amp;T28&amp;T36&amp;T42&amp;T47&amp;T49&amp;T54&amp;T57&amp;T65&amp;T72&amp;T77&amp;T84</f>
        <v xml:space="preserve">IIA3:Mitigation: The inclusion of a policy referencing Purpose Built Student Accommodation and that it should be located in areas with good accessibility by sustainable modes.
IIA4:Mitigation: The inclusion of a policy referencing Purpose Built Student Accommodation and that it should be located in areas with good accessibility to facilities including recreation, open space by walking/cycling and other sustainable modes.
IIA6:Mitigation: The inclusion of a policy referencing Purpose Built Student Accommodation and that it should be located in areas with good accessibility by sustainable modes.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26.5" thickBot="1" x14ac:dyDescent="0.65">
      <c r="A98" s="581" t="str">
        <f>U8&amp;U18&amp;U20&amp;U28&amp;U36&amp;U42&amp;U47&amp;U49&amp;U54&amp;U57&amp;U65&amp;U72&amp;U77&amp;U84</f>
        <v/>
      </c>
      <c r="B98" s="582"/>
      <c r="C98" s="582"/>
      <c r="D98" s="582"/>
      <c r="E98" s="582"/>
      <c r="F98" s="582"/>
      <c r="G98" s="582"/>
      <c r="H98" s="582"/>
      <c r="I98" s="582"/>
      <c r="J98" s="582"/>
      <c r="K98" s="582"/>
      <c r="L98" s="582"/>
      <c r="M98" s="583"/>
    </row>
  </sheetData>
  <sheetProtection algorithmName="SHA-512" hashValue="1a/sbqmINGUEhl4p77TKSkA8GYdED0JhjGL4+hR4hvDf0dISB7DjaY6Y7Adm9W7uoJBnA/tygR1Odb2JmozW0A==" saltValue="SzSMDsV0VfVBeXsZggGINg==" spinCount="100000" sheet="1" objects="1" scenarios="1"/>
  <autoFilter ref="A7:L87" xr:uid="{D2C47CAF-421C-4D58-AA7A-22430CCF83D7}"/>
  <mergeCells count="170">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 ref="I18:I19"/>
    <mergeCell ref="J18:J19"/>
    <mergeCell ref="K18:K19"/>
    <mergeCell ref="L18:L19"/>
    <mergeCell ref="M18:M19"/>
    <mergeCell ref="A18:A19"/>
    <mergeCell ref="B18:B19"/>
    <mergeCell ref="E18:E19"/>
    <mergeCell ref="F18:F19"/>
    <mergeCell ref="G18:G19"/>
    <mergeCell ref="H18:H19"/>
    <mergeCell ref="I20:I27"/>
    <mergeCell ref="J20:J27"/>
    <mergeCell ref="K20:K27"/>
    <mergeCell ref="L20:L27"/>
    <mergeCell ref="M20:M27"/>
    <mergeCell ref="A20:A27"/>
    <mergeCell ref="B20:B27"/>
    <mergeCell ref="E20:E27"/>
    <mergeCell ref="F20:F27"/>
    <mergeCell ref="G20:G27"/>
    <mergeCell ref="H20:H27"/>
    <mergeCell ref="I28:I35"/>
    <mergeCell ref="J28:J35"/>
    <mergeCell ref="K28:K35"/>
    <mergeCell ref="L28:L35"/>
    <mergeCell ref="M28:M35"/>
    <mergeCell ref="A28:A35"/>
    <mergeCell ref="B28:B35"/>
    <mergeCell ref="E28:E35"/>
    <mergeCell ref="F28:F35"/>
    <mergeCell ref="G28:G35"/>
    <mergeCell ref="H28:H35"/>
    <mergeCell ref="I36:I41"/>
    <mergeCell ref="J36:J41"/>
    <mergeCell ref="K36:K41"/>
    <mergeCell ref="L36:L41"/>
    <mergeCell ref="M36:M41"/>
    <mergeCell ref="A36:A41"/>
    <mergeCell ref="B36:B41"/>
    <mergeCell ref="E36:E41"/>
    <mergeCell ref="F36:F41"/>
    <mergeCell ref="G36:G41"/>
    <mergeCell ref="H36:H41"/>
    <mergeCell ref="I42:I46"/>
    <mergeCell ref="J42:J46"/>
    <mergeCell ref="K42:K46"/>
    <mergeCell ref="L42:L46"/>
    <mergeCell ref="M42:M46"/>
    <mergeCell ref="A42:A46"/>
    <mergeCell ref="B42:B46"/>
    <mergeCell ref="E42:E46"/>
    <mergeCell ref="F42:F46"/>
    <mergeCell ref="G42:G46"/>
    <mergeCell ref="H42:H46"/>
    <mergeCell ref="I47:I48"/>
    <mergeCell ref="J47:J48"/>
    <mergeCell ref="K47:K48"/>
    <mergeCell ref="L47:L48"/>
    <mergeCell ref="M47:M48"/>
    <mergeCell ref="A47:A48"/>
    <mergeCell ref="B47:B48"/>
    <mergeCell ref="E47:E48"/>
    <mergeCell ref="F47:F48"/>
    <mergeCell ref="G47:G48"/>
    <mergeCell ref="H47:H48"/>
    <mergeCell ref="I49:I53"/>
    <mergeCell ref="J49:J53"/>
    <mergeCell ref="K49:K53"/>
    <mergeCell ref="L49:L53"/>
    <mergeCell ref="M49:M53"/>
    <mergeCell ref="A49:A53"/>
    <mergeCell ref="B49:B53"/>
    <mergeCell ref="E49:E53"/>
    <mergeCell ref="F49:F53"/>
    <mergeCell ref="G49:G53"/>
    <mergeCell ref="H49:H53"/>
    <mergeCell ref="I54:I56"/>
    <mergeCell ref="J54:J56"/>
    <mergeCell ref="K54:K56"/>
    <mergeCell ref="L54:L56"/>
    <mergeCell ref="M54:M56"/>
    <mergeCell ref="A54:A56"/>
    <mergeCell ref="B54:B56"/>
    <mergeCell ref="E54:E56"/>
    <mergeCell ref="F54:F56"/>
    <mergeCell ref="G54:G56"/>
    <mergeCell ref="H54:H56"/>
    <mergeCell ref="I57:I64"/>
    <mergeCell ref="J57:J64"/>
    <mergeCell ref="K57:K64"/>
    <mergeCell ref="L57:L64"/>
    <mergeCell ref="M57:M64"/>
    <mergeCell ref="A57:A64"/>
    <mergeCell ref="B57:B64"/>
    <mergeCell ref="E57:E64"/>
    <mergeCell ref="F57:F64"/>
    <mergeCell ref="G57:G64"/>
    <mergeCell ref="H57:H64"/>
    <mergeCell ref="I65:I71"/>
    <mergeCell ref="J65:J71"/>
    <mergeCell ref="K65:K71"/>
    <mergeCell ref="L65:L71"/>
    <mergeCell ref="M65:M71"/>
    <mergeCell ref="A65:A71"/>
    <mergeCell ref="B65:B71"/>
    <mergeCell ref="E65:E71"/>
    <mergeCell ref="F65:F71"/>
    <mergeCell ref="G65:G71"/>
    <mergeCell ref="H65:H71"/>
    <mergeCell ref="I72:I76"/>
    <mergeCell ref="J72:J76"/>
    <mergeCell ref="K72:K76"/>
    <mergeCell ref="L72:L76"/>
    <mergeCell ref="M72:M76"/>
    <mergeCell ref="A72:A76"/>
    <mergeCell ref="B72:B76"/>
    <mergeCell ref="E72:E76"/>
    <mergeCell ref="F72:F76"/>
    <mergeCell ref="G72:G76"/>
    <mergeCell ref="H72:H76"/>
    <mergeCell ref="I77:I83"/>
    <mergeCell ref="J77:J83"/>
    <mergeCell ref="K77:K83"/>
    <mergeCell ref="L77:L83"/>
    <mergeCell ref="M77:M83"/>
    <mergeCell ref="A77:A83"/>
    <mergeCell ref="B77:B83"/>
    <mergeCell ref="E77:E83"/>
    <mergeCell ref="F77:F83"/>
    <mergeCell ref="G77:G83"/>
    <mergeCell ref="H77:H83"/>
    <mergeCell ref="I84:I87"/>
    <mergeCell ref="J84:J87"/>
    <mergeCell ref="K84:K87"/>
    <mergeCell ref="L84:L87"/>
    <mergeCell ref="M84:M87"/>
    <mergeCell ref="A84:A87"/>
    <mergeCell ref="B84:B87"/>
    <mergeCell ref="E84:E87"/>
    <mergeCell ref="F84:F87"/>
    <mergeCell ref="G84:G87"/>
    <mergeCell ref="H84:H87"/>
    <mergeCell ref="A95:M95"/>
    <mergeCell ref="A96:M96"/>
    <mergeCell ref="A97:M97"/>
    <mergeCell ref="A98:M98"/>
    <mergeCell ref="A89:M89"/>
    <mergeCell ref="A90:M90"/>
    <mergeCell ref="A91:M91"/>
    <mergeCell ref="A92:M92"/>
    <mergeCell ref="A93:M93"/>
    <mergeCell ref="A94:M94"/>
  </mergeCells>
  <conditionalFormatting sqref="C50:C53">
    <cfRule type="expression" dxfId="2807" priority="22">
      <formula>$D50="No"</formula>
    </cfRule>
  </conditionalFormatting>
  <conditionalFormatting sqref="C8:D87">
    <cfRule type="expression" dxfId="2806" priority="1">
      <formula>$D8="No"</formula>
    </cfRule>
  </conditionalFormatting>
  <conditionalFormatting sqref="J8 J18">
    <cfRule type="cellIs" dxfId="2805" priority="15" operator="equal">
      <formula>"Significant Negative"</formula>
    </cfRule>
    <cfRule type="cellIs" dxfId="2804" priority="16" operator="equal">
      <formula>"Minor Negative"</formula>
    </cfRule>
    <cfRule type="cellIs" dxfId="2803" priority="17" operator="equal">
      <formula>"Uncertain"</formula>
    </cfRule>
    <cfRule type="cellIs" dxfId="2802" priority="18" operator="equal">
      <formula>"Neutral"</formula>
    </cfRule>
    <cfRule type="cellIs" dxfId="2801" priority="19" operator="equal">
      <formula>"Minor Positive"</formula>
    </cfRule>
    <cfRule type="cellIs" dxfId="2800" priority="20" operator="equal">
      <formula>"Significant Positive"</formula>
    </cfRule>
  </conditionalFormatting>
  <conditionalFormatting sqref="J20">
    <cfRule type="cellIs" dxfId="2799" priority="8" operator="equal">
      <formula>"Significant Negative"</formula>
    </cfRule>
    <cfRule type="cellIs" dxfId="2798" priority="9" operator="equal">
      <formula>"Minor Negative"</formula>
    </cfRule>
    <cfRule type="cellIs" dxfId="2797" priority="10" operator="equal">
      <formula>"Uncertain"</formula>
    </cfRule>
    <cfRule type="cellIs" dxfId="2796" priority="11" operator="equal">
      <formula>"Neutral"</formula>
    </cfRule>
    <cfRule type="cellIs" dxfId="2795" priority="12" operator="equal">
      <formula>"Minor Positive"</formula>
    </cfRule>
    <cfRule type="cellIs" dxfId="2794" priority="13" operator="equal">
      <formula>"Significant Positive"</formula>
    </cfRule>
  </conditionalFormatting>
  <conditionalFormatting sqref="J28 J49 J57 J65 J72 J77 J84">
    <cfRule type="cellIs" dxfId="2793" priority="54" operator="equal">
      <formula>"Significant Negative"</formula>
    </cfRule>
    <cfRule type="cellIs" dxfId="2792" priority="55" operator="equal">
      <formula>"Minor Negative"</formula>
    </cfRule>
    <cfRule type="cellIs" dxfId="2791" priority="56" operator="equal">
      <formula>"Uncertain"</formula>
    </cfRule>
    <cfRule type="cellIs" dxfId="2790" priority="57" operator="equal">
      <formula>"Neutral"</formula>
    </cfRule>
    <cfRule type="cellIs" dxfId="2789" priority="58" operator="equal">
      <formula>"Minor Positive"</formula>
    </cfRule>
    <cfRule type="cellIs" dxfId="2788" priority="59" operator="equal">
      <formula>"Significant Positive"</formula>
    </cfRule>
  </conditionalFormatting>
  <conditionalFormatting sqref="J36">
    <cfRule type="cellIs" dxfId="2787" priority="2" operator="equal">
      <formula>"Significant Negative"</formula>
    </cfRule>
    <cfRule type="cellIs" dxfId="2786" priority="3" operator="equal">
      <formula>"Minor Negative"</formula>
    </cfRule>
    <cfRule type="cellIs" dxfId="2785" priority="4" operator="equal">
      <formula>"Uncertain"</formula>
    </cfRule>
    <cfRule type="cellIs" dxfId="2784" priority="5" operator="equal">
      <formula>"Neutral"</formula>
    </cfRule>
    <cfRule type="cellIs" dxfId="2783" priority="6" operator="equal">
      <formula>"Minor Positive"</formula>
    </cfRule>
    <cfRule type="cellIs" dxfId="2782" priority="7" operator="equal">
      <formula>"Significant Positive"</formula>
    </cfRule>
  </conditionalFormatting>
  <conditionalFormatting sqref="J42">
    <cfRule type="cellIs" dxfId="2781" priority="30" operator="equal">
      <formula>"Significant Negative"</formula>
    </cfRule>
    <cfRule type="cellIs" dxfId="2780" priority="31" operator="equal">
      <formula>"Minor Negative"</formula>
    </cfRule>
    <cfRule type="cellIs" dxfId="2779" priority="32" operator="equal">
      <formula>"Uncertain"</formula>
    </cfRule>
    <cfRule type="cellIs" dxfId="2778" priority="33" operator="equal">
      <formula>"Neutral"</formula>
    </cfRule>
    <cfRule type="cellIs" dxfId="2777" priority="34" operator="equal">
      <formula>"Minor Positive"</formula>
    </cfRule>
    <cfRule type="cellIs" dxfId="2776" priority="35" operator="equal">
      <formula>"Significant Positive"</formula>
    </cfRule>
  </conditionalFormatting>
  <conditionalFormatting sqref="J47">
    <cfRule type="cellIs" dxfId="2775" priority="48" operator="equal">
      <formula>"Significant Negative"</formula>
    </cfRule>
    <cfRule type="cellIs" dxfId="2774" priority="49" operator="equal">
      <formula>"Minor Negative"</formula>
    </cfRule>
    <cfRule type="cellIs" dxfId="2773" priority="50" operator="equal">
      <formula>"Uncertain"</formula>
    </cfRule>
    <cfRule type="cellIs" dxfId="2772" priority="51" operator="equal">
      <formula>"Neutral"</formula>
    </cfRule>
    <cfRule type="cellIs" dxfId="2771" priority="52" operator="equal">
      <formula>"Minor Positive"</formula>
    </cfRule>
    <cfRule type="cellIs" dxfId="2770" priority="53" operator="equal">
      <formula>"Significant Positive"</formula>
    </cfRule>
  </conditionalFormatting>
  <conditionalFormatting sqref="J54">
    <cfRule type="cellIs" dxfId="2769" priority="24" operator="equal">
      <formula>"Significant Negative"</formula>
    </cfRule>
    <cfRule type="cellIs" dxfId="2768" priority="25" operator="equal">
      <formula>"Minor Negative"</formula>
    </cfRule>
    <cfRule type="cellIs" dxfId="2767" priority="26" operator="equal">
      <formula>"Uncertain"</formula>
    </cfRule>
    <cfRule type="cellIs" dxfId="2766" priority="27" operator="equal">
      <formula>"Neutral"</formula>
    </cfRule>
    <cfRule type="cellIs" dxfId="2765" priority="28" operator="equal">
      <formula>"Minor Positive"</formula>
    </cfRule>
    <cfRule type="cellIs" dxfId="2764" priority="29" operator="equal">
      <formula>"Significant Positive"</formula>
    </cfRule>
  </conditionalFormatting>
  <pageMargins left="0.7" right="0.7" top="0.75" bottom="0.75" header="0.3" footer="0.3"/>
  <pageSetup orientation="portrait" horizontalDpi="4294967293" vertic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F31C-C8A1-413D-8D2B-C2036D56C4DB}">
  <sheetPr codeName="Sheet146">
    <tabColor rgb="FF7030A0"/>
  </sheetPr>
  <dimension ref="A1:V98"/>
  <sheetViews>
    <sheetView zoomScaleNormal="100" workbookViewId="0">
      <selection activeCell="C1" sqref="C1:F1"/>
    </sheetView>
  </sheetViews>
  <sheetFormatPr defaultColWidth="8.54296875" defaultRowHeight="26" x14ac:dyDescent="0.6"/>
  <cols>
    <col min="1" max="1" width="66.1796875" style="175" customWidth="1"/>
    <col min="2" max="2" width="5.81640625" style="175" hidden="1" customWidth="1"/>
    <col min="3" max="3" width="103.81640625" style="175" customWidth="1"/>
    <col min="4" max="4" width="21.81640625" style="175" bestFit="1" customWidth="1"/>
    <col min="5" max="6" width="20.54296875" style="175" customWidth="1"/>
    <col min="7" max="7" width="25.453125" style="175" bestFit="1" customWidth="1"/>
    <col min="8" max="8" width="20.54296875" style="175" customWidth="1"/>
    <col min="9" max="9" width="37.81640625" style="175" customWidth="1"/>
    <col min="10" max="10" width="20.54296875" style="175" customWidth="1"/>
    <col min="11" max="11" width="63.453125" style="175" customWidth="1"/>
    <col min="12" max="13" width="41.453125" style="175" customWidth="1"/>
    <col min="14" max="14" width="9.453125" style="175" customWidth="1"/>
    <col min="15" max="16" width="8.54296875" style="175" customWidth="1"/>
    <col min="17" max="17" width="20.54296875" style="175" hidden="1" customWidth="1"/>
    <col min="18" max="18" width="12.54296875" style="175" hidden="1" customWidth="1"/>
    <col min="19" max="19" width="21" style="175" hidden="1" customWidth="1"/>
    <col min="20" max="20" width="12.54296875" style="175" hidden="1" customWidth="1"/>
    <col min="21" max="21" width="8.54296875" style="175" hidden="1" customWidth="1"/>
    <col min="22" max="16384" width="8.54296875" style="175"/>
  </cols>
  <sheetData>
    <row r="1" spans="1:21" x14ac:dyDescent="0.6">
      <c r="A1" s="174" t="s">
        <v>30</v>
      </c>
      <c r="C1" s="412" t="s">
        <v>946</v>
      </c>
      <c r="D1" s="412"/>
      <c r="E1" s="412"/>
      <c r="F1" s="413"/>
      <c r="G1" s="176"/>
      <c r="I1" s="177"/>
      <c r="J1" s="177"/>
      <c r="K1" s="177"/>
    </row>
    <row r="2" spans="1:21" x14ac:dyDescent="0.6">
      <c r="A2" s="174" t="s">
        <v>31</v>
      </c>
      <c r="B2" s="178"/>
      <c r="C2" s="412" t="s">
        <v>661</v>
      </c>
      <c r="D2" s="412"/>
      <c r="E2" s="412"/>
      <c r="F2" s="413"/>
      <c r="I2" s="181"/>
      <c r="J2" s="181"/>
      <c r="K2" s="181"/>
    </row>
    <row r="3" spans="1:21" ht="32.15" customHeight="1" x14ac:dyDescent="0.6">
      <c r="A3" s="182" t="s">
        <v>32</v>
      </c>
      <c r="B3" s="183"/>
      <c r="C3" s="412" t="s">
        <v>947</v>
      </c>
      <c r="D3" s="412"/>
      <c r="E3" s="412"/>
      <c r="F3" s="413"/>
      <c r="I3" s="181"/>
      <c r="J3" s="181"/>
      <c r="K3" s="181"/>
    </row>
    <row r="4" spans="1:21" ht="57" customHeight="1" x14ac:dyDescent="0.6">
      <c r="A4" s="182" t="s">
        <v>33</v>
      </c>
      <c r="B4" s="184"/>
      <c r="C4" s="414" t="s">
        <v>948</v>
      </c>
      <c r="D4" s="414"/>
      <c r="E4" s="414"/>
      <c r="F4" s="415"/>
      <c r="I4" s="181"/>
      <c r="J4" s="181"/>
      <c r="K4" s="181"/>
    </row>
    <row r="5" spans="1:21" ht="26.5" thickBot="1" x14ac:dyDescent="0.65"/>
    <row r="6" spans="1:21" x14ac:dyDescent="0.6">
      <c r="A6" s="556" t="s">
        <v>34</v>
      </c>
      <c r="B6" s="557"/>
      <c r="C6" s="557"/>
      <c r="D6" s="219"/>
      <c r="E6" s="558" t="s">
        <v>35</v>
      </c>
      <c r="F6" s="558"/>
      <c r="G6" s="558"/>
      <c r="H6" s="558"/>
      <c r="I6" s="558"/>
      <c r="J6" s="558"/>
      <c r="K6" s="558"/>
      <c r="L6" s="558"/>
      <c r="M6" s="559"/>
      <c r="Q6" s="186"/>
      <c r="R6" s="186"/>
      <c r="S6" s="186"/>
      <c r="T6" s="186"/>
    </row>
    <row r="7" spans="1:21" ht="130.5" thickBot="1" x14ac:dyDescent="0.65">
      <c r="A7" s="220" t="s">
        <v>320</v>
      </c>
      <c r="B7" s="187" t="s">
        <v>37</v>
      </c>
      <c r="C7" s="187" t="s">
        <v>321</v>
      </c>
      <c r="D7" s="187" t="s">
        <v>322</v>
      </c>
      <c r="E7" s="209" t="s">
        <v>40</v>
      </c>
      <c r="F7" s="209" t="s">
        <v>41</v>
      </c>
      <c r="G7" s="209" t="s">
        <v>42</v>
      </c>
      <c r="H7" s="209" t="s">
        <v>43</v>
      </c>
      <c r="I7" s="209" t="s">
        <v>44</v>
      </c>
      <c r="J7" s="209" t="s">
        <v>45</v>
      </c>
      <c r="K7" s="209" t="s">
        <v>46</v>
      </c>
      <c r="L7" s="209" t="s">
        <v>48</v>
      </c>
      <c r="M7" s="222"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253</v>
      </c>
      <c r="E8" s="426" t="s">
        <v>435</v>
      </c>
      <c r="F8" s="426" t="s">
        <v>444</v>
      </c>
      <c r="G8" s="426" t="s">
        <v>510</v>
      </c>
      <c r="H8" s="426" t="s">
        <v>468</v>
      </c>
      <c r="I8" s="426" t="s">
        <v>439</v>
      </c>
      <c r="J8" s="432" t="s">
        <v>159</v>
      </c>
      <c r="K8" s="435" t="s">
        <v>931</v>
      </c>
      <c r="L8" s="432"/>
      <c r="M8" s="562"/>
      <c r="Q8" s="190" t="str">
        <f>IF(OR(J8='Drop downs'!$G$7,J8='Drop downs'!$G$5), B8&amp;": "&amp;K8&amp;CHAR(10),"")</f>
        <v/>
      </c>
      <c r="R8" s="190" t="str">
        <f>IF(J8='Drop downs'!$G$2,B8&amp;": "&amp;K8&amp;"
"," ")</f>
        <v xml:space="preserve"> </v>
      </c>
      <c r="S8" s="190" t="str">
        <f>IF(E8='Drop downs'!$B$6,B8&amp;": "&amp;K8&amp;"","")</f>
        <v/>
      </c>
      <c r="T8" s="175" t="str">
        <f>IF(L8&gt;0,B8&amp;":"&amp;L8&amp;"
","")</f>
        <v/>
      </c>
      <c r="U8" s="175" t="str">
        <f>IF(M8&gt;0,B8&amp;":"&amp;M8&amp;"
","")</f>
        <v/>
      </c>
    </row>
    <row r="9" spans="1:21" ht="55.5" customHeight="1" x14ac:dyDescent="0.6">
      <c r="A9" s="421"/>
      <c r="B9" s="424"/>
      <c r="C9" s="191" t="s">
        <v>325</v>
      </c>
      <c r="D9" s="191" t="s">
        <v>257</v>
      </c>
      <c r="E9" s="427"/>
      <c r="F9" s="427"/>
      <c r="G9" s="427"/>
      <c r="H9" s="427"/>
      <c r="I9" s="427"/>
      <c r="J9" s="433"/>
      <c r="K9" s="436"/>
      <c r="L9" s="433"/>
      <c r="M9" s="473"/>
      <c r="Q9" s="190"/>
      <c r="R9" s="190"/>
      <c r="S9" s="190"/>
      <c r="T9" s="188"/>
    </row>
    <row r="10" spans="1:21" x14ac:dyDescent="0.6">
      <c r="A10" s="421"/>
      <c r="B10" s="424"/>
      <c r="C10" s="191" t="s">
        <v>326</v>
      </c>
      <c r="D10" s="191" t="s">
        <v>257</v>
      </c>
      <c r="E10" s="427"/>
      <c r="F10" s="427"/>
      <c r="G10" s="427"/>
      <c r="H10" s="427"/>
      <c r="I10" s="427"/>
      <c r="J10" s="433"/>
      <c r="K10" s="436"/>
      <c r="L10" s="433"/>
      <c r="M10" s="473"/>
      <c r="Q10" s="190"/>
      <c r="R10" s="190"/>
      <c r="S10" s="190"/>
    </row>
    <row r="11" spans="1:21" ht="52" x14ac:dyDescent="0.6">
      <c r="A11" s="421"/>
      <c r="B11" s="424"/>
      <c r="C11" s="191" t="s">
        <v>327</v>
      </c>
      <c r="D11" s="191" t="s">
        <v>257</v>
      </c>
      <c r="E11" s="427"/>
      <c r="F11" s="427"/>
      <c r="G11" s="427"/>
      <c r="H11" s="427"/>
      <c r="I11" s="427"/>
      <c r="J11" s="433"/>
      <c r="K11" s="436"/>
      <c r="L11" s="433"/>
      <c r="M11" s="473"/>
      <c r="Q11" s="190"/>
      <c r="R11" s="190"/>
      <c r="S11" s="190"/>
    </row>
    <row r="12" spans="1:21" ht="52" x14ac:dyDescent="0.6">
      <c r="A12" s="421"/>
      <c r="B12" s="424"/>
      <c r="C12" s="191" t="s">
        <v>328</v>
      </c>
      <c r="D12" s="191" t="s">
        <v>257</v>
      </c>
      <c r="E12" s="427"/>
      <c r="F12" s="427"/>
      <c r="G12" s="427"/>
      <c r="H12" s="427"/>
      <c r="I12" s="427"/>
      <c r="J12" s="433"/>
      <c r="K12" s="436"/>
      <c r="L12" s="433"/>
      <c r="M12" s="473"/>
      <c r="Q12" s="190"/>
      <c r="R12" s="190"/>
      <c r="S12" s="190"/>
    </row>
    <row r="13" spans="1:21" x14ac:dyDescent="0.6">
      <c r="A13" s="421"/>
      <c r="B13" s="424"/>
      <c r="C13" s="191" t="s">
        <v>329</v>
      </c>
      <c r="D13" s="191" t="s">
        <v>257</v>
      </c>
      <c r="E13" s="427"/>
      <c r="F13" s="427"/>
      <c r="G13" s="427"/>
      <c r="H13" s="427"/>
      <c r="I13" s="427"/>
      <c r="J13" s="433"/>
      <c r="K13" s="436"/>
      <c r="L13" s="433"/>
      <c r="M13" s="473"/>
      <c r="Q13" s="190"/>
      <c r="R13" s="190"/>
      <c r="S13" s="190"/>
    </row>
    <row r="14" spans="1:21" ht="78" x14ac:dyDescent="0.6">
      <c r="A14" s="421"/>
      <c r="B14" s="424"/>
      <c r="C14" s="191" t="s">
        <v>330</v>
      </c>
      <c r="D14" s="191" t="s">
        <v>257</v>
      </c>
      <c r="E14" s="427"/>
      <c r="F14" s="427"/>
      <c r="G14" s="427"/>
      <c r="H14" s="427"/>
      <c r="I14" s="427"/>
      <c r="J14" s="433"/>
      <c r="K14" s="436"/>
      <c r="L14" s="433"/>
      <c r="M14" s="473"/>
      <c r="Q14" s="190"/>
      <c r="R14" s="190"/>
      <c r="S14" s="190"/>
    </row>
    <row r="15" spans="1:21" ht="52" x14ac:dyDescent="0.6">
      <c r="A15" s="421"/>
      <c r="B15" s="424"/>
      <c r="C15" s="191" t="s">
        <v>331</v>
      </c>
      <c r="D15" s="191" t="s">
        <v>257</v>
      </c>
      <c r="E15" s="427"/>
      <c r="F15" s="427"/>
      <c r="G15" s="427"/>
      <c r="H15" s="427"/>
      <c r="I15" s="427"/>
      <c r="J15" s="433"/>
      <c r="K15" s="436"/>
      <c r="L15" s="433"/>
      <c r="M15" s="473"/>
      <c r="Q15" s="190"/>
      <c r="R15" s="190"/>
      <c r="S15" s="190"/>
    </row>
    <row r="16" spans="1:21" ht="79.5" customHeight="1" x14ac:dyDescent="0.6">
      <c r="A16" s="421"/>
      <c r="B16" s="424"/>
      <c r="C16" s="191" t="s">
        <v>332</v>
      </c>
      <c r="D16" s="191" t="s">
        <v>257</v>
      </c>
      <c r="E16" s="427"/>
      <c r="F16" s="427"/>
      <c r="G16" s="427"/>
      <c r="H16" s="427"/>
      <c r="I16" s="427"/>
      <c r="J16" s="433"/>
      <c r="K16" s="436"/>
      <c r="L16" s="433"/>
      <c r="M16" s="473"/>
      <c r="Q16" s="190"/>
      <c r="R16" s="190"/>
      <c r="S16" s="190"/>
    </row>
    <row r="17" spans="1:21" ht="61.5" customHeight="1" thickBot="1" x14ac:dyDescent="0.65">
      <c r="A17" s="446"/>
      <c r="B17" s="560"/>
      <c r="C17" s="217" t="s">
        <v>333</v>
      </c>
      <c r="D17" s="217" t="s">
        <v>257</v>
      </c>
      <c r="E17" s="561"/>
      <c r="F17" s="561"/>
      <c r="G17" s="561"/>
      <c r="H17" s="561"/>
      <c r="I17" s="561"/>
      <c r="J17" s="447"/>
      <c r="K17" s="452"/>
      <c r="L17" s="447"/>
      <c r="M17" s="563"/>
      <c r="Q17" s="190"/>
      <c r="R17" s="190"/>
      <c r="S17" s="190"/>
    </row>
    <row r="18" spans="1:21" ht="54" customHeight="1" x14ac:dyDescent="0.6">
      <c r="A18" s="444" t="s">
        <v>334</v>
      </c>
      <c r="B18" s="441" t="s">
        <v>119</v>
      </c>
      <c r="C18" s="189" t="s">
        <v>335</v>
      </c>
      <c r="D18" s="189" t="s">
        <v>257</v>
      </c>
      <c r="E18" s="432" t="s">
        <v>103</v>
      </c>
      <c r="F18" s="432" t="s">
        <v>103</v>
      </c>
      <c r="G18" s="432" t="s">
        <v>103</v>
      </c>
      <c r="H18" s="432" t="s">
        <v>103</v>
      </c>
      <c r="I18" s="432" t="s">
        <v>103</v>
      </c>
      <c r="J18" s="432" t="s">
        <v>161</v>
      </c>
      <c r="K18" s="435" t="s">
        <v>678</v>
      </c>
      <c r="L18" s="432"/>
      <c r="M18" s="564"/>
      <c r="Q18" s="190" t="str">
        <f>IF(OR(J18='Drop downs'!$G$7,J18='Drop downs'!$G$5), B18&amp;": "&amp;K18&amp;CHAR(10),"")</f>
        <v/>
      </c>
      <c r="R18" s="190" t="str">
        <f>IF(J18='Drop downs'!$G$2,B18&amp;": "&amp;K18&amp;"
"," ")</f>
        <v xml:space="preserve"> </v>
      </c>
      <c r="S18" s="190" t="str">
        <f>IF(E18='Drop downs'!$B$6,B18&amp;": "&amp;K18&amp;"","")</f>
        <v/>
      </c>
      <c r="T18" s="175" t="str">
        <f>IF(L18&gt;0,B18&amp;":"&amp;L18&amp;"
","")</f>
        <v/>
      </c>
      <c r="U18" s="175" t="str">
        <f>IF(M18&gt;0,B18&amp;":"&amp;M18&amp;"
","")</f>
        <v/>
      </c>
    </row>
    <row r="19" spans="1:21" ht="88" customHeight="1" thickBot="1" x14ac:dyDescent="0.65">
      <c r="A19" s="464"/>
      <c r="B19" s="443"/>
      <c r="C19" s="217" t="s">
        <v>336</v>
      </c>
      <c r="D19" s="217" t="s">
        <v>257</v>
      </c>
      <c r="E19" s="447"/>
      <c r="F19" s="447"/>
      <c r="G19" s="447"/>
      <c r="H19" s="447"/>
      <c r="I19" s="447"/>
      <c r="J19" s="447"/>
      <c r="K19" s="452"/>
      <c r="L19" s="447"/>
      <c r="M19" s="565"/>
      <c r="Q19" s="190"/>
      <c r="R19" s="190"/>
      <c r="S19" s="190"/>
    </row>
    <row r="20" spans="1:21" ht="156" x14ac:dyDescent="0.6">
      <c r="A20" s="420" t="s">
        <v>337</v>
      </c>
      <c r="B20" s="441" t="s">
        <v>120</v>
      </c>
      <c r="C20" s="194" t="s">
        <v>338</v>
      </c>
      <c r="D20" s="189" t="s">
        <v>253</v>
      </c>
      <c r="E20" s="432" t="s">
        <v>421</v>
      </c>
      <c r="F20" s="432" t="s">
        <v>444</v>
      </c>
      <c r="G20" s="432" t="s">
        <v>510</v>
      </c>
      <c r="H20" s="432" t="s">
        <v>468</v>
      </c>
      <c r="I20" s="432" t="s">
        <v>439</v>
      </c>
      <c r="J20" s="432" t="s">
        <v>159</v>
      </c>
      <c r="K20" s="435" t="s">
        <v>949</v>
      </c>
      <c r="L20" s="432"/>
      <c r="M20" s="564"/>
      <c r="Q20" s="190" t="str">
        <f>IF(OR(J20='Drop downs'!$G$7,J20='Drop downs'!$G$5), B20&amp;": "&amp;K20&amp;CHAR(10),"")</f>
        <v/>
      </c>
      <c r="R20" s="190" t="str">
        <f>IF(J20='Drop downs'!$G$2,B20&amp;": "&amp;K20&amp;"
"," ")</f>
        <v xml:space="preserve"> </v>
      </c>
      <c r="S20" s="190" t="str">
        <f>IF(E20='Drop downs'!$B$6,B20&amp;": "&amp;K20&amp;"","")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3"/>
      <c r="M21" s="566"/>
      <c r="Q21" s="190"/>
      <c r="R21" s="190"/>
      <c r="S21" s="190"/>
    </row>
    <row r="22" spans="1:21" ht="52" x14ac:dyDescent="0.6">
      <c r="A22" s="421"/>
      <c r="B22" s="442"/>
      <c r="C22" s="195" t="s">
        <v>340</v>
      </c>
      <c r="D22" s="191" t="s">
        <v>257</v>
      </c>
      <c r="E22" s="433"/>
      <c r="F22" s="433"/>
      <c r="G22" s="433"/>
      <c r="H22" s="433"/>
      <c r="I22" s="433"/>
      <c r="J22" s="433"/>
      <c r="K22" s="436"/>
      <c r="L22" s="433"/>
      <c r="M22" s="566"/>
      <c r="Q22" s="190"/>
      <c r="R22" s="190"/>
      <c r="S22" s="190"/>
    </row>
    <row r="23" spans="1:21" ht="52" x14ac:dyDescent="0.6">
      <c r="A23" s="421"/>
      <c r="B23" s="442"/>
      <c r="C23" s="195" t="s">
        <v>341</v>
      </c>
      <c r="D23" s="191" t="s">
        <v>257</v>
      </c>
      <c r="E23" s="433"/>
      <c r="F23" s="433"/>
      <c r="G23" s="433"/>
      <c r="H23" s="433"/>
      <c r="I23" s="433"/>
      <c r="J23" s="433"/>
      <c r="K23" s="436"/>
      <c r="L23" s="433"/>
      <c r="M23" s="566"/>
      <c r="Q23" s="190"/>
      <c r="R23" s="190"/>
      <c r="S23" s="190"/>
    </row>
    <row r="24" spans="1:21" ht="52" x14ac:dyDescent="0.6">
      <c r="A24" s="421"/>
      <c r="B24" s="442"/>
      <c r="C24" s="195" t="s">
        <v>342</v>
      </c>
      <c r="D24" s="191" t="s">
        <v>257</v>
      </c>
      <c r="E24" s="433"/>
      <c r="F24" s="433"/>
      <c r="G24" s="433"/>
      <c r="H24" s="433"/>
      <c r="I24" s="433"/>
      <c r="J24" s="433"/>
      <c r="K24" s="436"/>
      <c r="L24" s="433"/>
      <c r="M24" s="566"/>
      <c r="Q24" s="190"/>
      <c r="R24" s="190"/>
      <c r="S24" s="190"/>
    </row>
    <row r="25" spans="1:21" ht="104" x14ac:dyDescent="0.6">
      <c r="A25" s="421"/>
      <c r="B25" s="442"/>
      <c r="C25" s="195" t="s">
        <v>343</v>
      </c>
      <c r="D25" s="191" t="s">
        <v>257</v>
      </c>
      <c r="E25" s="433"/>
      <c r="F25" s="433"/>
      <c r="G25" s="433"/>
      <c r="H25" s="433"/>
      <c r="I25" s="433"/>
      <c r="J25" s="433"/>
      <c r="K25" s="436"/>
      <c r="L25" s="433"/>
      <c r="M25" s="566"/>
      <c r="Q25" s="190"/>
      <c r="R25" s="190"/>
      <c r="S25" s="190"/>
    </row>
    <row r="26" spans="1:21" ht="52" x14ac:dyDescent="0.6">
      <c r="A26" s="421"/>
      <c r="B26" s="442"/>
      <c r="C26" s="195" t="s">
        <v>344</v>
      </c>
      <c r="D26" s="191" t="s">
        <v>257</v>
      </c>
      <c r="E26" s="433"/>
      <c r="F26" s="433"/>
      <c r="G26" s="433"/>
      <c r="H26" s="433"/>
      <c r="I26" s="433"/>
      <c r="J26" s="433"/>
      <c r="K26" s="436"/>
      <c r="L26" s="433"/>
      <c r="M26" s="566"/>
      <c r="Q26" s="190"/>
      <c r="R26" s="190"/>
      <c r="S26" s="190"/>
    </row>
    <row r="27" spans="1:21" ht="78.5" thickBot="1" x14ac:dyDescent="0.65">
      <c r="A27" s="446"/>
      <c r="B27" s="443"/>
      <c r="C27" s="212" t="s">
        <v>345</v>
      </c>
      <c r="D27" s="217" t="s">
        <v>257</v>
      </c>
      <c r="E27" s="447"/>
      <c r="F27" s="447"/>
      <c r="G27" s="447"/>
      <c r="H27" s="447"/>
      <c r="I27" s="447"/>
      <c r="J27" s="447"/>
      <c r="K27" s="452"/>
      <c r="L27" s="447"/>
      <c r="M27" s="565"/>
      <c r="Q27" s="190"/>
      <c r="R27" s="190"/>
      <c r="S27" s="190"/>
    </row>
    <row r="28" spans="1:21" ht="94.5" customHeight="1" x14ac:dyDescent="0.6">
      <c r="A28" s="420" t="s">
        <v>346</v>
      </c>
      <c r="B28" s="441" t="s">
        <v>121</v>
      </c>
      <c r="C28" s="197" t="s">
        <v>347</v>
      </c>
      <c r="D28" s="194" t="s">
        <v>253</v>
      </c>
      <c r="E28" s="432" t="s">
        <v>421</v>
      </c>
      <c r="F28" s="432" t="s">
        <v>444</v>
      </c>
      <c r="G28" s="432" t="s">
        <v>510</v>
      </c>
      <c r="H28" s="432" t="s">
        <v>468</v>
      </c>
      <c r="I28" s="432" t="s">
        <v>439</v>
      </c>
      <c r="J28" s="432" t="s">
        <v>166</v>
      </c>
      <c r="K28" s="435" t="s">
        <v>950</v>
      </c>
      <c r="L28" s="432"/>
      <c r="M28" s="564"/>
      <c r="Q28" s="190" t="str">
        <f>IF(OR(J28='Drop downs'!$G$7,J28='Drop downs'!$G$5), B28&amp;": "&amp;K28&amp;CHAR(10),"")</f>
        <v/>
      </c>
      <c r="R28" s="190" t="str">
        <f>IF(J28='Drop downs'!$G$2,B28&amp;": "&amp;K28&amp;"
"," ")</f>
        <v xml:space="preserve"> </v>
      </c>
      <c r="S28" s="190" t="str">
        <f>IF(E28='Drop downs'!$B$6,B28&amp;": "&amp;K28&amp;"","")</f>
        <v/>
      </c>
      <c r="T28" s="175" t="str">
        <f>IF(L28&gt;0,B28&amp;":"&amp;L28&amp;"
","")</f>
        <v/>
      </c>
      <c r="U28" s="175" t="str">
        <f>IF(M28&gt;0,B28&amp;":"&amp;M28&amp;"
","")</f>
        <v/>
      </c>
    </row>
    <row r="29" spans="1:21" ht="96" customHeight="1" x14ac:dyDescent="0.6">
      <c r="A29" s="421"/>
      <c r="B29" s="442"/>
      <c r="C29" s="198" t="s">
        <v>348</v>
      </c>
      <c r="D29" s="195" t="s">
        <v>253</v>
      </c>
      <c r="E29" s="433"/>
      <c r="F29" s="433"/>
      <c r="G29" s="433"/>
      <c r="H29" s="433"/>
      <c r="I29" s="433"/>
      <c r="J29" s="433"/>
      <c r="K29" s="436"/>
      <c r="L29" s="433"/>
      <c r="M29" s="566"/>
      <c r="Q29" s="190"/>
      <c r="R29" s="190"/>
      <c r="S29" s="190"/>
    </row>
    <row r="30" spans="1:21" ht="80.150000000000006" customHeight="1" x14ac:dyDescent="0.6">
      <c r="A30" s="421"/>
      <c r="B30" s="442"/>
      <c r="C30" s="198" t="s">
        <v>349</v>
      </c>
      <c r="D30" s="195" t="s">
        <v>253</v>
      </c>
      <c r="E30" s="433"/>
      <c r="F30" s="433"/>
      <c r="G30" s="433"/>
      <c r="H30" s="433"/>
      <c r="I30" s="433"/>
      <c r="J30" s="433"/>
      <c r="K30" s="436"/>
      <c r="L30" s="433"/>
      <c r="M30" s="566"/>
      <c r="Q30" s="190"/>
      <c r="R30" s="190"/>
      <c r="S30" s="190"/>
    </row>
    <row r="31" spans="1:21" ht="80.150000000000006" customHeight="1" x14ac:dyDescent="0.6">
      <c r="A31" s="421"/>
      <c r="B31" s="442"/>
      <c r="C31" s="198" t="s">
        <v>350</v>
      </c>
      <c r="D31" s="195" t="s">
        <v>253</v>
      </c>
      <c r="E31" s="433"/>
      <c r="F31" s="433"/>
      <c r="G31" s="433"/>
      <c r="H31" s="433"/>
      <c r="I31" s="433"/>
      <c r="J31" s="433"/>
      <c r="K31" s="436"/>
      <c r="L31" s="433"/>
      <c r="M31" s="566"/>
      <c r="Q31" s="190"/>
      <c r="R31" s="190"/>
      <c r="S31" s="190"/>
    </row>
    <row r="32" spans="1:21" ht="74.5" customHeight="1" x14ac:dyDescent="0.6">
      <c r="A32" s="421"/>
      <c r="B32" s="442"/>
      <c r="C32" s="198" t="s">
        <v>351</v>
      </c>
      <c r="D32" s="195" t="s">
        <v>253</v>
      </c>
      <c r="E32" s="433"/>
      <c r="F32" s="433"/>
      <c r="G32" s="433"/>
      <c r="H32" s="433"/>
      <c r="I32" s="433"/>
      <c r="J32" s="433"/>
      <c r="K32" s="436"/>
      <c r="L32" s="433"/>
      <c r="M32" s="566"/>
      <c r="Q32" s="190"/>
      <c r="R32" s="190"/>
      <c r="S32" s="190"/>
    </row>
    <row r="33" spans="1:21" ht="45.65" customHeight="1" x14ac:dyDescent="0.6">
      <c r="A33" s="421"/>
      <c r="B33" s="442"/>
      <c r="C33" s="198" t="s">
        <v>352</v>
      </c>
      <c r="D33" s="195" t="s">
        <v>257</v>
      </c>
      <c r="E33" s="433"/>
      <c r="F33" s="433"/>
      <c r="G33" s="433"/>
      <c r="H33" s="433"/>
      <c r="I33" s="433"/>
      <c r="J33" s="433"/>
      <c r="K33" s="436"/>
      <c r="L33" s="433"/>
      <c r="M33" s="566"/>
      <c r="Q33" s="190"/>
      <c r="R33" s="190"/>
      <c r="S33" s="190"/>
    </row>
    <row r="34" spans="1:21" ht="92.25" customHeight="1" x14ac:dyDescent="0.6">
      <c r="A34" s="421"/>
      <c r="B34" s="442"/>
      <c r="C34" s="198" t="s">
        <v>353</v>
      </c>
      <c r="D34" s="195" t="s">
        <v>257</v>
      </c>
      <c r="E34" s="433"/>
      <c r="F34" s="433"/>
      <c r="G34" s="433"/>
      <c r="H34" s="433"/>
      <c r="I34" s="433"/>
      <c r="J34" s="433"/>
      <c r="K34" s="436"/>
      <c r="L34" s="433"/>
      <c r="M34" s="566"/>
      <c r="Q34" s="190"/>
      <c r="R34" s="190"/>
      <c r="S34" s="190"/>
    </row>
    <row r="35" spans="1:21" ht="130.5" customHeight="1" thickBot="1" x14ac:dyDescent="0.65">
      <c r="A35" s="446"/>
      <c r="B35" s="443"/>
      <c r="C35" s="211" t="s">
        <v>354</v>
      </c>
      <c r="D35" s="212" t="s">
        <v>253</v>
      </c>
      <c r="E35" s="447"/>
      <c r="F35" s="447"/>
      <c r="G35" s="447"/>
      <c r="H35" s="447"/>
      <c r="I35" s="447"/>
      <c r="J35" s="447"/>
      <c r="K35" s="452"/>
      <c r="L35" s="447"/>
      <c r="M35" s="565"/>
      <c r="Q35" s="190"/>
      <c r="R35" s="190"/>
      <c r="S35" s="190"/>
    </row>
    <row r="36" spans="1:21" ht="57.65" customHeight="1" x14ac:dyDescent="0.6">
      <c r="A36" s="420" t="s">
        <v>355</v>
      </c>
      <c r="B36" s="441" t="s">
        <v>122</v>
      </c>
      <c r="C36" s="194" t="s">
        <v>356</v>
      </c>
      <c r="D36" s="194" t="s">
        <v>257</v>
      </c>
      <c r="E36" s="432" t="s">
        <v>421</v>
      </c>
      <c r="F36" s="432" t="s">
        <v>444</v>
      </c>
      <c r="G36" s="432" t="s">
        <v>510</v>
      </c>
      <c r="H36" s="432" t="s">
        <v>468</v>
      </c>
      <c r="I36" s="432" t="s">
        <v>439</v>
      </c>
      <c r="J36" s="432" t="s">
        <v>944</v>
      </c>
      <c r="K36" s="435" t="s">
        <v>951</v>
      </c>
      <c r="L36" s="435"/>
      <c r="M36" s="573"/>
      <c r="Q36" s="190" t="str">
        <f>IF(OR(J36='Drop downs'!$G$7,J36='Drop downs'!$G$5), B36&amp;": "&amp;K36&amp;CHAR(10),"")</f>
        <v/>
      </c>
      <c r="R36" s="190" t="str">
        <f>IF(J36='Drop downs'!$G$2,B36&amp;": "&amp;K36&amp;"
"," ")</f>
        <v xml:space="preserve"> </v>
      </c>
      <c r="S36" s="190" t="str">
        <f>IF(E36='Drop downs'!$B$6,B36&amp;": "&amp;K36&amp;"","")</f>
        <v/>
      </c>
      <c r="T36" s="175" t="str">
        <f>IF(L36&gt;0,B36&amp;":"&amp;L36&amp;"
","")</f>
        <v/>
      </c>
      <c r="U36" s="175" t="str">
        <f>IF(M36&gt;0,B36&amp;":"&amp;M36&amp;"
","")</f>
        <v/>
      </c>
    </row>
    <row r="37" spans="1:21" ht="56.15" customHeight="1" x14ac:dyDescent="0.6">
      <c r="A37" s="421"/>
      <c r="B37" s="442"/>
      <c r="C37" s="195" t="s">
        <v>357</v>
      </c>
      <c r="D37" s="195" t="s">
        <v>257</v>
      </c>
      <c r="E37" s="433"/>
      <c r="F37" s="433"/>
      <c r="G37" s="433"/>
      <c r="H37" s="433"/>
      <c r="I37" s="433"/>
      <c r="J37" s="433"/>
      <c r="K37" s="436"/>
      <c r="L37" s="436"/>
      <c r="M37" s="574"/>
      <c r="Q37" s="190"/>
      <c r="R37" s="190"/>
      <c r="S37" s="190"/>
    </row>
    <row r="38" spans="1:21" ht="52" x14ac:dyDescent="0.6">
      <c r="A38" s="421"/>
      <c r="B38" s="442"/>
      <c r="C38" s="195" t="s">
        <v>358</v>
      </c>
      <c r="D38" s="195" t="s">
        <v>253</v>
      </c>
      <c r="E38" s="433"/>
      <c r="F38" s="433"/>
      <c r="G38" s="433"/>
      <c r="H38" s="433"/>
      <c r="I38" s="433"/>
      <c r="J38" s="433"/>
      <c r="K38" s="436"/>
      <c r="L38" s="436"/>
      <c r="M38" s="574"/>
      <c r="Q38" s="190"/>
      <c r="R38" s="190"/>
      <c r="S38" s="190"/>
    </row>
    <row r="39" spans="1:21" ht="83.5" customHeight="1" x14ac:dyDescent="0.6">
      <c r="A39" s="421"/>
      <c r="B39" s="442"/>
      <c r="C39" s="195" t="s">
        <v>359</v>
      </c>
      <c r="D39" s="195" t="s">
        <v>257</v>
      </c>
      <c r="E39" s="433"/>
      <c r="F39" s="433"/>
      <c r="G39" s="433"/>
      <c r="H39" s="433"/>
      <c r="I39" s="433"/>
      <c r="J39" s="433"/>
      <c r="K39" s="436"/>
      <c r="L39" s="436"/>
      <c r="M39" s="574"/>
      <c r="Q39" s="190"/>
      <c r="R39" s="190"/>
      <c r="S39" s="190"/>
    </row>
    <row r="40" spans="1:21" ht="115.5" customHeight="1" x14ac:dyDescent="0.6">
      <c r="A40" s="421"/>
      <c r="B40" s="442"/>
      <c r="C40" s="195" t="s">
        <v>360</v>
      </c>
      <c r="D40" s="195" t="s">
        <v>257</v>
      </c>
      <c r="E40" s="433"/>
      <c r="F40" s="433"/>
      <c r="G40" s="433"/>
      <c r="H40" s="433"/>
      <c r="I40" s="433"/>
      <c r="J40" s="433"/>
      <c r="K40" s="436"/>
      <c r="L40" s="436"/>
      <c r="M40" s="574"/>
      <c r="Q40" s="190"/>
      <c r="R40" s="190"/>
      <c r="S40" s="190"/>
    </row>
    <row r="41" spans="1:21" ht="73.5" customHeight="1" thickBot="1" x14ac:dyDescent="0.65">
      <c r="A41" s="446"/>
      <c r="B41" s="443"/>
      <c r="C41" s="212" t="s">
        <v>361</v>
      </c>
      <c r="D41" s="212" t="s">
        <v>253</v>
      </c>
      <c r="E41" s="447"/>
      <c r="F41" s="447"/>
      <c r="G41" s="447"/>
      <c r="H41" s="447"/>
      <c r="I41" s="447"/>
      <c r="J41" s="447"/>
      <c r="K41" s="452"/>
      <c r="L41" s="452"/>
      <c r="M41" s="575"/>
      <c r="Q41" s="190"/>
      <c r="R41" s="190"/>
      <c r="S41" s="190"/>
    </row>
    <row r="42" spans="1:21" ht="78" x14ac:dyDescent="0.6">
      <c r="A42" s="420" t="s">
        <v>362</v>
      </c>
      <c r="B42" s="441" t="s">
        <v>123</v>
      </c>
      <c r="C42" s="194" t="s">
        <v>363</v>
      </c>
      <c r="D42" s="194" t="s">
        <v>253</v>
      </c>
      <c r="E42" s="432" t="s">
        <v>421</v>
      </c>
      <c r="F42" s="432" t="s">
        <v>444</v>
      </c>
      <c r="G42" s="432" t="s">
        <v>510</v>
      </c>
      <c r="H42" s="432" t="s">
        <v>468</v>
      </c>
      <c r="I42" s="432" t="s">
        <v>439</v>
      </c>
      <c r="J42" s="432" t="s">
        <v>159</v>
      </c>
      <c r="K42" s="435" t="s">
        <v>952</v>
      </c>
      <c r="L42" s="435"/>
      <c r="M42" s="573"/>
      <c r="Q42" s="190" t="str">
        <f>IF(OR(J42='Drop downs'!$G$7,J42='Drop downs'!$G$5), B42&amp;": "&amp;K42&amp;CHAR(10),"")</f>
        <v/>
      </c>
      <c r="R42" s="190" t="str">
        <f>IF(J42='Drop downs'!$G$2,B42&amp;": "&amp;K42&amp;"
"," ")</f>
        <v xml:space="preserve"> </v>
      </c>
      <c r="S42" s="190" t="str">
        <f>IF(E42='Drop downs'!$B$6,B42&amp;": "&amp;K42&amp;"","")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6"/>
      <c r="M43" s="574"/>
      <c r="Q43" s="190"/>
      <c r="R43" s="190"/>
      <c r="S43" s="190"/>
    </row>
    <row r="44" spans="1:21" ht="52" x14ac:dyDescent="0.6">
      <c r="A44" s="421"/>
      <c r="B44" s="442"/>
      <c r="C44" s="195" t="s">
        <v>365</v>
      </c>
      <c r="D44" s="195" t="s">
        <v>257</v>
      </c>
      <c r="E44" s="433"/>
      <c r="F44" s="433"/>
      <c r="G44" s="433"/>
      <c r="H44" s="433"/>
      <c r="I44" s="433"/>
      <c r="J44" s="433"/>
      <c r="K44" s="436"/>
      <c r="L44" s="436"/>
      <c r="M44" s="574"/>
      <c r="Q44" s="190"/>
      <c r="R44" s="190"/>
      <c r="S44" s="190"/>
    </row>
    <row r="45" spans="1:21" ht="52" x14ac:dyDescent="0.6">
      <c r="A45" s="421"/>
      <c r="B45" s="442"/>
      <c r="C45" s="195" t="s">
        <v>366</v>
      </c>
      <c r="D45" s="195" t="s">
        <v>257</v>
      </c>
      <c r="E45" s="433"/>
      <c r="F45" s="433"/>
      <c r="G45" s="433"/>
      <c r="H45" s="433"/>
      <c r="I45" s="433"/>
      <c r="J45" s="433"/>
      <c r="K45" s="436"/>
      <c r="L45" s="436"/>
      <c r="M45" s="574"/>
      <c r="Q45" s="190"/>
      <c r="R45" s="190"/>
      <c r="S45" s="190"/>
    </row>
    <row r="46" spans="1:21" ht="78.5" thickBot="1" x14ac:dyDescent="0.65">
      <c r="A46" s="446"/>
      <c r="B46" s="443"/>
      <c r="C46" s="212" t="s">
        <v>367</v>
      </c>
      <c r="D46" s="212" t="s">
        <v>257</v>
      </c>
      <c r="E46" s="447"/>
      <c r="F46" s="447"/>
      <c r="G46" s="447"/>
      <c r="H46" s="447"/>
      <c r="I46" s="447"/>
      <c r="J46" s="447"/>
      <c r="K46" s="452"/>
      <c r="L46" s="452"/>
      <c r="M46" s="575"/>
      <c r="Q46" s="190"/>
      <c r="R46" s="190"/>
      <c r="S46" s="190"/>
    </row>
    <row r="47" spans="1:21" ht="181.5" customHeight="1" x14ac:dyDescent="0.6">
      <c r="A47" s="420" t="s">
        <v>368</v>
      </c>
      <c r="B47" s="441" t="s">
        <v>124</v>
      </c>
      <c r="C47" s="194" t="s">
        <v>369</v>
      </c>
      <c r="D47" s="194" t="s">
        <v>253</v>
      </c>
      <c r="E47" s="432" t="s">
        <v>421</v>
      </c>
      <c r="F47" s="432" t="s">
        <v>444</v>
      </c>
      <c r="G47" s="432" t="s">
        <v>510</v>
      </c>
      <c r="H47" s="432" t="s">
        <v>468</v>
      </c>
      <c r="I47" s="432" t="s">
        <v>439</v>
      </c>
      <c r="J47" s="432" t="s">
        <v>166</v>
      </c>
      <c r="K47" s="435" t="s">
        <v>953</v>
      </c>
      <c r="L47" s="435"/>
      <c r="M47" s="573"/>
      <c r="Q47" s="190" t="str">
        <f>IF(OR(J47='Drop downs'!$G$7,J47='Drop downs'!$G$5), B47&amp;": "&amp;K47&amp;CHAR(10),"")</f>
        <v/>
      </c>
      <c r="R47" s="190" t="str">
        <f>IF(J47='Drop downs'!$G$2,B47&amp;": "&amp;K47&amp;"
"," ")</f>
        <v xml:space="preserve"> </v>
      </c>
      <c r="S47" s="190" t="str">
        <f>IF(E47='Drop downs'!$B$6,B47&amp;": "&amp;K47&amp;"","")</f>
        <v/>
      </c>
      <c r="T47" s="175" t="str">
        <f>IF(L47&gt;0,B47&amp;":"&amp;L47&amp;"
","")</f>
        <v/>
      </c>
      <c r="U47" s="175" t="str">
        <f>IF(M47&gt;0,B47&amp;":"&amp;M47&amp;"
","")</f>
        <v/>
      </c>
    </row>
    <row r="48" spans="1:21" ht="185.15" customHeight="1" thickBot="1" x14ac:dyDescent="0.65">
      <c r="A48" s="446"/>
      <c r="B48" s="443"/>
      <c r="C48" s="212" t="s">
        <v>370</v>
      </c>
      <c r="D48" s="212" t="s">
        <v>257</v>
      </c>
      <c r="E48" s="447"/>
      <c r="F48" s="447"/>
      <c r="G48" s="447"/>
      <c r="H48" s="447"/>
      <c r="I48" s="447"/>
      <c r="J48" s="447"/>
      <c r="K48" s="452"/>
      <c r="L48" s="452"/>
      <c r="M48" s="575"/>
      <c r="Q48" s="190"/>
      <c r="R48" s="190"/>
      <c r="S48" s="190"/>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678</v>
      </c>
      <c r="L49" s="435"/>
      <c r="M49" s="573"/>
      <c r="Q49" s="190" t="str">
        <f>IF(OR(J49='Drop downs'!$G$7,J49='Drop downs'!$G$5), B49&amp;": "&amp;K49&amp;CHAR(10),"")</f>
        <v/>
      </c>
      <c r="R49" s="190" t="str">
        <f>IF(J49='Drop downs'!$G$2,B49&amp;": "&amp;K49&amp;"
"," ")</f>
        <v xml:space="preserve"> </v>
      </c>
      <c r="S49" s="190" t="str">
        <f>IF(E49='Drop downs'!$B$6,B49&amp;": "&amp;K49&amp;"","")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6"/>
      <c r="M50" s="574"/>
      <c r="Q50" s="190"/>
      <c r="R50" s="190"/>
      <c r="S50" s="190"/>
    </row>
    <row r="51" spans="1:21" x14ac:dyDescent="0.6">
      <c r="A51" s="421"/>
      <c r="B51" s="442"/>
      <c r="C51" s="200" t="s">
        <v>374</v>
      </c>
      <c r="D51" s="191" t="s">
        <v>257</v>
      </c>
      <c r="E51" s="433"/>
      <c r="F51" s="433"/>
      <c r="G51" s="433"/>
      <c r="H51" s="433"/>
      <c r="I51" s="433"/>
      <c r="J51" s="433"/>
      <c r="K51" s="436"/>
      <c r="L51" s="436"/>
      <c r="M51" s="574"/>
      <c r="Q51" s="190"/>
      <c r="R51" s="190"/>
      <c r="S51" s="190"/>
    </row>
    <row r="52" spans="1:21" x14ac:dyDescent="0.6">
      <c r="A52" s="421"/>
      <c r="B52" s="442"/>
      <c r="C52" s="191" t="s">
        <v>375</v>
      </c>
      <c r="D52" s="191" t="s">
        <v>257</v>
      </c>
      <c r="E52" s="433"/>
      <c r="F52" s="433"/>
      <c r="G52" s="433"/>
      <c r="H52" s="433"/>
      <c r="I52" s="433"/>
      <c r="J52" s="433"/>
      <c r="K52" s="436"/>
      <c r="L52" s="436"/>
      <c r="M52" s="574"/>
      <c r="Q52" s="190"/>
      <c r="R52" s="190"/>
      <c r="S52" s="190"/>
    </row>
    <row r="53" spans="1:21" ht="26.5" thickBot="1" x14ac:dyDescent="0.65">
      <c r="A53" s="446"/>
      <c r="B53" s="443"/>
      <c r="C53" s="217" t="s">
        <v>376</v>
      </c>
      <c r="D53" s="217" t="s">
        <v>257</v>
      </c>
      <c r="E53" s="447"/>
      <c r="F53" s="447"/>
      <c r="G53" s="447"/>
      <c r="H53" s="447"/>
      <c r="I53" s="447"/>
      <c r="J53" s="447"/>
      <c r="K53" s="452"/>
      <c r="L53" s="452"/>
      <c r="M53" s="575"/>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678</v>
      </c>
      <c r="L54" s="435"/>
      <c r="M54" s="573"/>
      <c r="Q54" s="190" t="str">
        <f>IF(OR(J54='Drop downs'!$G$7,J54='Drop downs'!$G$5), B54&amp;": "&amp;K54&amp;CHAR(10),"")</f>
        <v/>
      </c>
      <c r="R54" s="190" t="str">
        <f>IF(J54='Drop downs'!$G$2,B54&amp;": "&amp;K54&amp;"
"," ")</f>
        <v xml:space="preserve"> </v>
      </c>
      <c r="S54" s="190" t="str">
        <f>IF(E54='Drop downs'!$B$6,B54&amp;": "&amp;K54&amp;"","")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6"/>
      <c r="M55" s="574"/>
      <c r="Q55" s="190"/>
      <c r="R55" s="190"/>
      <c r="S55" s="190"/>
    </row>
    <row r="56" spans="1:21" ht="78.5" thickBot="1" x14ac:dyDescent="0.65">
      <c r="A56" s="446"/>
      <c r="B56" s="443"/>
      <c r="C56" s="215" t="s">
        <v>380</v>
      </c>
      <c r="D56" s="217" t="s">
        <v>257</v>
      </c>
      <c r="E56" s="447"/>
      <c r="F56" s="447"/>
      <c r="G56" s="447"/>
      <c r="H56" s="447"/>
      <c r="I56" s="447"/>
      <c r="J56" s="447"/>
      <c r="K56" s="452"/>
      <c r="L56" s="452"/>
      <c r="M56" s="575"/>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678</v>
      </c>
      <c r="L57" s="435"/>
      <c r="M57" s="573" t="s">
        <v>937</v>
      </c>
      <c r="Q57" s="190" t="str">
        <f>IF(OR(J57='Drop downs'!$G$7,J57='Drop downs'!$G$5), B57&amp;": "&amp;K57&amp;CHAR(10),"")</f>
        <v/>
      </c>
      <c r="R57" s="190" t="str">
        <f>IF(J57='Drop downs'!$G$2,B57&amp;": "&amp;K57&amp;"
"," ")</f>
        <v xml:space="preserve"> </v>
      </c>
      <c r="S57" s="190" t="str">
        <f>IF(E57='Drop downs'!$B$6,B57&amp;": "&amp;K57&amp;"","")</f>
        <v/>
      </c>
      <c r="T57" s="175" t="str">
        <f>IF(L57&gt;0,B57&amp;":"&amp;L57&amp;"
","")</f>
        <v/>
      </c>
      <c r="U57" s="175" t="str">
        <f>IF(M57&gt;0,B57&amp;":"&amp;M57&amp;"
","")</f>
        <v xml:space="preserve">IIA10:The inclusion of a link to the Green Infrastructure chapter or reference to the need for green infrastructure provision in around student accommodation could help to create a potential positive effect for IIA10. 
</v>
      </c>
    </row>
    <row r="58" spans="1:21" ht="52" x14ac:dyDescent="0.6">
      <c r="A58" s="421"/>
      <c r="B58" s="442"/>
      <c r="C58" s="191" t="s">
        <v>383</v>
      </c>
      <c r="D58" s="191" t="s">
        <v>257</v>
      </c>
      <c r="E58" s="433"/>
      <c r="F58" s="433"/>
      <c r="G58" s="433"/>
      <c r="H58" s="433"/>
      <c r="I58" s="433"/>
      <c r="J58" s="433"/>
      <c r="K58" s="436"/>
      <c r="L58" s="436"/>
      <c r="M58" s="574"/>
      <c r="Q58" s="190"/>
      <c r="R58" s="190"/>
      <c r="S58" s="190"/>
    </row>
    <row r="59" spans="1:21" ht="52" x14ac:dyDescent="0.6">
      <c r="A59" s="421"/>
      <c r="B59" s="442"/>
      <c r="C59" s="191" t="s">
        <v>384</v>
      </c>
      <c r="D59" s="191" t="s">
        <v>257</v>
      </c>
      <c r="E59" s="433"/>
      <c r="F59" s="433"/>
      <c r="G59" s="433"/>
      <c r="H59" s="433"/>
      <c r="I59" s="433"/>
      <c r="J59" s="433"/>
      <c r="K59" s="436"/>
      <c r="L59" s="436"/>
      <c r="M59" s="574"/>
      <c r="Q59" s="190"/>
      <c r="R59" s="190"/>
      <c r="S59" s="190"/>
    </row>
    <row r="60" spans="1:21" ht="52" x14ac:dyDescent="0.6">
      <c r="A60" s="421"/>
      <c r="B60" s="442"/>
      <c r="C60" s="191" t="s">
        <v>385</v>
      </c>
      <c r="D60" s="191" t="s">
        <v>257</v>
      </c>
      <c r="E60" s="433"/>
      <c r="F60" s="433"/>
      <c r="G60" s="433"/>
      <c r="H60" s="433"/>
      <c r="I60" s="433"/>
      <c r="J60" s="433"/>
      <c r="K60" s="436"/>
      <c r="L60" s="436"/>
      <c r="M60" s="574"/>
      <c r="Q60" s="190"/>
      <c r="R60" s="190"/>
      <c r="S60" s="190"/>
    </row>
    <row r="61" spans="1:21" x14ac:dyDescent="0.6">
      <c r="A61" s="421"/>
      <c r="B61" s="442"/>
      <c r="C61" s="191" t="s">
        <v>386</v>
      </c>
      <c r="D61" s="191" t="s">
        <v>257</v>
      </c>
      <c r="E61" s="433"/>
      <c r="F61" s="433"/>
      <c r="G61" s="433"/>
      <c r="H61" s="433"/>
      <c r="I61" s="433"/>
      <c r="J61" s="433"/>
      <c r="K61" s="436"/>
      <c r="L61" s="436"/>
      <c r="M61" s="574"/>
      <c r="Q61" s="190"/>
      <c r="R61" s="190"/>
      <c r="S61" s="190"/>
    </row>
    <row r="62" spans="1:21" x14ac:dyDescent="0.6">
      <c r="A62" s="421"/>
      <c r="B62" s="442"/>
      <c r="C62" s="191" t="s">
        <v>387</v>
      </c>
      <c r="D62" s="191" t="s">
        <v>257</v>
      </c>
      <c r="E62" s="433"/>
      <c r="F62" s="433"/>
      <c r="G62" s="433"/>
      <c r="H62" s="433"/>
      <c r="I62" s="433"/>
      <c r="J62" s="433"/>
      <c r="K62" s="436"/>
      <c r="L62" s="436"/>
      <c r="M62" s="574"/>
      <c r="Q62" s="190"/>
      <c r="R62" s="190"/>
      <c r="S62" s="190"/>
    </row>
    <row r="63" spans="1:21" ht="78" x14ac:dyDescent="0.6">
      <c r="A63" s="421"/>
      <c r="B63" s="442"/>
      <c r="C63" s="191" t="s">
        <v>388</v>
      </c>
      <c r="D63" s="191" t="s">
        <v>257</v>
      </c>
      <c r="E63" s="433"/>
      <c r="F63" s="433"/>
      <c r="G63" s="433"/>
      <c r="H63" s="433"/>
      <c r="I63" s="433"/>
      <c r="J63" s="433"/>
      <c r="K63" s="436"/>
      <c r="L63" s="436"/>
      <c r="M63" s="574"/>
      <c r="Q63" s="190"/>
      <c r="R63" s="190"/>
      <c r="S63" s="190"/>
    </row>
    <row r="64" spans="1:21" ht="26.5" thickBot="1" x14ac:dyDescent="0.65">
      <c r="A64" s="446"/>
      <c r="B64" s="443"/>
      <c r="C64" s="217" t="s">
        <v>389</v>
      </c>
      <c r="D64" s="217" t="s">
        <v>257</v>
      </c>
      <c r="E64" s="447"/>
      <c r="F64" s="447"/>
      <c r="G64" s="447"/>
      <c r="H64" s="447"/>
      <c r="I64" s="447"/>
      <c r="J64" s="447"/>
      <c r="K64" s="452"/>
      <c r="L64" s="452"/>
      <c r="M64" s="575"/>
      <c r="Q64" s="190"/>
      <c r="R64" s="190"/>
      <c r="S64" s="190"/>
    </row>
    <row r="65" spans="1:21" ht="52" x14ac:dyDescent="0.6">
      <c r="A65" s="420" t="s">
        <v>390</v>
      </c>
      <c r="B65" s="441" t="s">
        <v>128</v>
      </c>
      <c r="C65" s="197" t="s">
        <v>455</v>
      </c>
      <c r="D65" s="189" t="s">
        <v>257</v>
      </c>
      <c r="E65" s="432" t="s">
        <v>103</v>
      </c>
      <c r="F65" s="432" t="s">
        <v>103</v>
      </c>
      <c r="G65" s="432" t="s">
        <v>103</v>
      </c>
      <c r="H65" s="432" t="s">
        <v>103</v>
      </c>
      <c r="I65" s="432" t="s">
        <v>103</v>
      </c>
      <c r="J65" s="432" t="s">
        <v>161</v>
      </c>
      <c r="K65" s="435" t="s">
        <v>678</v>
      </c>
      <c r="L65" s="435"/>
      <c r="M65" s="573"/>
      <c r="Q65" s="190" t="str">
        <f>IF(OR(J65='Drop downs'!$G$7,J65='Drop downs'!$G$5), B65&amp;": "&amp;K65&amp;CHAR(10),"")</f>
        <v/>
      </c>
      <c r="R65" s="190" t="str">
        <f>IF(J65='Drop downs'!$G$2,B65&amp;": "&amp;K65&amp;"
"," ")</f>
        <v xml:space="preserve"> </v>
      </c>
      <c r="S65" s="190" t="str">
        <f>IF(E65='Drop downs'!$B$6,B65&amp;": "&amp;K65&amp;"","")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6"/>
      <c r="M66" s="574"/>
      <c r="Q66" s="190"/>
      <c r="R66" s="190"/>
      <c r="S66" s="190"/>
    </row>
    <row r="67" spans="1:21" ht="104" x14ac:dyDescent="0.6">
      <c r="A67" s="421"/>
      <c r="B67" s="442"/>
      <c r="C67" s="198" t="s">
        <v>393</v>
      </c>
      <c r="D67" s="191" t="s">
        <v>257</v>
      </c>
      <c r="E67" s="433"/>
      <c r="F67" s="433"/>
      <c r="G67" s="433"/>
      <c r="H67" s="433"/>
      <c r="I67" s="433"/>
      <c r="J67" s="433"/>
      <c r="K67" s="436"/>
      <c r="L67" s="436"/>
      <c r="M67" s="574"/>
      <c r="Q67" s="190"/>
      <c r="R67" s="190"/>
      <c r="S67" s="190"/>
    </row>
    <row r="68" spans="1:21" ht="52" x14ac:dyDescent="0.6">
      <c r="A68" s="421"/>
      <c r="B68" s="442"/>
      <c r="C68" s="198" t="s">
        <v>394</v>
      </c>
      <c r="D68" s="191" t="s">
        <v>257</v>
      </c>
      <c r="E68" s="433"/>
      <c r="F68" s="433"/>
      <c r="G68" s="433"/>
      <c r="H68" s="433"/>
      <c r="I68" s="433"/>
      <c r="J68" s="433"/>
      <c r="K68" s="436"/>
      <c r="L68" s="436"/>
      <c r="M68" s="574"/>
      <c r="Q68" s="190"/>
      <c r="R68" s="190"/>
      <c r="S68" s="190"/>
    </row>
    <row r="69" spans="1:21" x14ac:dyDescent="0.6">
      <c r="A69" s="421"/>
      <c r="B69" s="442"/>
      <c r="C69" s="198" t="s">
        <v>457</v>
      </c>
      <c r="D69" s="191" t="s">
        <v>257</v>
      </c>
      <c r="E69" s="433"/>
      <c r="F69" s="433"/>
      <c r="G69" s="433"/>
      <c r="H69" s="433"/>
      <c r="I69" s="433"/>
      <c r="J69" s="433"/>
      <c r="K69" s="436"/>
      <c r="L69" s="436"/>
      <c r="M69" s="574"/>
      <c r="Q69" s="190"/>
      <c r="R69" s="190"/>
      <c r="S69" s="190"/>
    </row>
    <row r="70" spans="1:21" x14ac:dyDescent="0.6">
      <c r="A70" s="421"/>
      <c r="B70" s="442"/>
      <c r="C70" s="198" t="s">
        <v>396</v>
      </c>
      <c r="D70" s="191" t="s">
        <v>257</v>
      </c>
      <c r="E70" s="433"/>
      <c r="F70" s="433"/>
      <c r="G70" s="433"/>
      <c r="H70" s="433"/>
      <c r="I70" s="433"/>
      <c r="J70" s="433"/>
      <c r="K70" s="436"/>
      <c r="L70" s="436"/>
      <c r="M70" s="574"/>
      <c r="Q70" s="190"/>
      <c r="R70" s="190"/>
      <c r="S70" s="190"/>
    </row>
    <row r="71" spans="1:21" ht="52.5" thickBot="1" x14ac:dyDescent="0.65">
      <c r="A71" s="446"/>
      <c r="B71" s="443"/>
      <c r="C71" s="211" t="s">
        <v>397</v>
      </c>
      <c r="D71" s="217" t="s">
        <v>257</v>
      </c>
      <c r="E71" s="447"/>
      <c r="F71" s="447"/>
      <c r="G71" s="447"/>
      <c r="H71" s="447"/>
      <c r="I71" s="447"/>
      <c r="J71" s="447"/>
      <c r="K71" s="452"/>
      <c r="L71" s="452"/>
      <c r="M71" s="575"/>
      <c r="Q71" s="190"/>
      <c r="R71" s="190"/>
      <c r="S71" s="190"/>
    </row>
    <row r="72" spans="1:21" ht="52" x14ac:dyDescent="0.6">
      <c r="A72" s="420" t="s">
        <v>398</v>
      </c>
      <c r="B72" s="441" t="s">
        <v>129</v>
      </c>
      <c r="C72" s="197" t="s">
        <v>399</v>
      </c>
      <c r="D72" s="189" t="s">
        <v>257</v>
      </c>
      <c r="E72" s="432" t="s">
        <v>103</v>
      </c>
      <c r="F72" s="432" t="s">
        <v>103</v>
      </c>
      <c r="G72" s="432" t="s">
        <v>103</v>
      </c>
      <c r="H72" s="432" t="s">
        <v>103</v>
      </c>
      <c r="I72" s="432" t="s">
        <v>103</v>
      </c>
      <c r="J72" s="432" t="s">
        <v>161</v>
      </c>
      <c r="K72" s="465" t="s">
        <v>678</v>
      </c>
      <c r="L72" s="435"/>
      <c r="M72" s="573"/>
      <c r="Q72" s="190" t="str">
        <f>IF(OR(J72='Drop downs'!$G$7,J72='Drop downs'!$G$5), B72&amp;": "&amp;K72&amp;CHAR(10),"")</f>
        <v/>
      </c>
      <c r="R72" s="190" t="str">
        <f>IF(J72='Drop downs'!$G$2,B72&amp;": "&amp;K72&amp;"
"," ")</f>
        <v xml:space="preserve"> </v>
      </c>
      <c r="S72" s="190" t="str">
        <f>IF(E72='Drop downs'!$B$6,B72&amp;": "&amp;K72&amp;"","")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466"/>
      <c r="L73" s="436"/>
      <c r="M73" s="574"/>
      <c r="Q73" s="190"/>
      <c r="R73" s="190"/>
      <c r="S73" s="190"/>
    </row>
    <row r="74" spans="1:21" ht="52" x14ac:dyDescent="0.6">
      <c r="A74" s="421"/>
      <c r="B74" s="442"/>
      <c r="C74" s="198" t="s">
        <v>401</v>
      </c>
      <c r="D74" s="191" t="s">
        <v>257</v>
      </c>
      <c r="E74" s="433"/>
      <c r="F74" s="433"/>
      <c r="G74" s="433"/>
      <c r="H74" s="433"/>
      <c r="I74" s="433"/>
      <c r="J74" s="433"/>
      <c r="K74" s="466"/>
      <c r="L74" s="436"/>
      <c r="M74" s="574"/>
      <c r="Q74" s="190"/>
      <c r="R74" s="190"/>
      <c r="S74" s="190"/>
    </row>
    <row r="75" spans="1:21" x14ac:dyDescent="0.6">
      <c r="A75" s="421"/>
      <c r="B75" s="442"/>
      <c r="C75" s="198" t="s">
        <v>402</v>
      </c>
      <c r="D75" s="191" t="s">
        <v>257</v>
      </c>
      <c r="E75" s="433"/>
      <c r="F75" s="433"/>
      <c r="G75" s="433"/>
      <c r="H75" s="433"/>
      <c r="I75" s="433"/>
      <c r="J75" s="433"/>
      <c r="K75" s="466"/>
      <c r="L75" s="436"/>
      <c r="M75" s="574"/>
      <c r="Q75" s="190"/>
      <c r="R75" s="190"/>
      <c r="S75" s="190"/>
    </row>
    <row r="76" spans="1:21" ht="26.5" thickBot="1" x14ac:dyDescent="0.65">
      <c r="A76" s="446"/>
      <c r="B76" s="443"/>
      <c r="C76" s="207" t="s">
        <v>403</v>
      </c>
      <c r="D76" s="217" t="s">
        <v>257</v>
      </c>
      <c r="E76" s="447"/>
      <c r="F76" s="447"/>
      <c r="G76" s="447"/>
      <c r="H76" s="447"/>
      <c r="I76" s="447"/>
      <c r="J76" s="447"/>
      <c r="K76" s="467"/>
      <c r="L76" s="452"/>
      <c r="M76" s="575"/>
      <c r="Q76" s="190"/>
      <c r="R76" s="190"/>
      <c r="S76" s="190"/>
    </row>
    <row r="77" spans="1:21" ht="52" x14ac:dyDescent="0.6">
      <c r="A77" s="444" t="s">
        <v>404</v>
      </c>
      <c r="B77" s="441" t="s">
        <v>130</v>
      </c>
      <c r="C77" s="197" t="s">
        <v>405</v>
      </c>
      <c r="D77" s="194" t="s">
        <v>257</v>
      </c>
      <c r="E77" s="432" t="s">
        <v>103</v>
      </c>
      <c r="F77" s="432" t="s">
        <v>103</v>
      </c>
      <c r="G77" s="432" t="s">
        <v>103</v>
      </c>
      <c r="H77" s="432" t="s">
        <v>103</v>
      </c>
      <c r="I77" s="432" t="s">
        <v>103</v>
      </c>
      <c r="J77" s="432" t="s">
        <v>161</v>
      </c>
      <c r="K77" s="435" t="s">
        <v>678</v>
      </c>
      <c r="L77" s="435"/>
      <c r="M77" s="573"/>
      <c r="Q77" s="190" t="str">
        <f>IF(OR(J77='Drop downs'!$G$7,J77='Drop downs'!$G$5), B77&amp;": "&amp;K77&amp;CHAR(10),"")</f>
        <v/>
      </c>
      <c r="R77" s="190" t="str">
        <f>IF(J77='Drop downs'!$G$2,B77&amp;": "&amp;K77&amp;"
"," ")</f>
        <v xml:space="preserve"> </v>
      </c>
      <c r="S77" s="190" t="str">
        <f>IF(E77='Drop downs'!$B$6,B77&amp;": "&amp;K77&amp;"","")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436"/>
      <c r="L78" s="436"/>
      <c r="M78" s="574"/>
      <c r="Q78" s="190"/>
      <c r="R78" s="190"/>
      <c r="S78" s="190"/>
    </row>
    <row r="79" spans="1:21" x14ac:dyDescent="0.6">
      <c r="A79" s="463"/>
      <c r="B79" s="442"/>
      <c r="C79" s="198" t="s">
        <v>407</v>
      </c>
      <c r="D79" s="195" t="s">
        <v>257</v>
      </c>
      <c r="E79" s="433"/>
      <c r="F79" s="433"/>
      <c r="G79" s="433"/>
      <c r="H79" s="433"/>
      <c r="I79" s="433"/>
      <c r="J79" s="433"/>
      <c r="K79" s="436"/>
      <c r="L79" s="436"/>
      <c r="M79" s="574"/>
      <c r="Q79" s="190"/>
      <c r="R79" s="190"/>
      <c r="S79" s="190"/>
    </row>
    <row r="80" spans="1:21" x14ac:dyDescent="0.6">
      <c r="A80" s="463"/>
      <c r="B80" s="442"/>
      <c r="C80" s="205" t="s">
        <v>408</v>
      </c>
      <c r="D80" s="195" t="s">
        <v>257</v>
      </c>
      <c r="E80" s="433"/>
      <c r="F80" s="433"/>
      <c r="G80" s="433"/>
      <c r="H80" s="433"/>
      <c r="I80" s="433"/>
      <c r="J80" s="433"/>
      <c r="K80" s="436"/>
      <c r="L80" s="436"/>
      <c r="M80" s="574"/>
      <c r="Q80" s="190"/>
      <c r="R80" s="190"/>
      <c r="S80" s="190"/>
    </row>
    <row r="81" spans="1:21" ht="78" x14ac:dyDescent="0.6">
      <c r="A81" s="463"/>
      <c r="B81" s="442"/>
      <c r="C81" s="205" t="s">
        <v>409</v>
      </c>
      <c r="D81" s="195" t="s">
        <v>257</v>
      </c>
      <c r="E81" s="433"/>
      <c r="F81" s="433"/>
      <c r="G81" s="433"/>
      <c r="H81" s="433"/>
      <c r="I81" s="433"/>
      <c r="J81" s="433"/>
      <c r="K81" s="436"/>
      <c r="L81" s="436"/>
      <c r="M81" s="574"/>
      <c r="Q81" s="190"/>
      <c r="R81" s="190"/>
      <c r="S81" s="190"/>
    </row>
    <row r="82" spans="1:21" ht="78" x14ac:dyDescent="0.6">
      <c r="A82" s="463"/>
      <c r="B82" s="442"/>
      <c r="C82" s="205" t="s">
        <v>410</v>
      </c>
      <c r="D82" s="195" t="s">
        <v>257</v>
      </c>
      <c r="E82" s="433"/>
      <c r="F82" s="433"/>
      <c r="G82" s="433"/>
      <c r="H82" s="433"/>
      <c r="I82" s="433"/>
      <c r="J82" s="433"/>
      <c r="K82" s="436"/>
      <c r="L82" s="436"/>
      <c r="M82" s="574"/>
      <c r="Q82" s="190"/>
      <c r="R82" s="190"/>
      <c r="S82" s="190"/>
    </row>
    <row r="83" spans="1:21" ht="52.5" thickBot="1" x14ac:dyDescent="0.65">
      <c r="A83" s="464"/>
      <c r="B83" s="443"/>
      <c r="C83" s="215" t="s">
        <v>411</v>
      </c>
      <c r="D83" s="212" t="s">
        <v>257</v>
      </c>
      <c r="E83" s="447"/>
      <c r="F83" s="447"/>
      <c r="G83" s="447"/>
      <c r="H83" s="447"/>
      <c r="I83" s="447"/>
      <c r="J83" s="447"/>
      <c r="K83" s="452"/>
      <c r="L83" s="452"/>
      <c r="M83" s="575"/>
      <c r="Q83" s="190"/>
      <c r="R83" s="190"/>
      <c r="S83" s="190"/>
    </row>
    <row r="84" spans="1:21" ht="52" x14ac:dyDescent="0.6">
      <c r="A84" s="444" t="s">
        <v>412</v>
      </c>
      <c r="B84" s="441" t="s">
        <v>131</v>
      </c>
      <c r="C84" s="206" t="s">
        <v>413</v>
      </c>
      <c r="D84" s="194" t="s">
        <v>253</v>
      </c>
      <c r="E84" s="432" t="s">
        <v>103</v>
      </c>
      <c r="F84" s="432" t="s">
        <v>103</v>
      </c>
      <c r="G84" s="432" t="s">
        <v>103</v>
      </c>
      <c r="H84" s="432" t="s">
        <v>103</v>
      </c>
      <c r="I84" s="432" t="s">
        <v>103</v>
      </c>
      <c r="J84" s="432" t="s">
        <v>161</v>
      </c>
      <c r="K84" s="435" t="s">
        <v>678</v>
      </c>
      <c r="L84" s="435"/>
      <c r="M84" s="573"/>
      <c r="Q84" s="190" t="str">
        <f>IF(OR(J84='Drop downs'!$G$7,J84='Drop downs'!$G$5), B84&amp;": "&amp;K84&amp;CHAR(10),"")</f>
        <v/>
      </c>
      <c r="R84" s="190" t="str">
        <f>IF(J84='Drop downs'!$G$2,B84&amp;": "&amp;K84&amp;"
"," ")</f>
        <v xml:space="preserve"> </v>
      </c>
      <c r="S84" s="190" t="str">
        <f>IF(E84='Drop downs'!$B$6,B84&amp;": "&amp;K84&amp;"","")</f>
        <v/>
      </c>
      <c r="T84" s="175" t="str">
        <f>IF(L84&gt;0,B84&amp;":"&amp;L84&amp;"
","")</f>
        <v/>
      </c>
      <c r="U84" s="175" t="str">
        <f>IF(M84&gt;0,B84&amp;":"&amp;M84&amp;"
","")</f>
        <v/>
      </c>
    </row>
    <row r="85" spans="1:21" ht="52" x14ac:dyDescent="0.6">
      <c r="A85" s="463"/>
      <c r="B85" s="442"/>
      <c r="C85" s="205" t="s">
        <v>414</v>
      </c>
      <c r="D85" s="195" t="s">
        <v>253</v>
      </c>
      <c r="E85" s="433"/>
      <c r="F85" s="433"/>
      <c r="G85" s="433"/>
      <c r="H85" s="433"/>
      <c r="I85" s="433"/>
      <c r="J85" s="433"/>
      <c r="K85" s="436"/>
      <c r="L85" s="436"/>
      <c r="M85" s="574"/>
      <c r="Q85" s="190"/>
      <c r="R85" s="190"/>
      <c r="S85" s="190"/>
    </row>
    <row r="86" spans="1:21" ht="54" customHeight="1" x14ac:dyDescent="0.6">
      <c r="A86" s="463"/>
      <c r="B86" s="442"/>
      <c r="C86" s="205" t="s">
        <v>415</v>
      </c>
      <c r="D86" s="195" t="s">
        <v>253</v>
      </c>
      <c r="E86" s="433"/>
      <c r="F86" s="433"/>
      <c r="G86" s="433"/>
      <c r="H86" s="433"/>
      <c r="I86" s="433"/>
      <c r="J86" s="433"/>
      <c r="K86" s="436"/>
      <c r="L86" s="436"/>
      <c r="M86" s="574"/>
      <c r="Q86" s="190"/>
      <c r="R86" s="190"/>
      <c r="S86" s="190"/>
    </row>
    <row r="87" spans="1:21" ht="32.5" customHeight="1" thickBot="1" x14ac:dyDescent="0.65">
      <c r="A87" s="464"/>
      <c r="B87" s="443"/>
      <c r="C87" s="207" t="s">
        <v>416</v>
      </c>
      <c r="D87" s="212" t="s">
        <v>257</v>
      </c>
      <c r="E87" s="447"/>
      <c r="F87" s="447"/>
      <c r="G87" s="447"/>
      <c r="H87" s="447"/>
      <c r="I87" s="447"/>
      <c r="J87" s="447"/>
      <c r="K87" s="452"/>
      <c r="L87" s="452"/>
      <c r="M87" s="575"/>
      <c r="Q87" s="190"/>
      <c r="R87" s="190"/>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584" t="str">
        <f>Q8&amp;Q18&amp;Q20&amp;Q28&amp;Q36&amp;Q42&amp;Q47&amp;Q48&amp;Q49&amp;Q54&amp;Q57&amp;Q65&amp;Q72&amp;Q77&amp;Q84&amp;Q87</f>
        <v/>
      </c>
      <c r="B90" s="585"/>
      <c r="C90" s="585"/>
      <c r="D90" s="585"/>
      <c r="E90" s="585"/>
      <c r="F90" s="585"/>
      <c r="G90" s="585"/>
      <c r="H90" s="585"/>
      <c r="I90" s="585"/>
      <c r="J90" s="585"/>
      <c r="K90" s="585"/>
      <c r="L90" s="585"/>
      <c r="M90" s="586"/>
    </row>
    <row r="91" spans="1:21" x14ac:dyDescent="0.6">
      <c r="A91" s="474" t="s">
        <v>61</v>
      </c>
      <c r="B91" s="475"/>
      <c r="C91" s="475"/>
      <c r="D91" s="475"/>
      <c r="E91" s="475"/>
      <c r="F91" s="475"/>
      <c r="G91" s="475"/>
      <c r="H91" s="475"/>
      <c r="I91" s="475"/>
      <c r="J91" s="475"/>
      <c r="K91" s="475"/>
      <c r="L91" s="475"/>
      <c r="M91" s="476"/>
    </row>
    <row r="92" spans="1:21" x14ac:dyDescent="0.6">
      <c r="A92" s="584" t="str">
        <f>R8&amp;R18&amp;R20&amp;R28&amp;R36&amp;R42&amp;R47&amp;R48&amp;R49&amp;R54&amp;R57&amp;R65&amp;R72&amp;R77&amp;R84&amp;R87</f>
        <v xml:space="preserve">              </v>
      </c>
      <c r="B92" s="585"/>
      <c r="C92" s="585"/>
      <c r="D92" s="585"/>
      <c r="E92" s="585"/>
      <c r="F92" s="585"/>
      <c r="G92" s="585"/>
      <c r="H92" s="585"/>
      <c r="I92" s="585"/>
      <c r="J92" s="585"/>
      <c r="K92" s="585"/>
      <c r="L92" s="585"/>
      <c r="M92" s="586"/>
    </row>
    <row r="93" spans="1:21" x14ac:dyDescent="0.6">
      <c r="A93" s="474" t="s">
        <v>63</v>
      </c>
      <c r="B93" s="475"/>
      <c r="C93" s="475"/>
      <c r="D93" s="475"/>
      <c r="E93" s="475"/>
      <c r="F93" s="475"/>
      <c r="G93" s="475"/>
      <c r="H93" s="475"/>
      <c r="I93" s="475"/>
      <c r="J93" s="475"/>
      <c r="K93" s="475"/>
      <c r="L93" s="475"/>
      <c r="M93" s="476"/>
    </row>
    <row r="94" spans="1:21" x14ac:dyDescent="0.6">
      <c r="A94" s="587"/>
      <c r="B94" s="588"/>
      <c r="C94" s="588"/>
      <c r="D94" s="588"/>
      <c r="E94" s="588"/>
      <c r="F94" s="588"/>
      <c r="G94" s="588"/>
      <c r="H94" s="588"/>
      <c r="I94" s="588"/>
      <c r="J94" s="588"/>
      <c r="K94" s="588"/>
      <c r="L94" s="588"/>
      <c r="M94" s="589"/>
    </row>
    <row r="95" spans="1:21" x14ac:dyDescent="0.6">
      <c r="A95" s="474" t="s">
        <v>48</v>
      </c>
      <c r="B95" s="475"/>
      <c r="C95" s="475"/>
      <c r="D95" s="475"/>
      <c r="E95" s="475"/>
      <c r="F95" s="475"/>
      <c r="G95" s="475"/>
      <c r="H95" s="475"/>
      <c r="I95" s="475"/>
      <c r="J95" s="475"/>
      <c r="K95" s="475"/>
      <c r="L95" s="475"/>
      <c r="M95" s="476"/>
    </row>
    <row r="96" spans="1:21" ht="26.5" thickBot="1" x14ac:dyDescent="0.65">
      <c r="A96" s="581" t="str">
        <f>T8&amp;T18&amp;T20&amp;T28&amp;T36&amp;T42&amp;T47&amp;T49&amp;T54&amp;T57&amp;T65&amp;T72&amp;T77&amp;T84</f>
        <v/>
      </c>
      <c r="B96" s="582"/>
      <c r="C96" s="582"/>
      <c r="D96" s="582"/>
      <c r="E96" s="582"/>
      <c r="F96" s="582"/>
      <c r="G96" s="582"/>
      <c r="H96" s="582"/>
      <c r="I96" s="582"/>
      <c r="J96" s="582"/>
      <c r="K96" s="582"/>
      <c r="L96" s="582"/>
      <c r="M96" s="583"/>
    </row>
    <row r="97" spans="1:13" x14ac:dyDescent="0.6">
      <c r="A97" s="474" t="s">
        <v>323</v>
      </c>
      <c r="B97" s="475"/>
      <c r="C97" s="475"/>
      <c r="D97" s="475"/>
      <c r="E97" s="475"/>
      <c r="F97" s="475"/>
      <c r="G97" s="475"/>
      <c r="H97" s="475"/>
      <c r="I97" s="475"/>
      <c r="J97" s="475"/>
      <c r="K97" s="475"/>
      <c r="L97" s="475"/>
      <c r="M97" s="476"/>
    </row>
    <row r="98" spans="1:13" ht="31" customHeight="1" thickBot="1" x14ac:dyDescent="0.65">
      <c r="A98" s="581" t="str">
        <f>U8&amp;U18&amp;U20&amp;U28&amp;U36&amp;U42&amp;U47&amp;U49&amp;U54&amp;U57&amp;U65&amp;U72&amp;U77&amp;U84</f>
        <v xml:space="preserve">IIA10:The inclusion of a link to the Green Infrastructure chapter or reference to the need for green infrastructure provision in around student accommodation could help to create a potential positive effect for IIA10. 
</v>
      </c>
      <c r="B98" s="582"/>
      <c r="C98" s="582"/>
      <c r="D98" s="582"/>
      <c r="E98" s="582"/>
      <c r="F98" s="582"/>
      <c r="G98" s="582"/>
      <c r="H98" s="582"/>
      <c r="I98" s="582"/>
      <c r="J98" s="582"/>
      <c r="K98" s="582"/>
      <c r="L98" s="582"/>
      <c r="M98" s="583"/>
    </row>
  </sheetData>
  <sheetProtection algorithmName="SHA-512" hashValue="A0roCbUxQNSATEY+Et2GlaIRs2oktRvvTUAIFwGcqdHgVMxXSNc3NAsTByziqxey3xVRf4ZDma6zhggkCOakgQ==" saltValue="41Qvb8RytsZlgTnuxTY5/g==" spinCount="100000" sheet="1" objects="1" scenarios="1"/>
  <autoFilter ref="A7:L87" xr:uid="{D2C47CAF-421C-4D58-AA7A-22430CCF83D7}"/>
  <mergeCells count="170">
    <mergeCell ref="A95:M95"/>
    <mergeCell ref="A96:M96"/>
    <mergeCell ref="A97:M97"/>
    <mergeCell ref="A98:M98"/>
    <mergeCell ref="A89:M89"/>
    <mergeCell ref="A90:M90"/>
    <mergeCell ref="A91:M91"/>
    <mergeCell ref="A92:M92"/>
    <mergeCell ref="A93:M93"/>
    <mergeCell ref="A94:M94"/>
    <mergeCell ref="I84:I87"/>
    <mergeCell ref="J84:J87"/>
    <mergeCell ref="K84:K87"/>
    <mergeCell ref="L84:L87"/>
    <mergeCell ref="M84:M87"/>
    <mergeCell ref="A84:A87"/>
    <mergeCell ref="B84:B87"/>
    <mergeCell ref="E84:E87"/>
    <mergeCell ref="F84:F87"/>
    <mergeCell ref="G84:G87"/>
    <mergeCell ref="H84:H87"/>
    <mergeCell ref="I77:I83"/>
    <mergeCell ref="J77:J83"/>
    <mergeCell ref="K77:K83"/>
    <mergeCell ref="L77:L83"/>
    <mergeCell ref="M77:M83"/>
    <mergeCell ref="A77:A83"/>
    <mergeCell ref="B77:B83"/>
    <mergeCell ref="E77:E83"/>
    <mergeCell ref="F77:F83"/>
    <mergeCell ref="G77:G83"/>
    <mergeCell ref="H77:H83"/>
    <mergeCell ref="I72:I76"/>
    <mergeCell ref="J72:J76"/>
    <mergeCell ref="K72:K76"/>
    <mergeCell ref="L72:L76"/>
    <mergeCell ref="M72:M76"/>
    <mergeCell ref="A72:A76"/>
    <mergeCell ref="B72:B76"/>
    <mergeCell ref="E72:E76"/>
    <mergeCell ref="F72:F76"/>
    <mergeCell ref="G72:G76"/>
    <mergeCell ref="H72:H76"/>
    <mergeCell ref="I65:I71"/>
    <mergeCell ref="J65:J71"/>
    <mergeCell ref="K65:K71"/>
    <mergeCell ref="L65:L71"/>
    <mergeCell ref="M65:M71"/>
    <mergeCell ref="A65:A71"/>
    <mergeCell ref="B65:B71"/>
    <mergeCell ref="E65:E71"/>
    <mergeCell ref="F65:F71"/>
    <mergeCell ref="G65:G71"/>
    <mergeCell ref="H65:H71"/>
    <mergeCell ref="I57:I64"/>
    <mergeCell ref="J57:J64"/>
    <mergeCell ref="K57:K64"/>
    <mergeCell ref="L57:L64"/>
    <mergeCell ref="M57:M64"/>
    <mergeCell ref="A57:A64"/>
    <mergeCell ref="B57:B64"/>
    <mergeCell ref="E57:E64"/>
    <mergeCell ref="F57:F64"/>
    <mergeCell ref="G57:G64"/>
    <mergeCell ref="H57:H64"/>
    <mergeCell ref="I54:I56"/>
    <mergeCell ref="J54:J56"/>
    <mergeCell ref="K54:K56"/>
    <mergeCell ref="L54:L56"/>
    <mergeCell ref="M54:M56"/>
    <mergeCell ref="A54:A56"/>
    <mergeCell ref="B54:B56"/>
    <mergeCell ref="E54:E56"/>
    <mergeCell ref="F54:F56"/>
    <mergeCell ref="G54:G56"/>
    <mergeCell ref="H54:H56"/>
    <mergeCell ref="I49:I53"/>
    <mergeCell ref="J49:J53"/>
    <mergeCell ref="K49:K53"/>
    <mergeCell ref="L49:L53"/>
    <mergeCell ref="M49:M53"/>
    <mergeCell ref="A49:A53"/>
    <mergeCell ref="B49:B53"/>
    <mergeCell ref="E49:E53"/>
    <mergeCell ref="F49:F53"/>
    <mergeCell ref="G49:G53"/>
    <mergeCell ref="H49:H53"/>
    <mergeCell ref="I47:I48"/>
    <mergeCell ref="J47:J48"/>
    <mergeCell ref="K47:K48"/>
    <mergeCell ref="L47:L48"/>
    <mergeCell ref="M47:M48"/>
    <mergeCell ref="A47:A48"/>
    <mergeCell ref="B47:B48"/>
    <mergeCell ref="E47:E48"/>
    <mergeCell ref="F47:F48"/>
    <mergeCell ref="G47:G48"/>
    <mergeCell ref="H47:H48"/>
    <mergeCell ref="I42:I46"/>
    <mergeCell ref="J42:J46"/>
    <mergeCell ref="K42:K46"/>
    <mergeCell ref="L42:L46"/>
    <mergeCell ref="M42:M46"/>
    <mergeCell ref="A42:A46"/>
    <mergeCell ref="B42:B46"/>
    <mergeCell ref="E42:E46"/>
    <mergeCell ref="F42:F46"/>
    <mergeCell ref="G42:G46"/>
    <mergeCell ref="H42:H46"/>
    <mergeCell ref="I36:I41"/>
    <mergeCell ref="J36:J41"/>
    <mergeCell ref="K36:K41"/>
    <mergeCell ref="L36:L41"/>
    <mergeCell ref="M36:M41"/>
    <mergeCell ref="A36:A41"/>
    <mergeCell ref="B36:B41"/>
    <mergeCell ref="E36:E41"/>
    <mergeCell ref="F36:F41"/>
    <mergeCell ref="G36:G41"/>
    <mergeCell ref="H36:H41"/>
    <mergeCell ref="I28:I35"/>
    <mergeCell ref="J28:J35"/>
    <mergeCell ref="K28:K35"/>
    <mergeCell ref="L28:L35"/>
    <mergeCell ref="M28:M35"/>
    <mergeCell ref="A28:A35"/>
    <mergeCell ref="B28:B35"/>
    <mergeCell ref="E28:E35"/>
    <mergeCell ref="F28:F35"/>
    <mergeCell ref="G28:G35"/>
    <mergeCell ref="H28:H35"/>
    <mergeCell ref="I20:I27"/>
    <mergeCell ref="J20:J27"/>
    <mergeCell ref="K20:K27"/>
    <mergeCell ref="L20:L27"/>
    <mergeCell ref="M20:M27"/>
    <mergeCell ref="A20:A27"/>
    <mergeCell ref="B20:B27"/>
    <mergeCell ref="E20:E27"/>
    <mergeCell ref="F20:F27"/>
    <mergeCell ref="G20:G27"/>
    <mergeCell ref="H20:H27"/>
    <mergeCell ref="I18:I19"/>
    <mergeCell ref="J18:J19"/>
    <mergeCell ref="K18:K19"/>
    <mergeCell ref="L18:L19"/>
    <mergeCell ref="M18:M19"/>
    <mergeCell ref="A18:A19"/>
    <mergeCell ref="B18:B19"/>
    <mergeCell ref="E18:E19"/>
    <mergeCell ref="F18:F19"/>
    <mergeCell ref="G18:G19"/>
    <mergeCell ref="H18:H19"/>
    <mergeCell ref="C1:F1"/>
    <mergeCell ref="C2:F2"/>
    <mergeCell ref="C3:F3"/>
    <mergeCell ref="C4:F4"/>
    <mergeCell ref="A6:C6"/>
    <mergeCell ref="E6:M6"/>
    <mergeCell ref="I8:I17"/>
    <mergeCell ref="J8:J17"/>
    <mergeCell ref="K8:K17"/>
    <mergeCell ref="L8:L17"/>
    <mergeCell ref="M8:M17"/>
    <mergeCell ref="A8:A17"/>
    <mergeCell ref="B8:B17"/>
    <mergeCell ref="E8:E17"/>
    <mergeCell ref="F8:F17"/>
    <mergeCell ref="G8:G17"/>
    <mergeCell ref="H8:H17"/>
  </mergeCells>
  <conditionalFormatting sqref="C50:C53">
    <cfRule type="expression" dxfId="2763" priority="17">
      <formula>$D50="No"</formula>
    </cfRule>
  </conditionalFormatting>
  <conditionalFormatting sqref="C8:D87">
    <cfRule type="expression" dxfId="2762" priority="1">
      <formula>$D8="No"</formula>
    </cfRule>
  </conditionalFormatting>
  <conditionalFormatting sqref="J8">
    <cfRule type="cellIs" dxfId="2761" priority="3" operator="equal">
      <formula>"Significant Negative"</formula>
    </cfRule>
    <cfRule type="cellIs" dxfId="2760" priority="4" operator="equal">
      <formula>"Minor Negative"</formula>
    </cfRule>
    <cfRule type="cellIs" dxfId="2759" priority="5" operator="equal">
      <formula>"Uncertain"</formula>
    </cfRule>
    <cfRule type="cellIs" dxfId="2758" priority="6" operator="equal">
      <formula>"Neutral"</formula>
    </cfRule>
    <cfRule type="cellIs" dxfId="2757" priority="7" operator="equal">
      <formula>"Minor Positive"</formula>
    </cfRule>
    <cfRule type="cellIs" dxfId="2756" priority="8" operator="equal">
      <formula>"Significant Positive"</formula>
    </cfRule>
  </conditionalFormatting>
  <conditionalFormatting sqref="J18">
    <cfRule type="cellIs" dxfId="2755" priority="10" operator="equal">
      <formula>"Significant Negative"</formula>
    </cfRule>
    <cfRule type="cellIs" dxfId="2754" priority="11" operator="equal">
      <formula>"Minor Negative"</formula>
    </cfRule>
    <cfRule type="cellIs" dxfId="2753" priority="12" operator="equal">
      <formula>"Uncertain"</formula>
    </cfRule>
    <cfRule type="cellIs" dxfId="2752" priority="13" operator="equal">
      <formula>"Neutral"</formula>
    </cfRule>
    <cfRule type="cellIs" dxfId="2751" priority="14" operator="equal">
      <formula>"Minor Positive"</formula>
    </cfRule>
    <cfRule type="cellIs" dxfId="2750" priority="15" operator="equal">
      <formula>"Significant Positive"</formula>
    </cfRule>
  </conditionalFormatting>
  <conditionalFormatting sqref="J20">
    <cfRule type="cellIs" dxfId="2749" priority="37" operator="equal">
      <formula>"Significant Negative"</formula>
    </cfRule>
    <cfRule type="cellIs" dxfId="2748" priority="38" operator="equal">
      <formula>"Minor Negative"</formula>
    </cfRule>
    <cfRule type="cellIs" dxfId="2747" priority="39" operator="equal">
      <formula>"Uncertain"</formula>
    </cfRule>
    <cfRule type="cellIs" dxfId="2746" priority="40" operator="equal">
      <formula>"Neutral"</formula>
    </cfRule>
    <cfRule type="cellIs" dxfId="2745" priority="41" operator="equal">
      <formula>"Minor Positive"</formula>
    </cfRule>
    <cfRule type="cellIs" dxfId="2744" priority="42" operator="equal">
      <formula>"Significant Positive"</formula>
    </cfRule>
  </conditionalFormatting>
  <conditionalFormatting sqref="J28 J49 J57 J65 J72 J77 J84">
    <cfRule type="cellIs" dxfId="2743" priority="49" operator="equal">
      <formula>"Significant Negative"</formula>
    </cfRule>
    <cfRule type="cellIs" dxfId="2742" priority="50" operator="equal">
      <formula>"Minor Negative"</formula>
    </cfRule>
    <cfRule type="cellIs" dxfId="2741" priority="51" operator="equal">
      <formula>"Uncertain"</formula>
    </cfRule>
    <cfRule type="cellIs" dxfId="2740" priority="52" operator="equal">
      <formula>"Neutral"</formula>
    </cfRule>
    <cfRule type="cellIs" dxfId="2739" priority="53" operator="equal">
      <formula>"Minor Positive"</formula>
    </cfRule>
    <cfRule type="cellIs" dxfId="2738" priority="54" operator="equal">
      <formula>"Significant Positive"</formula>
    </cfRule>
  </conditionalFormatting>
  <conditionalFormatting sqref="J36">
    <cfRule type="cellIs" dxfId="2737" priority="31" operator="equal">
      <formula>"Significant Negative"</formula>
    </cfRule>
    <cfRule type="cellIs" dxfId="2736" priority="32" operator="equal">
      <formula>"Minor Negative"</formula>
    </cfRule>
    <cfRule type="cellIs" dxfId="2735" priority="33" operator="equal">
      <formula>"Uncertain"</formula>
    </cfRule>
    <cfRule type="cellIs" dxfId="2734" priority="34" operator="equal">
      <formula>"Neutral"</formula>
    </cfRule>
    <cfRule type="cellIs" dxfId="2733" priority="35" operator="equal">
      <formula>"Minor Positive"</formula>
    </cfRule>
    <cfRule type="cellIs" dxfId="2732" priority="36" operator="equal">
      <formula>"Significant Positive"</formula>
    </cfRule>
  </conditionalFormatting>
  <conditionalFormatting sqref="J42">
    <cfRule type="cellIs" dxfId="2731" priority="25" operator="equal">
      <formula>"Significant Negative"</formula>
    </cfRule>
    <cfRule type="cellIs" dxfId="2730" priority="26" operator="equal">
      <formula>"Minor Negative"</formula>
    </cfRule>
    <cfRule type="cellIs" dxfId="2729" priority="27" operator="equal">
      <formula>"Uncertain"</formula>
    </cfRule>
    <cfRule type="cellIs" dxfId="2728" priority="28" operator="equal">
      <formula>"Neutral"</formula>
    </cfRule>
    <cfRule type="cellIs" dxfId="2727" priority="29" operator="equal">
      <formula>"Minor Positive"</formula>
    </cfRule>
    <cfRule type="cellIs" dxfId="2726" priority="30" operator="equal">
      <formula>"Significant Positive"</formula>
    </cfRule>
  </conditionalFormatting>
  <conditionalFormatting sqref="J47">
    <cfRule type="cellIs" dxfId="2725" priority="43" operator="equal">
      <formula>"Significant Negative"</formula>
    </cfRule>
    <cfRule type="cellIs" dxfId="2724" priority="44" operator="equal">
      <formula>"Minor Negative"</formula>
    </cfRule>
    <cfRule type="cellIs" dxfId="2723" priority="45" operator="equal">
      <formula>"Uncertain"</formula>
    </cfRule>
    <cfRule type="cellIs" dxfId="2722" priority="46" operator="equal">
      <formula>"Neutral"</formula>
    </cfRule>
    <cfRule type="cellIs" dxfId="2721" priority="47" operator="equal">
      <formula>"Minor Positive"</formula>
    </cfRule>
    <cfRule type="cellIs" dxfId="2720" priority="48" operator="equal">
      <formula>"Significant Positive"</formula>
    </cfRule>
  </conditionalFormatting>
  <conditionalFormatting sqref="J54">
    <cfRule type="cellIs" dxfId="2719" priority="19" operator="equal">
      <formula>"Significant Negative"</formula>
    </cfRule>
    <cfRule type="cellIs" dxfId="2718" priority="20" operator="equal">
      <formula>"Minor Negative"</formula>
    </cfRule>
    <cfRule type="cellIs" dxfId="2717" priority="21" operator="equal">
      <formula>"Uncertain"</formula>
    </cfRule>
    <cfRule type="cellIs" dxfId="2716" priority="22" operator="equal">
      <formula>"Neutral"</formula>
    </cfRule>
    <cfRule type="cellIs" dxfId="2715" priority="23" operator="equal">
      <formula>"Minor Positive"</formula>
    </cfRule>
    <cfRule type="cellIs" dxfId="2714" priority="24" operator="equal">
      <formula>"Significant Positive"</formula>
    </cfRule>
  </conditionalFormatting>
  <pageMargins left="0.7" right="0.7" top="0.75" bottom="0.75" header="0.3" footer="0.3"/>
  <pageSetup orientation="portrait" horizontalDpi="4294967293" verticalDpi="4294967293"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004-6E61-49B6-9ED9-43C309144EC6}">
  <sheetPr codeName="Sheet103">
    <tabColor theme="4" tint="0.79998168889431442"/>
  </sheetPr>
  <dimension ref="A1:V98"/>
  <sheetViews>
    <sheetView topLeftCell="A41"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954</v>
      </c>
      <c r="D1" s="323"/>
      <c r="E1" s="323"/>
      <c r="F1" s="324"/>
      <c r="G1" s="16"/>
      <c r="I1" s="7"/>
      <c r="J1" s="7"/>
      <c r="K1" s="7"/>
    </row>
    <row r="2" spans="1:22" x14ac:dyDescent="0.35">
      <c r="A2" s="74" t="s">
        <v>31</v>
      </c>
      <c r="B2" s="9"/>
      <c r="C2" s="323" t="s">
        <v>955</v>
      </c>
      <c r="D2" s="323"/>
      <c r="E2" s="323"/>
      <c r="F2" s="324"/>
      <c r="I2" s="8"/>
      <c r="J2" s="8"/>
      <c r="K2" s="8"/>
    </row>
    <row r="3" spans="1:22" ht="43.5" customHeight="1" x14ac:dyDescent="0.35">
      <c r="A3" s="75" t="s">
        <v>32</v>
      </c>
      <c r="B3" s="4"/>
      <c r="C3" s="323" t="s">
        <v>956</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427</v>
      </c>
      <c r="H8" s="385" t="s">
        <v>424</v>
      </c>
      <c r="I8" s="385" t="s">
        <v>425</v>
      </c>
      <c r="J8" s="370" t="s">
        <v>159</v>
      </c>
      <c r="K8" s="379" t="s">
        <v>957</v>
      </c>
      <c r="L8" s="370"/>
      <c r="M8" s="374"/>
      <c r="N8" s="390"/>
      <c r="R8" s="12" t="str">
        <f>IF(OR(J8='Drop downs'!$G$7,J8='Drop downs'!$G$5), B8&amp;": "&amp;K8&amp;CHAR(10),"")</f>
        <v/>
      </c>
      <c r="S8" s="12" t="str">
        <f>IF(J8='Drop downs'!$G$2,B8&amp;": "&amp;K8&amp;""," ")</f>
        <v xml:space="preserve"> </v>
      </c>
      <c r="T8" s="12" t="str">
        <f>IF(HO9_Large_Scale_Shared_Living!E8='Drop downs'!$B$6,HO9_Large_Scale_Shared_Living!B8&amp;": "&amp;HO9_Large_Scale_Shared_Living!K8&amp;"","")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253</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29"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58.4"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444</v>
      </c>
      <c r="G18" s="370" t="s">
        <v>510</v>
      </c>
      <c r="H18" s="370" t="s">
        <v>424</v>
      </c>
      <c r="I18" s="370" t="s">
        <v>439</v>
      </c>
      <c r="J18" s="370" t="s">
        <v>159</v>
      </c>
      <c r="K18" s="379" t="s">
        <v>958</v>
      </c>
      <c r="L18" s="370"/>
      <c r="M18" s="374"/>
      <c r="N18" s="390"/>
      <c r="R18" s="12" t="str">
        <f>IF(OR(J18='Drop downs'!$G$7,J18='Drop downs'!$G$5), B18&amp;": "&amp;K18&amp;CHAR(10),"")</f>
        <v/>
      </c>
      <c r="S18" s="12" t="str">
        <f>IF(J18='Drop downs'!$G$2,B18&amp;": "&amp;K18&amp;""," ")</f>
        <v xml:space="preserve"> </v>
      </c>
      <c r="T18" s="12" t="str">
        <f>IF(HO9_Large_Scale_Shared_Living!E18='Drop downs'!$B$6,HO9_Large_Scale_Shared_Living!B18&amp;": "&amp;HO9_Large_Scale_Shared_Living!K18&amp;"","")</f>
        <v/>
      </c>
      <c r="U18" t="str">
        <f t="shared" ref="U18:U72" si="0">IF(M18&gt;0,B18&amp;":"&amp;M18&amp;"
","")</f>
        <v/>
      </c>
      <c r="V18" t="str">
        <f>IF(N18&gt;0,B18&amp;":"&amp;N18&amp;"
","")</f>
        <v/>
      </c>
    </row>
    <row r="19" spans="1:22" ht="64.7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253</v>
      </c>
      <c r="E20" s="370" t="s">
        <v>421</v>
      </c>
      <c r="F20" s="370" t="s">
        <v>444</v>
      </c>
      <c r="G20" s="370" t="s">
        <v>427</v>
      </c>
      <c r="H20" s="370" t="s">
        <v>424</v>
      </c>
      <c r="I20" s="370" t="s">
        <v>439</v>
      </c>
      <c r="J20" s="370" t="s">
        <v>159</v>
      </c>
      <c r="K20" s="379" t="s">
        <v>959</v>
      </c>
      <c r="L20" s="370"/>
      <c r="M20" s="374"/>
      <c r="N20" s="390"/>
      <c r="R20" s="12" t="str">
        <f>IF(OR(J20='Drop downs'!$G$7,J20='Drop downs'!$G$5), B20&amp;": "&amp;K20&amp;CHAR(10),"")</f>
        <v/>
      </c>
      <c r="S20" s="12" t="str">
        <f>IF(J20='Drop downs'!$G$2,B20&amp;": "&amp;K20&amp;""," ")</f>
        <v xml:space="preserve"> </v>
      </c>
      <c r="T20" s="12" t="str">
        <f>IF(HO9_Large_Scale_Shared_Living!E20='Drop downs'!$B$6,HO9_Large_Scale_Shared_Living!B20&amp;": "&amp;HO9_Large_Scale_Shared_Living!K20&amp;"","")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427</v>
      </c>
      <c r="H28" s="370" t="s">
        <v>424</v>
      </c>
      <c r="I28" s="370" t="s">
        <v>439</v>
      </c>
      <c r="J28" s="370" t="s">
        <v>159</v>
      </c>
      <c r="K28" s="379" t="s">
        <v>960</v>
      </c>
      <c r="L28" s="370"/>
      <c r="M28" s="374"/>
      <c r="N28" s="390"/>
      <c r="R28" s="12" t="str">
        <f>IF(OR(J28='Drop downs'!$G$7,J28='Drop downs'!$G$5), B28&amp;": "&amp;K28&amp;CHAR(10),"")</f>
        <v/>
      </c>
      <c r="S28" s="12" t="str">
        <f>IF(J28='Drop downs'!$G$2,B28&amp;": "&amp;K28&amp;""," ")</f>
        <v xml:space="preserve"> </v>
      </c>
      <c r="T28" s="12" t="str">
        <f>IF(HO9_Large_Scale_Shared_Living!E28='Drop downs'!$B$6,HO9_Large_Scale_Shared_Living!B28&amp;": "&amp;HO9_Large_Scale_Shared_Living!K28&amp;"","")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253</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253</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18.4" customHeight="1"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421</v>
      </c>
      <c r="F36" s="332" t="s">
        <v>422</v>
      </c>
      <c r="G36" s="332" t="s">
        <v>427</v>
      </c>
      <c r="H36" s="332" t="s">
        <v>424</v>
      </c>
      <c r="I36" s="332" t="s">
        <v>425</v>
      </c>
      <c r="J36" s="332" t="s">
        <v>159</v>
      </c>
      <c r="K36" s="360" t="s">
        <v>961</v>
      </c>
      <c r="L36" s="332"/>
      <c r="M36" s="608"/>
      <c r="N36" s="394"/>
      <c r="R36" s="12" t="str">
        <f>IF(OR(J36='Drop downs'!$G$7,J36='Drop downs'!$G$5), B36&amp;": "&amp;K36&amp;CHAR(10),"")</f>
        <v/>
      </c>
      <c r="S36" s="12" t="str">
        <f>IF(J36='Drop downs'!$G$2,B36&amp;": "&amp;K36&amp;""," ")</f>
        <v xml:space="preserve"> </v>
      </c>
      <c r="T36" s="12" t="str">
        <f>IF(HO9_Large_Scale_Shared_Living!E36='Drop downs'!$B$6,HO9_Large_Scale_Shared_Living!B36&amp;": "&amp;HO9_Large_Scale_Shared_Living!K36&amp;"","")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545"/>
      <c r="N37" s="391"/>
      <c r="R37" s="12"/>
      <c r="S37" s="12"/>
      <c r="T37" s="12"/>
    </row>
    <row r="38" spans="1:22" x14ac:dyDescent="0.35">
      <c r="A38" s="377"/>
      <c r="B38" s="368"/>
      <c r="C38" s="3" t="s">
        <v>358</v>
      </c>
      <c r="D38" s="3" t="s">
        <v>253</v>
      </c>
      <c r="E38" s="358"/>
      <c r="F38" s="358"/>
      <c r="G38" s="358"/>
      <c r="H38" s="358"/>
      <c r="I38" s="358"/>
      <c r="J38" s="358"/>
      <c r="K38" s="296"/>
      <c r="L38" s="358"/>
      <c r="M38" s="545"/>
      <c r="N38" s="391"/>
      <c r="R38" s="12"/>
      <c r="S38" s="12"/>
      <c r="T38" s="12"/>
    </row>
    <row r="39" spans="1:22" ht="29" x14ac:dyDescent="0.35">
      <c r="A39" s="377"/>
      <c r="B39" s="368"/>
      <c r="C39" s="3" t="s">
        <v>359</v>
      </c>
      <c r="D39" s="3" t="s">
        <v>257</v>
      </c>
      <c r="E39" s="358"/>
      <c r="F39" s="358"/>
      <c r="G39" s="358"/>
      <c r="H39" s="358"/>
      <c r="I39" s="358"/>
      <c r="J39" s="358"/>
      <c r="K39" s="296"/>
      <c r="L39" s="358"/>
      <c r="M39" s="545"/>
      <c r="N39" s="391"/>
      <c r="R39" s="12"/>
      <c r="S39" s="12"/>
      <c r="T39" s="12"/>
    </row>
    <row r="40" spans="1:22" ht="43.5" x14ac:dyDescent="0.35">
      <c r="A40" s="377"/>
      <c r="B40" s="368"/>
      <c r="C40" s="3" t="s">
        <v>360</v>
      </c>
      <c r="D40" s="3" t="s">
        <v>253</v>
      </c>
      <c r="E40" s="358"/>
      <c r="F40" s="358"/>
      <c r="G40" s="358"/>
      <c r="H40" s="358"/>
      <c r="I40" s="358"/>
      <c r="J40" s="358"/>
      <c r="K40" s="296"/>
      <c r="L40" s="358"/>
      <c r="M40" s="545"/>
      <c r="N40" s="391"/>
      <c r="R40" s="12"/>
      <c r="S40" s="12"/>
      <c r="T40" s="12"/>
    </row>
    <row r="41" spans="1:22" ht="144" customHeight="1" thickBot="1" x14ac:dyDescent="0.4">
      <c r="A41" s="382"/>
      <c r="B41" s="369"/>
      <c r="C41" s="80" t="s">
        <v>361</v>
      </c>
      <c r="D41" s="80" t="s">
        <v>253</v>
      </c>
      <c r="E41" s="359"/>
      <c r="F41" s="359"/>
      <c r="G41" s="359"/>
      <c r="H41" s="359"/>
      <c r="I41" s="359"/>
      <c r="J41" s="359"/>
      <c r="K41" s="361"/>
      <c r="L41" s="359"/>
      <c r="M41" s="609"/>
      <c r="N41" s="393"/>
      <c r="R41" s="12"/>
      <c r="S41" s="12"/>
      <c r="T41" s="12"/>
    </row>
    <row r="42" spans="1:22" ht="29" x14ac:dyDescent="0.35">
      <c r="A42" s="381" t="s">
        <v>362</v>
      </c>
      <c r="B42" s="367" t="s">
        <v>123</v>
      </c>
      <c r="C42" s="82" t="s">
        <v>363</v>
      </c>
      <c r="D42" s="82" t="s">
        <v>253</v>
      </c>
      <c r="E42" s="332" t="s">
        <v>421</v>
      </c>
      <c r="F42" s="332" t="s">
        <v>444</v>
      </c>
      <c r="G42" s="332" t="s">
        <v>427</v>
      </c>
      <c r="H42" s="332" t="s">
        <v>424</v>
      </c>
      <c r="I42" s="332" t="s">
        <v>439</v>
      </c>
      <c r="J42" s="332" t="s">
        <v>159</v>
      </c>
      <c r="K42" s="360" t="s">
        <v>962</v>
      </c>
      <c r="L42" s="332"/>
      <c r="M42" s="362"/>
      <c r="N42" s="394"/>
      <c r="R42" s="12" t="str">
        <f>IF(OR(J42='Drop downs'!$G$7,J42='Drop downs'!$G$5), B42&amp;": "&amp;K42&amp;CHAR(10),"")</f>
        <v/>
      </c>
      <c r="S42" s="12" t="str">
        <f>IF(J42='Drop downs'!$G$2,B42&amp;": "&amp;K42&amp;""," ")</f>
        <v xml:space="preserve"> </v>
      </c>
      <c r="T42" s="12" t="str">
        <f>IF(HO9_Large_Scale_Shared_Living!E42='Drop downs'!$B$6,HO9_Large_Scale_Shared_Living!B42&amp;": "&amp;HO9_Large_Scale_Shared_Living!K42&amp;"","")</f>
        <v/>
      </c>
      <c r="U42" t="str">
        <f t="shared" si="0"/>
        <v/>
      </c>
      <c r="V42" t="str">
        <f>IF(N42&gt;0,B42&amp;":"&amp;N42&amp;"
","")</f>
        <v/>
      </c>
    </row>
    <row r="43" spans="1:22" ht="30" customHeight="1" x14ac:dyDescent="0.35">
      <c r="A43" s="377"/>
      <c r="B43" s="368"/>
      <c r="C43" s="3" t="s">
        <v>364</v>
      </c>
      <c r="D43" s="3" t="s">
        <v>253</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IF(HO9_Large_Scale_Shared_Living!E47='Drop downs'!$B$6,HO9_Large_Scale_Shared_Living!B47&amp;": "&amp;HO9_Large_Scale_Shared_Living!K47&amp;"","")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IF(HO9_Large_Scale_Shared_Living!E48='Drop downs'!$B$6,HO9_Large_Scale_Shared_Living!B48&amp;": "&amp;HO9_Large_Scale_Shared_Living!K48&amp;"","")</f>
        <v xml:space="preserve">: </v>
      </c>
    </row>
    <row r="49" spans="1:22" ht="29" x14ac:dyDescent="0.35">
      <c r="A49" s="376" t="s">
        <v>371</v>
      </c>
      <c r="B49" s="367" t="s">
        <v>125</v>
      </c>
      <c r="C49" s="86" t="s">
        <v>372</v>
      </c>
      <c r="D49" s="86" t="s">
        <v>257</v>
      </c>
      <c r="E49" s="370" t="s">
        <v>421</v>
      </c>
      <c r="F49" s="370" t="s">
        <v>444</v>
      </c>
      <c r="G49" s="370" t="s">
        <v>427</v>
      </c>
      <c r="H49" s="370" t="s">
        <v>424</v>
      </c>
      <c r="I49" s="370" t="s">
        <v>439</v>
      </c>
      <c r="J49" s="370" t="s">
        <v>159</v>
      </c>
      <c r="K49" s="379" t="s">
        <v>962</v>
      </c>
      <c r="L49" s="370"/>
      <c r="M49" s="374"/>
      <c r="N49" s="390"/>
      <c r="R49" s="12" t="str">
        <f>IF(OR(J49='Drop downs'!$G$7,J49='Drop downs'!$G$5), B49&amp;": "&amp;K49&amp;CHAR(10),"")</f>
        <v/>
      </c>
      <c r="S49" s="12" t="str">
        <f>IF(J49='Drop downs'!$G$2,B49&amp;": "&amp;K49&amp;""," ")</f>
        <v xml:space="preserve"> </v>
      </c>
      <c r="T49" s="12" t="str">
        <f>IF(HO9_Large_Scale_Shared_Living!E49='Drop downs'!$B$6,HO9_Large_Scale_Shared_Living!B49&amp;": "&amp;HO9_Large_Scale_Shared_Living!K49&amp;"","")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253</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253</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IF(HO9_Large_Scale_Shared_Living!E54='Drop downs'!$B$6,HO9_Large_Scale_Shared_Living!B54&amp;": "&amp;HO9_Large_Scale_Shared_Living!K54&amp;"","")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ht="14.5" customHeight="1"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IF(HO9_Large_Scale_Shared_Living!E57='Drop downs'!$B$6,HO9_Large_Scale_Shared_Living!B57&amp;": "&amp;HO9_Large_Scale_Shared_Living!K57&amp;"","")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ht="14.5" customHeight="1"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IF(HO9_Large_Scale_Shared_Living!E65='Drop downs'!$B$6,HO9_Large_Scale_Shared_Living!B65&amp;": "&amp;HO9_Large_Scale_Shared_Living!K65&amp;"","")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424</v>
      </c>
      <c r="I72" s="370" t="s">
        <v>425</v>
      </c>
      <c r="J72" s="370" t="s">
        <v>159</v>
      </c>
      <c r="K72" s="371" t="s">
        <v>963</v>
      </c>
      <c r="L72" s="370"/>
      <c r="M72" s="374"/>
      <c r="N72" s="390"/>
      <c r="R72" s="12" t="str">
        <f>IF(OR(J72='Drop downs'!$G$7,J72='Drop downs'!$G$5), B72&amp;": "&amp;K72&amp;CHAR(10),"")</f>
        <v/>
      </c>
      <c r="S72" s="12" t="str">
        <f>IF(J72='Drop downs'!$G$2,B72&amp;": "&amp;K72&amp;""," ")</f>
        <v xml:space="preserve"> </v>
      </c>
      <c r="T72" s="12" t="str">
        <f>IF(HO9_Large_Scale_Shared_Living!E72='Drop downs'!$B$6,HO9_Large_Scale_Shared_Living!B72&amp;": "&amp;HO9_Large_Scale_Shared_Living!K72&amp;"","")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24" customHeight="1" thickBot="1" x14ac:dyDescent="0.4">
      <c r="A76" s="382"/>
      <c r="B76" s="369"/>
      <c r="C76" s="87" t="s">
        <v>403</v>
      </c>
      <c r="D76" s="24" t="s">
        <v>257</v>
      </c>
      <c r="E76" s="359"/>
      <c r="F76" s="359"/>
      <c r="G76" s="359"/>
      <c r="H76" s="359"/>
      <c r="I76" s="359"/>
      <c r="J76" s="359"/>
      <c r="K76" s="373"/>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IF(HO9_Large_Scale_Shared_Living!E77='Drop downs'!$B$6,HO9_Large_Scale_Shared_Living!B77&amp;": "&amp;HO9_Large_Scale_Shared_Living!K77&amp;"","")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84"/>
      <c r="B83" s="368"/>
      <c r="C83" s="98" t="s">
        <v>411</v>
      </c>
      <c r="D83" s="15" t="s">
        <v>257</v>
      </c>
      <c r="E83" s="359"/>
      <c r="F83" s="359"/>
      <c r="G83" s="359"/>
      <c r="H83" s="359"/>
      <c r="I83" s="359"/>
      <c r="J83" s="359"/>
      <c r="K83" s="491"/>
      <c r="L83" s="330"/>
      <c r="M83" s="375"/>
      <c r="N83" s="392"/>
      <c r="R83" s="12"/>
      <c r="S83" s="12"/>
      <c r="T83" s="12"/>
    </row>
    <row r="84" spans="1:22" x14ac:dyDescent="0.35">
      <c r="A84" s="383" t="s">
        <v>412</v>
      </c>
      <c r="B84" s="367" t="s">
        <v>131</v>
      </c>
      <c r="C84" s="99" t="s">
        <v>413</v>
      </c>
      <c r="D84" s="79" t="s">
        <v>257</v>
      </c>
      <c r="E84" s="370" t="s">
        <v>421</v>
      </c>
      <c r="F84" s="370" t="s">
        <v>422</v>
      </c>
      <c r="G84" s="370" t="s">
        <v>427</v>
      </c>
      <c r="H84" s="370" t="s">
        <v>424</v>
      </c>
      <c r="I84" s="370" t="s">
        <v>439</v>
      </c>
      <c r="J84" s="370" t="s">
        <v>159</v>
      </c>
      <c r="K84" s="379" t="s">
        <v>964</v>
      </c>
      <c r="L84" s="370"/>
      <c r="M84" s="374"/>
      <c r="N84" s="390"/>
      <c r="R84" s="12" t="str">
        <f>IF(OR(J84='Drop downs'!$G$7,J84='Drop downs'!$G$5), B84&amp;": "&amp;K84&amp;CHAR(10),"")</f>
        <v/>
      </c>
      <c r="S84" s="12" t="str">
        <f>IF(J84='Drop downs'!$G$2,B84&amp;": "&amp;K84&amp;""," ")</f>
        <v xml:space="preserve"> </v>
      </c>
      <c r="T84" s="12" t="str">
        <f>IF(HO9_Large_Scale_Shared_Living!E84='Drop downs'!$B$6,HO9_Large_Scale_Shared_Living!B84&amp;": "&amp;HO9_Large_Scale_Shared_Living!K84&amp;"","")</f>
        <v/>
      </c>
      <c r="U84" t="str">
        <f t="shared" si="1"/>
        <v/>
      </c>
      <c r="V84" t="str">
        <f>IF(N84&gt;0,B84&amp;":"&amp;N84&amp;"
","")</f>
        <v/>
      </c>
    </row>
    <row r="85" spans="1:22" x14ac:dyDescent="0.35">
      <c r="A85" s="365"/>
      <c r="B85" s="368"/>
      <c r="C85" s="84" t="s">
        <v>414</v>
      </c>
      <c r="D85" s="3" t="s">
        <v>253</v>
      </c>
      <c r="E85" s="358"/>
      <c r="F85" s="358"/>
      <c r="G85" s="358"/>
      <c r="H85" s="358"/>
      <c r="I85" s="358"/>
      <c r="J85" s="358"/>
      <c r="K85" s="296"/>
      <c r="L85" s="358"/>
      <c r="M85" s="293"/>
      <c r="N85" s="391"/>
      <c r="R85" s="12"/>
      <c r="S85" s="12"/>
      <c r="T85" s="12"/>
    </row>
    <row r="86" spans="1:22" x14ac:dyDescent="0.35">
      <c r="A86" s="365"/>
      <c r="B86" s="368"/>
      <c r="C86" s="84" t="s">
        <v>415</v>
      </c>
      <c r="D86" s="3" t="s">
        <v>253</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oiZr3MQg0JsKB0R9TVmXZX7BQHWfsLzm9EM+RxySfJXkBNiSK/7nTEOUNZMDPcm8leDwM+HllVslHBZ6x6+Sig==" saltValue="nsmoojoyY6FqW9Le8T/v+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713" priority="44">
      <formula>$D50="No"</formula>
    </cfRule>
  </conditionalFormatting>
  <conditionalFormatting sqref="C8:D87">
    <cfRule type="expression" dxfId="2712" priority="43">
      <formula>$D8="No"</formula>
    </cfRule>
  </conditionalFormatting>
  <conditionalFormatting sqref="J8 J18 J28 J72 J84">
    <cfRule type="cellIs" dxfId="2711" priority="76" operator="equal">
      <formula>"Significant Negative"</formula>
    </cfRule>
    <cfRule type="cellIs" dxfId="2710" priority="77" operator="equal">
      <formula>"Minor Negative"</formula>
    </cfRule>
    <cfRule type="cellIs" dxfId="2709" priority="78" operator="equal">
      <formula>"Uncertain"</formula>
    </cfRule>
    <cfRule type="cellIs" dxfId="2708" priority="79" operator="equal">
      <formula>"Neutral"</formula>
    </cfRule>
    <cfRule type="cellIs" dxfId="2707" priority="80" operator="equal">
      <formula>"Minor Positive"</formula>
    </cfRule>
    <cfRule type="cellIs" dxfId="2706" priority="81" operator="equal">
      <formula>"Significant Positive"</formula>
    </cfRule>
  </conditionalFormatting>
  <conditionalFormatting sqref="J20">
    <cfRule type="cellIs" dxfId="2705" priority="64" operator="equal">
      <formula>"Significant Negative"</formula>
    </cfRule>
    <cfRule type="cellIs" dxfId="2704" priority="65" operator="equal">
      <formula>"Minor Negative"</formula>
    </cfRule>
    <cfRule type="cellIs" dxfId="2703" priority="66" operator="equal">
      <formula>"Uncertain"</formula>
    </cfRule>
    <cfRule type="cellIs" dxfId="2702" priority="67" operator="equal">
      <formula>"Neutral"</formula>
    </cfRule>
    <cfRule type="cellIs" dxfId="2701" priority="68" operator="equal">
      <formula>"Minor Positive"</formula>
    </cfRule>
    <cfRule type="cellIs" dxfId="2700" priority="69" operator="equal">
      <formula>"Significant Positive"</formula>
    </cfRule>
  </conditionalFormatting>
  <conditionalFormatting sqref="J36">
    <cfRule type="cellIs" dxfId="2699" priority="58" operator="equal">
      <formula>"Significant Negative"</formula>
    </cfRule>
    <cfRule type="cellIs" dxfId="2698" priority="59" operator="equal">
      <formula>"Minor Negative"</formula>
    </cfRule>
    <cfRule type="cellIs" dxfId="2697" priority="60" operator="equal">
      <formula>"Uncertain"</formula>
    </cfRule>
    <cfRule type="cellIs" dxfId="2696" priority="61" operator="equal">
      <formula>"Neutral"</formula>
    </cfRule>
    <cfRule type="cellIs" dxfId="2695" priority="62" operator="equal">
      <formula>"Minor Positive"</formula>
    </cfRule>
    <cfRule type="cellIs" dxfId="2694" priority="63" operator="equal">
      <formula>"Significant Positive"</formula>
    </cfRule>
  </conditionalFormatting>
  <conditionalFormatting sqref="J42">
    <cfRule type="cellIs" dxfId="2693" priority="19" operator="equal">
      <formula>"Significant Negative"</formula>
    </cfRule>
    <cfRule type="cellIs" dxfId="2692" priority="20" operator="equal">
      <formula>"Minor Negative"</formula>
    </cfRule>
    <cfRule type="cellIs" dxfId="2691" priority="21" operator="equal">
      <formula>"Uncertain"</formula>
    </cfRule>
    <cfRule type="cellIs" dxfId="2690" priority="22" operator="equal">
      <formula>"Neutral"</formula>
    </cfRule>
    <cfRule type="cellIs" dxfId="2689" priority="23" operator="equal">
      <formula>"Minor Positive"</formula>
    </cfRule>
    <cfRule type="cellIs" dxfId="2688" priority="24" operator="equal">
      <formula>"Significant Positive"</formula>
    </cfRule>
  </conditionalFormatting>
  <conditionalFormatting sqref="J47">
    <cfRule type="cellIs" dxfId="2687" priority="25" operator="equal">
      <formula>"Significant Negative"</formula>
    </cfRule>
    <cfRule type="cellIs" dxfId="2686" priority="26" operator="equal">
      <formula>"Minor Negative"</formula>
    </cfRule>
    <cfRule type="cellIs" dxfId="2685" priority="27" operator="equal">
      <formula>"Uncertain"</formula>
    </cfRule>
    <cfRule type="cellIs" dxfId="2684" priority="28" operator="equal">
      <formula>"Neutral"</formula>
    </cfRule>
    <cfRule type="cellIs" dxfId="2683" priority="29" operator="equal">
      <formula>"Minor Positive"</formula>
    </cfRule>
    <cfRule type="cellIs" dxfId="2682" priority="30" operator="equal">
      <formula>"Significant Positive"</formula>
    </cfRule>
  </conditionalFormatting>
  <conditionalFormatting sqref="J49">
    <cfRule type="cellIs" dxfId="2681" priority="31" operator="equal">
      <formula>"Significant Negative"</formula>
    </cfRule>
    <cfRule type="cellIs" dxfId="2680" priority="32" operator="equal">
      <formula>"Minor Negative"</formula>
    </cfRule>
    <cfRule type="cellIs" dxfId="2679" priority="33" operator="equal">
      <formula>"Uncertain"</formula>
    </cfRule>
    <cfRule type="cellIs" dxfId="2678" priority="34" operator="equal">
      <formula>"Neutral"</formula>
    </cfRule>
    <cfRule type="cellIs" dxfId="2677" priority="35" operator="equal">
      <formula>"Minor Positive"</formula>
    </cfRule>
    <cfRule type="cellIs" dxfId="2676" priority="36" operator="equal">
      <formula>"Significant Positive"</formula>
    </cfRule>
  </conditionalFormatting>
  <conditionalFormatting sqref="J54">
    <cfRule type="cellIs" dxfId="2675" priority="37" operator="equal">
      <formula>"Significant Negative"</formula>
    </cfRule>
    <cfRule type="cellIs" dxfId="2674" priority="38" operator="equal">
      <formula>"Minor Negative"</formula>
    </cfRule>
    <cfRule type="cellIs" dxfId="2673" priority="39" operator="equal">
      <formula>"Uncertain"</formula>
    </cfRule>
    <cfRule type="cellIs" dxfId="2672" priority="40" operator="equal">
      <formula>"Neutral"</formula>
    </cfRule>
    <cfRule type="cellIs" dxfId="2671" priority="41" operator="equal">
      <formula>"Minor Positive"</formula>
    </cfRule>
    <cfRule type="cellIs" dxfId="2670" priority="42" operator="equal">
      <formula>"Significant Positive"</formula>
    </cfRule>
  </conditionalFormatting>
  <conditionalFormatting sqref="J57">
    <cfRule type="cellIs" dxfId="2669" priority="13" operator="equal">
      <formula>"Significant Negative"</formula>
    </cfRule>
    <cfRule type="cellIs" dxfId="2668" priority="14" operator="equal">
      <formula>"Minor Negative"</formula>
    </cfRule>
    <cfRule type="cellIs" dxfId="2667" priority="15" operator="equal">
      <formula>"Uncertain"</formula>
    </cfRule>
    <cfRule type="cellIs" dxfId="2666" priority="16" operator="equal">
      <formula>"Neutral"</formula>
    </cfRule>
    <cfRule type="cellIs" dxfId="2665" priority="17" operator="equal">
      <formula>"Minor Positive"</formula>
    </cfRule>
    <cfRule type="cellIs" dxfId="2664" priority="18" operator="equal">
      <formula>"Significant Positive"</formula>
    </cfRule>
  </conditionalFormatting>
  <conditionalFormatting sqref="J65">
    <cfRule type="cellIs" dxfId="2663" priority="7" operator="equal">
      <formula>"Significant Negative"</formula>
    </cfRule>
    <cfRule type="cellIs" dxfId="2662" priority="8" operator="equal">
      <formula>"Minor Negative"</formula>
    </cfRule>
    <cfRule type="cellIs" dxfId="2661" priority="9" operator="equal">
      <formula>"Uncertain"</formula>
    </cfRule>
    <cfRule type="cellIs" dxfId="2660" priority="10" operator="equal">
      <formula>"Neutral"</formula>
    </cfRule>
    <cfRule type="cellIs" dxfId="2659" priority="11" operator="equal">
      <formula>"Minor Positive"</formula>
    </cfRule>
    <cfRule type="cellIs" dxfId="2658" priority="12" operator="equal">
      <formula>"Significant Positive"</formula>
    </cfRule>
  </conditionalFormatting>
  <conditionalFormatting sqref="J77">
    <cfRule type="cellIs" dxfId="2657" priority="1" operator="equal">
      <formula>"Significant Negative"</formula>
    </cfRule>
    <cfRule type="cellIs" dxfId="2656" priority="2" operator="equal">
      <formula>"Minor Negative"</formula>
    </cfRule>
    <cfRule type="cellIs" dxfId="2655" priority="3" operator="equal">
      <formula>"Uncertain"</formula>
    </cfRule>
    <cfRule type="cellIs" dxfId="2654" priority="4" operator="equal">
      <formula>"Neutral"</formula>
    </cfRule>
    <cfRule type="cellIs" dxfId="2653" priority="5" operator="equal">
      <formula>"Minor Positive"</formula>
    </cfRule>
    <cfRule type="cellIs" dxfId="2652" priority="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43045-8E2E-48B0-AFB8-B451799764A5}">
          <x14:formula1>
            <xm:f>'Drop downs'!$A$2:$A$3</xm:f>
          </x14:formula1>
          <xm:sqref>D8:D87</xm:sqref>
        </x14:dataValidation>
        <x14:dataValidation type="list" allowBlank="1" showInputMessage="1" showErrorMessage="1" xr:uid="{C35A0F9E-DCEA-4BDC-9C65-89A22C61E8CB}">
          <x14:formula1>
            <xm:f>'Drop downs'!$J$2:$J$3</xm:f>
          </x14:formula1>
          <xm:sqref>L8 L18 L20 L28 L36 L42 L84 L54 L57 L65 L72 L77 L47 L49</xm:sqref>
        </x14:dataValidation>
        <x14:dataValidation type="list" allowBlank="1" showInputMessage="1" showErrorMessage="1" xr:uid="{4A16C1D0-BB9F-4058-ACBD-73B7EDB44347}">
          <x14:formula1>
            <xm:f>'Drop downs'!$B$2:$B$4</xm:f>
          </x14:formula1>
          <xm:sqref>E8 E18 E20 E28 E36 E72 E84 E57 E49 E42 E54 E47 E65 E77</xm:sqref>
        </x14:dataValidation>
        <x14:dataValidation type="list" allowBlank="1" showInputMessage="1" showErrorMessage="1" xr:uid="{F0544242-9C88-40D9-9C26-202DD04151BA}">
          <x14:formula1>
            <xm:f>'Drop downs'!$C$2:$C$5</xm:f>
          </x14:formula1>
          <xm:sqref>F8 F18 F20 F28 F36 F72 F84 F57 F49 F42 F54 F47 F65 F77</xm:sqref>
        </x14:dataValidation>
        <x14:dataValidation type="list" allowBlank="1" showInputMessage="1" showErrorMessage="1" xr:uid="{2C1F51E3-743C-47C2-8B0C-0B146393CF68}">
          <x14:formula1>
            <xm:f>'Drop downs'!$D$2:$D$7</xm:f>
          </x14:formula1>
          <xm:sqref>G8 G18 G20 G28 G36 G72 G84 G57 G49 G42 G54 G47 G65 G77</xm:sqref>
        </x14:dataValidation>
        <x14:dataValidation type="list" allowBlank="1" showInputMessage="1" showErrorMessage="1" xr:uid="{D3978476-B8A9-499A-87B9-7C88BF9EB015}">
          <x14:formula1>
            <xm:f>'Drop downs'!$E$2:$E$6</xm:f>
          </x14:formula1>
          <xm:sqref>H8 H18 H20 H28 H36 H72 H84 H57 H49 H42 H54 H47 H65 H77</xm:sqref>
        </x14:dataValidation>
        <x14:dataValidation type="list" allowBlank="1" showInputMessage="1" showErrorMessage="1" xr:uid="{37C1CCA1-584A-425B-B18B-132EC03CACA8}">
          <x14:formula1>
            <xm:f>'Drop downs'!$F$2:$F$6</xm:f>
          </x14:formula1>
          <xm:sqref>I8 I18 I20 I28 I36 I72 I84 I57 I49 I42 I54 I47 I65 I77</xm:sqref>
        </x14:dataValidation>
        <x14:dataValidation type="list" allowBlank="1" showInputMessage="1" showErrorMessage="1" xr:uid="{BD4BA5E1-4757-4194-88CD-ED0B9C62012A}">
          <x14:formula1>
            <xm:f>'Drop downs'!$G$2:$G$7</xm:f>
          </x14:formula1>
          <xm:sqref>J8 J18 J20 J28 J36 J72 J84 J57 J49 J42 J54 J47 J65 J77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03B15-50B8-442E-BD02-E4F975AB4244}">
  <sheetPr codeName="Sheet104">
    <tabColor rgb="FF7030A0"/>
  </sheetPr>
  <dimension ref="A1:U98"/>
  <sheetViews>
    <sheetView zoomScaleNormal="100" workbookViewId="0">
      <selection activeCell="L1" sqref="L1:L1048576"/>
    </sheetView>
  </sheetViews>
  <sheetFormatPr defaultColWidth="8.54296875" defaultRowHeight="26" x14ac:dyDescent="0.6"/>
  <cols>
    <col min="1" max="1" width="66.7265625" style="175" customWidth="1"/>
    <col min="2" max="2" width="0.5429687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73.542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965</v>
      </c>
      <c r="D1" s="412"/>
      <c r="E1" s="412"/>
      <c r="F1" s="413"/>
      <c r="G1" s="176"/>
      <c r="I1" s="177"/>
      <c r="J1" s="177"/>
      <c r="K1" s="177"/>
    </row>
    <row r="2" spans="1:21" ht="31" customHeight="1" x14ac:dyDescent="0.6">
      <c r="A2" s="174" t="s">
        <v>31</v>
      </c>
      <c r="B2" s="178"/>
      <c r="C2" s="412" t="s">
        <v>955</v>
      </c>
      <c r="D2" s="412"/>
      <c r="E2" s="412"/>
      <c r="F2" s="413"/>
      <c r="I2" s="181"/>
      <c r="J2" s="181"/>
      <c r="K2" s="181"/>
    </row>
    <row r="3" spans="1:21" ht="29.15" customHeight="1" x14ac:dyDescent="0.6">
      <c r="A3" s="182" t="s">
        <v>32</v>
      </c>
      <c r="B3" s="183"/>
      <c r="C3" s="412" t="s">
        <v>572</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93" customHeight="1" x14ac:dyDescent="0.6">
      <c r="A8" s="420" t="s">
        <v>254</v>
      </c>
      <c r="B8" s="423" t="s">
        <v>118</v>
      </c>
      <c r="C8" s="189" t="s">
        <v>324</v>
      </c>
      <c r="D8" s="189" t="s">
        <v>253</v>
      </c>
      <c r="E8" s="426" t="s">
        <v>421</v>
      </c>
      <c r="F8" s="426" t="s">
        <v>422</v>
      </c>
      <c r="G8" s="426" t="s">
        <v>427</v>
      </c>
      <c r="H8" s="426" t="s">
        <v>424</v>
      </c>
      <c r="I8" s="426" t="s">
        <v>425</v>
      </c>
      <c r="J8" s="432" t="s">
        <v>166</v>
      </c>
      <c r="K8" s="435" t="s">
        <v>966</v>
      </c>
      <c r="L8" s="524" t="s">
        <v>967</v>
      </c>
      <c r="M8" s="429"/>
      <c r="Q8" s="190" t="str">
        <f>IF(OR(J8='Drop downs'!$G$7,J8='Drop downs'!$G$5), B8&amp;": "&amp;K8&amp;CHAR(10),"")</f>
        <v/>
      </c>
      <c r="R8" s="190" t="str">
        <f>IF(J8='Drop downs'!$G$2,B8&amp;": "&amp;K8&amp;""," ")</f>
        <v xml:space="preserve"> </v>
      </c>
      <c r="S8" s="190" t="str">
        <f>IF(HO9_ALT_1!E8='Drop downs'!$B$6,HO9_ALT_1!B8&amp;": "&amp;HO9_ALT_1!K8&amp;"","")</f>
        <v/>
      </c>
      <c r="T8" s="175" t="str">
        <f>IF(L8&gt;0,B8&amp;":"&amp;L8&amp;"
","")</f>
        <v xml:space="preserve">IIA1:Mitigation: The inclusion of a policy referencing Large Scale Purpose Built Shared Living.
</v>
      </c>
      <c r="U8" s="175" t="str">
        <f>IF(M8&gt;0,B8&amp;":"&amp;M8&amp;"
","")</f>
        <v/>
      </c>
    </row>
    <row r="9" spans="1:21" ht="33" customHeight="1" x14ac:dyDescent="0.6">
      <c r="A9" s="421"/>
      <c r="B9" s="424"/>
      <c r="C9" s="191" t="s">
        <v>325</v>
      </c>
      <c r="D9" s="191" t="s">
        <v>257</v>
      </c>
      <c r="E9" s="427"/>
      <c r="F9" s="427"/>
      <c r="G9" s="427"/>
      <c r="H9" s="427"/>
      <c r="I9" s="427"/>
      <c r="J9" s="433"/>
      <c r="K9" s="436"/>
      <c r="L9" s="525"/>
      <c r="M9" s="430"/>
      <c r="Q9" s="190"/>
      <c r="R9" s="190"/>
      <c r="S9" s="190"/>
    </row>
    <row r="10" spans="1:21" ht="38.15" customHeight="1" x14ac:dyDescent="0.6">
      <c r="A10" s="421"/>
      <c r="B10" s="424"/>
      <c r="C10" s="191" t="s">
        <v>326</v>
      </c>
      <c r="D10" s="191" t="s">
        <v>253</v>
      </c>
      <c r="E10" s="427"/>
      <c r="F10" s="427"/>
      <c r="G10" s="427"/>
      <c r="H10" s="427"/>
      <c r="I10" s="427"/>
      <c r="J10" s="433"/>
      <c r="K10" s="436"/>
      <c r="L10" s="525"/>
      <c r="M10" s="430"/>
      <c r="Q10" s="190"/>
      <c r="R10" s="190"/>
      <c r="S10" s="190"/>
    </row>
    <row r="11" spans="1:21" ht="60" customHeight="1" x14ac:dyDescent="0.6">
      <c r="A11" s="421"/>
      <c r="B11" s="424"/>
      <c r="C11" s="191" t="s">
        <v>327</v>
      </c>
      <c r="D11" s="191" t="s">
        <v>257</v>
      </c>
      <c r="E11" s="427"/>
      <c r="F11" s="427"/>
      <c r="G11" s="427"/>
      <c r="H11" s="427"/>
      <c r="I11" s="427"/>
      <c r="J11" s="433"/>
      <c r="K11" s="436"/>
      <c r="L11" s="525"/>
      <c r="M11" s="430"/>
      <c r="Q11" s="190"/>
      <c r="R11" s="190"/>
      <c r="S11" s="190"/>
    </row>
    <row r="12" spans="1:21" ht="60" customHeight="1" x14ac:dyDescent="0.6">
      <c r="A12" s="421"/>
      <c r="B12" s="424"/>
      <c r="C12" s="191" t="s">
        <v>328</v>
      </c>
      <c r="D12" s="191" t="s">
        <v>257</v>
      </c>
      <c r="E12" s="427"/>
      <c r="F12" s="427"/>
      <c r="G12" s="427"/>
      <c r="H12" s="427"/>
      <c r="I12" s="427"/>
      <c r="J12" s="433"/>
      <c r="K12" s="436"/>
      <c r="L12" s="525"/>
      <c r="M12" s="430"/>
      <c r="Q12" s="190"/>
      <c r="R12" s="190"/>
      <c r="S12" s="190"/>
    </row>
    <row r="13" spans="1:21" ht="45" customHeight="1" x14ac:dyDescent="0.6">
      <c r="A13" s="421"/>
      <c r="B13" s="424"/>
      <c r="C13" s="191" t="s">
        <v>329</v>
      </c>
      <c r="D13" s="191" t="s">
        <v>257</v>
      </c>
      <c r="E13" s="427"/>
      <c r="F13" s="427"/>
      <c r="G13" s="427"/>
      <c r="H13" s="427"/>
      <c r="I13" s="427"/>
      <c r="J13" s="433"/>
      <c r="K13" s="436"/>
      <c r="L13" s="525"/>
      <c r="M13" s="430"/>
      <c r="Q13" s="190"/>
      <c r="R13" s="190"/>
      <c r="S13" s="190"/>
    </row>
    <row r="14" spans="1:21" ht="61.5" customHeight="1" x14ac:dyDescent="0.6">
      <c r="A14" s="421"/>
      <c r="B14" s="424"/>
      <c r="C14" s="191" t="s">
        <v>330</v>
      </c>
      <c r="D14" s="191" t="s">
        <v>253</v>
      </c>
      <c r="E14" s="427"/>
      <c r="F14" s="427"/>
      <c r="G14" s="427"/>
      <c r="H14" s="427"/>
      <c r="I14" s="427"/>
      <c r="J14" s="433"/>
      <c r="K14" s="436"/>
      <c r="L14" s="525"/>
      <c r="M14" s="430"/>
      <c r="Q14" s="190"/>
      <c r="R14" s="190"/>
      <c r="S14" s="190"/>
    </row>
    <row r="15" spans="1:21" ht="73" customHeight="1" x14ac:dyDescent="0.6">
      <c r="A15" s="421"/>
      <c r="B15" s="424"/>
      <c r="C15" s="191" t="s">
        <v>331</v>
      </c>
      <c r="D15" s="191" t="s">
        <v>257</v>
      </c>
      <c r="E15" s="427"/>
      <c r="F15" s="427"/>
      <c r="G15" s="427"/>
      <c r="H15" s="427"/>
      <c r="I15" s="427"/>
      <c r="J15" s="433"/>
      <c r="K15" s="436"/>
      <c r="L15" s="525"/>
      <c r="M15" s="430"/>
      <c r="Q15" s="190"/>
      <c r="R15" s="190"/>
      <c r="S15" s="190"/>
    </row>
    <row r="16" spans="1:21" ht="90" customHeight="1" x14ac:dyDescent="0.6">
      <c r="A16" s="421"/>
      <c r="B16" s="424"/>
      <c r="C16" s="191" t="s">
        <v>332</v>
      </c>
      <c r="D16" s="191" t="s">
        <v>257</v>
      </c>
      <c r="E16" s="427"/>
      <c r="F16" s="427"/>
      <c r="G16" s="427"/>
      <c r="H16" s="427"/>
      <c r="I16" s="427"/>
      <c r="J16" s="433"/>
      <c r="K16" s="436"/>
      <c r="L16" s="525"/>
      <c r="M16" s="430"/>
      <c r="Q16" s="190"/>
      <c r="R16" s="190"/>
      <c r="S16" s="190"/>
    </row>
    <row r="17" spans="1:21" ht="60" customHeight="1" thickBot="1" x14ac:dyDescent="0.65">
      <c r="A17" s="422"/>
      <c r="B17" s="425"/>
      <c r="C17" s="193" t="s">
        <v>333</v>
      </c>
      <c r="D17" s="193" t="s">
        <v>253</v>
      </c>
      <c r="E17" s="428"/>
      <c r="F17" s="428"/>
      <c r="G17" s="428"/>
      <c r="H17" s="428"/>
      <c r="I17" s="428"/>
      <c r="J17" s="434"/>
      <c r="K17" s="437"/>
      <c r="L17" s="526"/>
      <c r="M17" s="431"/>
      <c r="Q17" s="190"/>
      <c r="R17" s="190"/>
      <c r="S17" s="190"/>
    </row>
    <row r="18" spans="1:21" ht="182.5" customHeight="1" x14ac:dyDescent="0.6">
      <c r="A18" s="444" t="s">
        <v>334</v>
      </c>
      <c r="B18" s="441" t="s">
        <v>119</v>
      </c>
      <c r="C18" s="189" t="s">
        <v>335</v>
      </c>
      <c r="D18" s="189" t="s">
        <v>253</v>
      </c>
      <c r="E18" s="432" t="s">
        <v>421</v>
      </c>
      <c r="F18" s="432" t="s">
        <v>444</v>
      </c>
      <c r="G18" s="432" t="s">
        <v>510</v>
      </c>
      <c r="H18" s="432" t="s">
        <v>424</v>
      </c>
      <c r="I18" s="432" t="s">
        <v>439</v>
      </c>
      <c r="J18" s="432" t="s">
        <v>166</v>
      </c>
      <c r="K18" s="435" t="s">
        <v>968</v>
      </c>
      <c r="L18" s="524" t="s">
        <v>967</v>
      </c>
      <c r="M18" s="429"/>
      <c r="Q18" s="190" t="str">
        <f>IF(OR(J18='Drop downs'!$G$7,J18='Drop downs'!$G$5), B18&amp;": "&amp;K18&amp;CHAR(10),"")</f>
        <v/>
      </c>
      <c r="R18" s="190" t="str">
        <f>IF(J18='Drop downs'!$G$2,B18&amp;": "&amp;K18&amp;""," ")</f>
        <v xml:space="preserve"> </v>
      </c>
      <c r="S18" s="190" t="str">
        <f>IF(HO9_ALT_1!E18='Drop downs'!$B$6,HO9_ALT_1!B18&amp;": "&amp;HO9_ALT_1!K18&amp;"","")</f>
        <v/>
      </c>
      <c r="T18" s="175" t="str">
        <f>IF(L18&gt;0,B18&amp;":"&amp;L18&amp;"
","")</f>
        <v xml:space="preserve">IIA2:Mitigation: The inclusion of a policy referencing Large Scale Purpose Built Shared Living.
</v>
      </c>
      <c r="U18" s="175" t="str">
        <f>IF(M18&gt;0,B18&amp;":"&amp;M18&amp;"
","")</f>
        <v/>
      </c>
    </row>
    <row r="19" spans="1:21" ht="212.15" customHeight="1" thickBot="1" x14ac:dyDescent="0.65">
      <c r="A19" s="445"/>
      <c r="B19" s="443"/>
      <c r="C19" s="193" t="s">
        <v>336</v>
      </c>
      <c r="D19" s="193" t="s">
        <v>257</v>
      </c>
      <c r="E19" s="434"/>
      <c r="F19" s="434"/>
      <c r="G19" s="434"/>
      <c r="H19" s="434"/>
      <c r="I19" s="434"/>
      <c r="J19" s="434"/>
      <c r="K19" s="437"/>
      <c r="L19" s="526"/>
      <c r="M19" s="431"/>
      <c r="Q19" s="190"/>
      <c r="R19" s="190"/>
      <c r="S19" s="190"/>
    </row>
    <row r="20" spans="1:21" ht="156" x14ac:dyDescent="0.6">
      <c r="A20" s="420" t="s">
        <v>337</v>
      </c>
      <c r="B20" s="441" t="s">
        <v>120</v>
      </c>
      <c r="C20" s="194" t="s">
        <v>338</v>
      </c>
      <c r="D20" s="189" t="s">
        <v>257</v>
      </c>
      <c r="E20" s="432" t="s">
        <v>103</v>
      </c>
      <c r="F20" s="432" t="s">
        <v>103</v>
      </c>
      <c r="G20" s="432" t="s">
        <v>103</v>
      </c>
      <c r="H20" s="432" t="s">
        <v>103</v>
      </c>
      <c r="I20" s="432" t="s">
        <v>103</v>
      </c>
      <c r="J20" s="432" t="s">
        <v>161</v>
      </c>
      <c r="K20" s="435" t="s">
        <v>573</v>
      </c>
      <c r="L20" s="524"/>
      <c r="M20" s="429"/>
      <c r="Q20" s="190" t="str">
        <f>IF(OR(J20='Drop downs'!$G$7,J20='Drop downs'!$G$5), B20&amp;": "&amp;K20&amp;CHAR(10),"")</f>
        <v/>
      </c>
      <c r="R20" s="190" t="str">
        <f>IF(J20='Drop downs'!$G$2,B20&amp;": "&amp;K20&amp;""," ")</f>
        <v xml:space="preserve"> </v>
      </c>
      <c r="S20" s="190" t="str">
        <f>IF(HO9_ALT_1!E20='Drop downs'!$B$6,HO9_ALT_1!B20&amp;": "&amp;HO9_ALT_1!K20&amp;"","")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525"/>
      <c r="M21" s="430"/>
      <c r="Q21" s="190"/>
      <c r="R21" s="190"/>
      <c r="S21" s="190"/>
    </row>
    <row r="22" spans="1:21" ht="52" x14ac:dyDescent="0.6">
      <c r="A22" s="421"/>
      <c r="B22" s="442"/>
      <c r="C22" s="195" t="s">
        <v>340</v>
      </c>
      <c r="D22" s="191" t="s">
        <v>257</v>
      </c>
      <c r="E22" s="433"/>
      <c r="F22" s="433"/>
      <c r="G22" s="433"/>
      <c r="H22" s="433"/>
      <c r="I22" s="433"/>
      <c r="J22" s="433"/>
      <c r="K22" s="436"/>
      <c r="L22" s="525"/>
      <c r="M22" s="430"/>
      <c r="Q22" s="190"/>
      <c r="R22" s="190"/>
      <c r="S22" s="190"/>
    </row>
    <row r="23" spans="1:21" ht="52" x14ac:dyDescent="0.6">
      <c r="A23" s="421"/>
      <c r="B23" s="442"/>
      <c r="C23" s="195" t="s">
        <v>341</v>
      </c>
      <c r="D23" s="191" t="s">
        <v>257</v>
      </c>
      <c r="E23" s="433"/>
      <c r="F23" s="433"/>
      <c r="G23" s="433"/>
      <c r="H23" s="433"/>
      <c r="I23" s="433"/>
      <c r="J23" s="433"/>
      <c r="K23" s="436"/>
      <c r="L23" s="525"/>
      <c r="M23" s="430"/>
      <c r="Q23" s="190"/>
      <c r="R23" s="190"/>
      <c r="S23" s="190"/>
    </row>
    <row r="24" spans="1:21" ht="52" x14ac:dyDescent="0.6">
      <c r="A24" s="421"/>
      <c r="B24" s="442"/>
      <c r="C24" s="195" t="s">
        <v>342</v>
      </c>
      <c r="D24" s="191" t="s">
        <v>257</v>
      </c>
      <c r="E24" s="433"/>
      <c r="F24" s="433"/>
      <c r="G24" s="433"/>
      <c r="H24" s="433"/>
      <c r="I24" s="433"/>
      <c r="J24" s="433"/>
      <c r="K24" s="436"/>
      <c r="L24" s="525"/>
      <c r="M24" s="430"/>
      <c r="Q24" s="190"/>
      <c r="R24" s="190"/>
      <c r="S24" s="190"/>
    </row>
    <row r="25" spans="1:21" ht="104" x14ac:dyDescent="0.6">
      <c r="A25" s="421"/>
      <c r="B25" s="442"/>
      <c r="C25" s="195" t="s">
        <v>343</v>
      </c>
      <c r="D25" s="191" t="s">
        <v>257</v>
      </c>
      <c r="E25" s="433"/>
      <c r="F25" s="433"/>
      <c r="G25" s="433"/>
      <c r="H25" s="433"/>
      <c r="I25" s="433"/>
      <c r="J25" s="433"/>
      <c r="K25" s="436"/>
      <c r="L25" s="525"/>
      <c r="M25" s="430"/>
      <c r="Q25" s="190"/>
      <c r="R25" s="190"/>
      <c r="S25" s="190"/>
    </row>
    <row r="26" spans="1:21" ht="52" x14ac:dyDescent="0.6">
      <c r="A26" s="421"/>
      <c r="B26" s="442"/>
      <c r="C26" s="195" t="s">
        <v>344</v>
      </c>
      <c r="D26" s="191" t="s">
        <v>257</v>
      </c>
      <c r="E26" s="433"/>
      <c r="F26" s="433"/>
      <c r="G26" s="433"/>
      <c r="H26" s="433"/>
      <c r="I26" s="433"/>
      <c r="J26" s="433"/>
      <c r="K26" s="436"/>
      <c r="L26" s="525"/>
      <c r="M26" s="430"/>
      <c r="Q26" s="190"/>
      <c r="R26" s="190"/>
      <c r="S26" s="190"/>
    </row>
    <row r="27" spans="1:21" ht="78.5" thickBot="1" x14ac:dyDescent="0.65">
      <c r="A27" s="422"/>
      <c r="B27" s="443"/>
      <c r="C27" s="196" t="s">
        <v>345</v>
      </c>
      <c r="D27" s="193" t="s">
        <v>257</v>
      </c>
      <c r="E27" s="434"/>
      <c r="F27" s="434"/>
      <c r="G27" s="434"/>
      <c r="H27" s="434"/>
      <c r="I27" s="434"/>
      <c r="J27" s="434"/>
      <c r="K27" s="437"/>
      <c r="L27" s="526"/>
      <c r="M27" s="431"/>
      <c r="Q27" s="190"/>
      <c r="R27" s="190"/>
      <c r="S27" s="190"/>
    </row>
    <row r="28" spans="1:21" ht="78" x14ac:dyDescent="0.6">
      <c r="A28" s="420" t="s">
        <v>346</v>
      </c>
      <c r="B28" s="441" t="s">
        <v>121</v>
      </c>
      <c r="C28" s="197" t="s">
        <v>347</v>
      </c>
      <c r="D28" s="194" t="s">
        <v>253</v>
      </c>
      <c r="E28" s="432" t="s">
        <v>421</v>
      </c>
      <c r="F28" s="432" t="s">
        <v>422</v>
      </c>
      <c r="G28" s="432" t="s">
        <v>427</v>
      </c>
      <c r="H28" s="432" t="s">
        <v>424</v>
      </c>
      <c r="I28" s="432" t="s">
        <v>439</v>
      </c>
      <c r="J28" s="432" t="s">
        <v>166</v>
      </c>
      <c r="K28" s="435" t="s">
        <v>969</v>
      </c>
      <c r="L28" s="524" t="s">
        <v>967</v>
      </c>
      <c r="M28" s="429"/>
      <c r="Q28" s="190" t="str">
        <f>IF(OR(J28='Drop downs'!$G$7,J28='Drop downs'!$G$5), B28&amp;": "&amp;K28&amp;CHAR(10),"")</f>
        <v/>
      </c>
      <c r="R28" s="190" t="str">
        <f>IF(J28='Drop downs'!$G$2,B28&amp;": "&amp;K28&amp;""," ")</f>
        <v xml:space="preserve"> </v>
      </c>
      <c r="S28" s="190" t="str">
        <f>IF(HO9_ALT_1!E28='Drop downs'!$B$6,HO9_ALT_1!B28&amp;": "&amp;HO9_ALT_1!K28&amp;"","")</f>
        <v/>
      </c>
      <c r="T28" s="175" t="str">
        <f>IF(L28&gt;0,B28&amp;":"&amp;L28&amp;"
","")</f>
        <v xml:space="preserve">IIA4:Mitigation: The inclusion of a policy referencing Large Scale Purpose Built Shared Living.
</v>
      </c>
      <c r="U28" s="175" t="str">
        <f>IF(M28&gt;0,B28&amp;":"&amp;M28&amp;"
","")</f>
        <v/>
      </c>
    </row>
    <row r="29" spans="1:21" ht="78" x14ac:dyDescent="0.6">
      <c r="A29" s="421"/>
      <c r="B29" s="442"/>
      <c r="C29" s="198" t="s">
        <v>348</v>
      </c>
      <c r="D29" s="195" t="s">
        <v>253</v>
      </c>
      <c r="E29" s="433"/>
      <c r="F29" s="433"/>
      <c r="G29" s="433"/>
      <c r="H29" s="433"/>
      <c r="I29" s="433"/>
      <c r="J29" s="433"/>
      <c r="K29" s="436"/>
      <c r="L29" s="525"/>
      <c r="M29" s="430"/>
      <c r="Q29" s="190"/>
      <c r="R29" s="190"/>
      <c r="S29" s="190"/>
    </row>
    <row r="30" spans="1:21" ht="52" x14ac:dyDescent="0.6">
      <c r="A30" s="421"/>
      <c r="B30" s="442"/>
      <c r="C30" s="198" t="s">
        <v>349</v>
      </c>
      <c r="D30" s="195" t="s">
        <v>257</v>
      </c>
      <c r="E30" s="433"/>
      <c r="F30" s="433"/>
      <c r="G30" s="433"/>
      <c r="H30" s="433"/>
      <c r="I30" s="433"/>
      <c r="J30" s="433"/>
      <c r="K30" s="436"/>
      <c r="L30" s="525"/>
      <c r="M30" s="430"/>
      <c r="Q30" s="190"/>
      <c r="R30" s="190"/>
      <c r="S30" s="190"/>
    </row>
    <row r="31" spans="1:21" ht="52" x14ac:dyDescent="0.6">
      <c r="A31" s="421"/>
      <c r="B31" s="442"/>
      <c r="C31" s="198" t="s">
        <v>350</v>
      </c>
      <c r="D31" s="195" t="s">
        <v>253</v>
      </c>
      <c r="E31" s="433"/>
      <c r="F31" s="433"/>
      <c r="G31" s="433"/>
      <c r="H31" s="433"/>
      <c r="I31" s="433"/>
      <c r="J31" s="433"/>
      <c r="K31" s="436"/>
      <c r="L31" s="525"/>
      <c r="M31" s="430"/>
      <c r="Q31" s="190"/>
      <c r="R31" s="190"/>
      <c r="S31" s="190"/>
    </row>
    <row r="32" spans="1:21" ht="52" x14ac:dyDescent="0.6">
      <c r="A32" s="421"/>
      <c r="B32" s="442"/>
      <c r="C32" s="198" t="s">
        <v>351</v>
      </c>
      <c r="D32" s="195" t="s">
        <v>257</v>
      </c>
      <c r="E32" s="433"/>
      <c r="F32" s="433"/>
      <c r="G32" s="433"/>
      <c r="H32" s="433"/>
      <c r="I32" s="433"/>
      <c r="J32" s="433"/>
      <c r="K32" s="436"/>
      <c r="L32" s="525"/>
      <c r="M32" s="430"/>
      <c r="Q32" s="190"/>
      <c r="R32" s="190"/>
      <c r="S32" s="190"/>
    </row>
    <row r="33" spans="1:21" x14ac:dyDescent="0.6">
      <c r="A33" s="421"/>
      <c r="B33" s="442"/>
      <c r="C33" s="198" t="s">
        <v>352</v>
      </c>
      <c r="D33" s="195" t="s">
        <v>257</v>
      </c>
      <c r="E33" s="433"/>
      <c r="F33" s="433"/>
      <c r="G33" s="433"/>
      <c r="H33" s="433"/>
      <c r="I33" s="433"/>
      <c r="J33" s="433"/>
      <c r="K33" s="436"/>
      <c r="L33" s="525"/>
      <c r="M33" s="430"/>
      <c r="Q33" s="190"/>
      <c r="R33" s="190"/>
      <c r="S33" s="190"/>
    </row>
    <row r="34" spans="1:21" ht="52" x14ac:dyDescent="0.6">
      <c r="A34" s="421"/>
      <c r="B34" s="442"/>
      <c r="C34" s="198" t="s">
        <v>353</v>
      </c>
      <c r="D34" s="195" t="s">
        <v>257</v>
      </c>
      <c r="E34" s="433"/>
      <c r="F34" s="433"/>
      <c r="G34" s="433"/>
      <c r="H34" s="433"/>
      <c r="I34" s="433"/>
      <c r="J34" s="433"/>
      <c r="K34" s="436"/>
      <c r="L34" s="525"/>
      <c r="M34" s="430"/>
      <c r="Q34" s="190"/>
      <c r="R34" s="190"/>
      <c r="S34" s="190"/>
    </row>
    <row r="35" spans="1:21" ht="52.5" thickBot="1" x14ac:dyDescent="0.65">
      <c r="A35" s="422"/>
      <c r="B35" s="442"/>
      <c r="C35" s="199" t="s">
        <v>354</v>
      </c>
      <c r="D35" s="195" t="s">
        <v>257</v>
      </c>
      <c r="E35" s="434"/>
      <c r="F35" s="434"/>
      <c r="G35" s="434"/>
      <c r="H35" s="434"/>
      <c r="I35" s="434"/>
      <c r="J35" s="434"/>
      <c r="K35" s="437"/>
      <c r="L35" s="526"/>
      <c r="M35" s="431"/>
      <c r="Q35" s="190"/>
      <c r="R35" s="190"/>
      <c r="S35" s="190"/>
    </row>
    <row r="36" spans="1:21" ht="59.15" customHeight="1" x14ac:dyDescent="0.6">
      <c r="A36" s="420" t="s">
        <v>355</v>
      </c>
      <c r="B36" s="441" t="s">
        <v>122</v>
      </c>
      <c r="C36" s="194" t="s">
        <v>356</v>
      </c>
      <c r="D36" s="213" t="s">
        <v>253</v>
      </c>
      <c r="E36" s="432" t="s">
        <v>421</v>
      </c>
      <c r="F36" s="432" t="s">
        <v>422</v>
      </c>
      <c r="G36" s="432" t="s">
        <v>427</v>
      </c>
      <c r="H36" s="432" t="s">
        <v>424</v>
      </c>
      <c r="I36" s="432" t="s">
        <v>425</v>
      </c>
      <c r="J36" s="432" t="s">
        <v>166</v>
      </c>
      <c r="K36" s="435" t="s">
        <v>970</v>
      </c>
      <c r="L36" s="524" t="s">
        <v>967</v>
      </c>
      <c r="M36" s="429"/>
      <c r="Q36" s="190" t="str">
        <f>IF(OR(J36='Drop downs'!$G$7,J36='Drop downs'!$G$5), B36&amp;": "&amp;K36&amp;CHAR(10),"")</f>
        <v/>
      </c>
      <c r="R36" s="190" t="str">
        <f>IF(J36='Drop downs'!$G$2,B36&amp;": "&amp;K36&amp;""," ")</f>
        <v xml:space="preserve"> </v>
      </c>
      <c r="S36" s="190" t="str">
        <f>IF(HO9_ALT_1!E36='Drop downs'!$B$6,HO9_ALT_1!B36&amp;": "&amp;HO9_ALT_1!K36&amp;"","")</f>
        <v/>
      </c>
      <c r="T36" s="175" t="str">
        <f>IF(L36&gt;0,B36&amp;":"&amp;L36&amp;"
","")</f>
        <v xml:space="preserve">IIA5:Mitigation: The inclusion of a policy referencing Large Scale Purpose Built Shared Living.
</v>
      </c>
      <c r="U36" s="175" t="str">
        <f>IF(M36&gt;0,B36&amp;":"&amp;M36&amp;"
","")</f>
        <v/>
      </c>
    </row>
    <row r="37" spans="1:21" ht="78.650000000000006" customHeight="1" x14ac:dyDescent="0.6">
      <c r="A37" s="421"/>
      <c r="B37" s="442"/>
      <c r="C37" s="195" t="s">
        <v>357</v>
      </c>
      <c r="D37" s="195" t="s">
        <v>257</v>
      </c>
      <c r="E37" s="433"/>
      <c r="F37" s="433"/>
      <c r="G37" s="433"/>
      <c r="H37" s="433"/>
      <c r="I37" s="433"/>
      <c r="J37" s="433"/>
      <c r="K37" s="436"/>
      <c r="L37" s="525"/>
      <c r="M37" s="430"/>
      <c r="Q37" s="190"/>
      <c r="R37" s="190"/>
      <c r="S37" s="190"/>
    </row>
    <row r="38" spans="1:21" ht="65.150000000000006" customHeight="1" x14ac:dyDescent="0.6">
      <c r="A38" s="421"/>
      <c r="B38" s="442"/>
      <c r="C38" s="195" t="s">
        <v>358</v>
      </c>
      <c r="D38" s="195" t="s">
        <v>253</v>
      </c>
      <c r="E38" s="433"/>
      <c r="F38" s="433"/>
      <c r="G38" s="433"/>
      <c r="H38" s="433"/>
      <c r="I38" s="433"/>
      <c r="J38" s="433"/>
      <c r="K38" s="436"/>
      <c r="L38" s="525"/>
      <c r="M38" s="430"/>
      <c r="Q38" s="190"/>
      <c r="R38" s="190"/>
      <c r="S38" s="190"/>
    </row>
    <row r="39" spans="1:21" ht="96.65" customHeight="1" x14ac:dyDescent="0.6">
      <c r="A39" s="421"/>
      <c r="B39" s="442"/>
      <c r="C39" s="195" t="s">
        <v>359</v>
      </c>
      <c r="D39" s="195" t="s">
        <v>257</v>
      </c>
      <c r="E39" s="433"/>
      <c r="F39" s="433"/>
      <c r="G39" s="433"/>
      <c r="H39" s="433"/>
      <c r="I39" s="433"/>
      <c r="J39" s="433"/>
      <c r="K39" s="436"/>
      <c r="L39" s="525"/>
      <c r="M39" s="430"/>
      <c r="Q39" s="190"/>
      <c r="R39" s="190"/>
      <c r="S39" s="190"/>
    </row>
    <row r="40" spans="1:21" ht="123" customHeight="1" x14ac:dyDescent="0.6">
      <c r="A40" s="421"/>
      <c r="B40" s="442"/>
      <c r="C40" s="195" t="s">
        <v>360</v>
      </c>
      <c r="D40" s="195" t="s">
        <v>257</v>
      </c>
      <c r="E40" s="433"/>
      <c r="F40" s="433"/>
      <c r="G40" s="433"/>
      <c r="H40" s="433"/>
      <c r="I40" s="433"/>
      <c r="J40" s="433"/>
      <c r="K40" s="436"/>
      <c r="L40" s="525"/>
      <c r="M40" s="430"/>
      <c r="Q40" s="190"/>
      <c r="R40" s="190"/>
      <c r="S40" s="190"/>
    </row>
    <row r="41" spans="1:21" ht="92.25" customHeight="1" thickBot="1" x14ac:dyDescent="0.65">
      <c r="A41" s="446"/>
      <c r="B41" s="443"/>
      <c r="C41" s="212" t="s">
        <v>361</v>
      </c>
      <c r="D41" s="212" t="s">
        <v>253</v>
      </c>
      <c r="E41" s="447"/>
      <c r="F41" s="447"/>
      <c r="G41" s="447"/>
      <c r="H41" s="447"/>
      <c r="I41" s="447"/>
      <c r="J41" s="447"/>
      <c r="K41" s="452"/>
      <c r="L41" s="531"/>
      <c r="M41" s="448"/>
      <c r="Q41" s="190"/>
      <c r="R41" s="190"/>
      <c r="S41" s="190"/>
    </row>
    <row r="42" spans="1:21" ht="90" customHeight="1" x14ac:dyDescent="0.6">
      <c r="A42" s="449" t="s">
        <v>362</v>
      </c>
      <c r="B42" s="441" t="s">
        <v>123</v>
      </c>
      <c r="C42" s="213" t="s">
        <v>363</v>
      </c>
      <c r="D42" s="213" t="s">
        <v>253</v>
      </c>
      <c r="E42" s="459" t="s">
        <v>103</v>
      </c>
      <c r="F42" s="459" t="s">
        <v>103</v>
      </c>
      <c r="G42" s="459" t="s">
        <v>103</v>
      </c>
      <c r="H42" s="459" t="s">
        <v>103</v>
      </c>
      <c r="I42" s="459" t="s">
        <v>103</v>
      </c>
      <c r="J42" s="459" t="s">
        <v>164</v>
      </c>
      <c r="K42" s="603" t="s">
        <v>971</v>
      </c>
      <c r="L42" s="530" t="s">
        <v>967</v>
      </c>
      <c r="M42" s="455"/>
      <c r="Q42" s="190" t="str">
        <f>IF(OR(J42='Drop downs'!$G$7,J42='Drop downs'!$G$5), B42&amp;": "&amp;K42&amp;CHAR(10),"")</f>
        <v xml:space="preserve">IIA6: 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v>
      </c>
      <c r="R42" s="190" t="str">
        <f>IF(J42='Drop downs'!$G$2,B42&amp;": "&amp;K42&amp;""," ")</f>
        <v xml:space="preserve"> </v>
      </c>
      <c r="S42" s="190" t="str">
        <f>IF(HO9_ALT_1!E42='Drop downs'!$B$6,HO9_ALT_1!B42&amp;": "&amp;HO9_ALT_1!K42&amp;"","")</f>
        <v/>
      </c>
      <c r="T42" s="175" t="str">
        <f>IF(L42&gt;0,B42&amp;":"&amp;L42&amp;"
","")</f>
        <v xml:space="preserve">IIA6:Mitigation: The inclusion of a policy referencing Large Scale Purpose Built Shared Living.
</v>
      </c>
      <c r="U42" s="175" t="str">
        <f>IF(M42&gt;0,B42&amp;":"&amp;M42&amp;"
","")</f>
        <v/>
      </c>
    </row>
    <row r="43" spans="1:21" ht="76.5" customHeight="1" x14ac:dyDescent="0.6">
      <c r="A43" s="421"/>
      <c r="B43" s="442"/>
      <c r="C43" s="195" t="s">
        <v>364</v>
      </c>
      <c r="D43" s="195" t="s">
        <v>253</v>
      </c>
      <c r="E43" s="460"/>
      <c r="F43" s="460"/>
      <c r="G43" s="460"/>
      <c r="H43" s="460"/>
      <c r="I43" s="460"/>
      <c r="J43" s="460"/>
      <c r="K43" s="604"/>
      <c r="L43" s="525"/>
      <c r="M43" s="430"/>
      <c r="Q43" s="190"/>
      <c r="R43" s="190"/>
      <c r="S43" s="190"/>
    </row>
    <row r="44" spans="1:21" ht="80.5" customHeight="1" x14ac:dyDescent="0.6">
      <c r="A44" s="421"/>
      <c r="B44" s="442"/>
      <c r="C44" s="195" t="s">
        <v>365</v>
      </c>
      <c r="D44" s="195" t="s">
        <v>257</v>
      </c>
      <c r="E44" s="460"/>
      <c r="F44" s="460"/>
      <c r="G44" s="460"/>
      <c r="H44" s="460"/>
      <c r="I44" s="460"/>
      <c r="J44" s="460"/>
      <c r="K44" s="604"/>
      <c r="L44" s="525"/>
      <c r="M44" s="430"/>
      <c r="Q44" s="190"/>
      <c r="R44" s="190"/>
      <c r="S44" s="190"/>
    </row>
    <row r="45" spans="1:21" ht="90" customHeight="1" x14ac:dyDescent="0.6">
      <c r="A45" s="421"/>
      <c r="B45" s="442"/>
      <c r="C45" s="195" t="s">
        <v>366</v>
      </c>
      <c r="D45" s="195" t="s">
        <v>257</v>
      </c>
      <c r="E45" s="460"/>
      <c r="F45" s="460"/>
      <c r="G45" s="460"/>
      <c r="H45" s="460"/>
      <c r="I45" s="460"/>
      <c r="J45" s="460"/>
      <c r="K45" s="604"/>
      <c r="L45" s="525"/>
      <c r="M45" s="430"/>
      <c r="Q45" s="190"/>
      <c r="R45" s="190"/>
      <c r="S45" s="190"/>
    </row>
    <row r="46" spans="1:21" ht="90" customHeight="1" thickBot="1" x14ac:dyDescent="0.65">
      <c r="A46" s="446"/>
      <c r="B46" s="443"/>
      <c r="C46" s="212" t="s">
        <v>367</v>
      </c>
      <c r="D46" s="195" t="s">
        <v>257</v>
      </c>
      <c r="E46" s="461"/>
      <c r="F46" s="461"/>
      <c r="G46" s="461"/>
      <c r="H46" s="461"/>
      <c r="I46" s="461"/>
      <c r="J46" s="461"/>
      <c r="K46" s="605"/>
      <c r="L46" s="531"/>
      <c r="M46" s="448"/>
      <c r="Q46" s="190"/>
      <c r="R46" s="190"/>
      <c r="S46" s="190"/>
    </row>
    <row r="47" spans="1:21" ht="133"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530"/>
      <c r="M47" s="455"/>
      <c r="Q47" s="190" t="str">
        <f>IF(OR(J47='Drop downs'!$G$7,J47='Drop downs'!$G$5), B47&amp;": "&amp;K47&amp;CHAR(10),"")</f>
        <v/>
      </c>
      <c r="R47" s="190" t="str">
        <f>IF(J47='Drop downs'!$G$2,B47&amp;": "&amp;K47&amp;""," ")</f>
        <v xml:space="preserve"> </v>
      </c>
      <c r="S47" s="190" t="str">
        <f>IF(HO9_ALT_1!E47='Drop downs'!$B$6,HO9_ALT_1!B47&amp;": "&amp;HO9_ALT_1!K47&amp;"","")</f>
        <v/>
      </c>
      <c r="T47" s="175" t="str">
        <f>IF(L47&gt;0,B47&amp;":"&amp;L47&amp;"
","")</f>
        <v/>
      </c>
      <c r="U47" s="175" t="str">
        <f>IF(M47&gt;0,B47&amp;":"&amp;M47&amp;"
","")</f>
        <v/>
      </c>
    </row>
    <row r="48" spans="1:21" ht="84" customHeight="1" thickBot="1" x14ac:dyDescent="0.65">
      <c r="A48" s="422"/>
      <c r="B48" s="443"/>
      <c r="C48" s="196" t="s">
        <v>370</v>
      </c>
      <c r="D48" s="196" t="s">
        <v>257</v>
      </c>
      <c r="E48" s="434"/>
      <c r="F48" s="434"/>
      <c r="G48" s="434"/>
      <c r="H48" s="434"/>
      <c r="I48" s="434"/>
      <c r="J48" s="434"/>
      <c r="K48" s="437"/>
      <c r="L48" s="526"/>
      <c r="M48" s="431"/>
      <c r="Q48" s="190" t="str">
        <f>IF(OR(J48='Drop downs'!$G$7,J48='Drop downs'!$G$5), B48&amp;": "&amp;K48&amp;CHAR(10),"")</f>
        <v/>
      </c>
      <c r="R48" s="190" t="str">
        <f>IF(J48='Drop downs'!$G$2,B48&amp;": "&amp;K48&amp;""," ")</f>
        <v xml:space="preserve"> </v>
      </c>
      <c r="S48" s="190" t="str">
        <f>IF(HO9_ALT_1!E48='Drop downs'!$B$6,HO9_ALT_1!B48&amp;": "&amp;HO9_ALT_1!K48&amp;"","")</f>
        <v xml:space="preserve">: </v>
      </c>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573</v>
      </c>
      <c r="L49" s="524"/>
      <c r="M49" s="429"/>
      <c r="Q49" s="190" t="str">
        <f>IF(OR(J49='Drop downs'!$G$7,J49='Drop downs'!$G$5), B49&amp;": "&amp;K49&amp;CHAR(10),"")</f>
        <v/>
      </c>
      <c r="R49" s="190" t="str">
        <f>IF(J49='Drop downs'!$G$2,B49&amp;": "&amp;K49&amp;""," ")</f>
        <v xml:space="preserve"> </v>
      </c>
      <c r="S49" s="190" t="str">
        <f>IF(HO9_ALT_1!E49='Drop downs'!$B$6,HO9_ALT_1!B49&amp;": "&amp;HO9_ALT_1!K49&amp;"","")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525"/>
      <c r="M50" s="430"/>
      <c r="Q50" s="190"/>
      <c r="R50" s="190"/>
      <c r="S50" s="190"/>
    </row>
    <row r="51" spans="1:21" x14ac:dyDescent="0.6">
      <c r="A51" s="421"/>
      <c r="B51" s="442"/>
      <c r="C51" s="200" t="s">
        <v>374</v>
      </c>
      <c r="D51" s="191" t="s">
        <v>257</v>
      </c>
      <c r="E51" s="433"/>
      <c r="F51" s="433"/>
      <c r="G51" s="433"/>
      <c r="H51" s="433"/>
      <c r="I51" s="433"/>
      <c r="J51" s="433"/>
      <c r="K51" s="436"/>
      <c r="L51" s="525"/>
      <c r="M51" s="430"/>
      <c r="Q51" s="190"/>
      <c r="R51" s="190"/>
      <c r="S51" s="190"/>
    </row>
    <row r="52" spans="1:21" x14ac:dyDescent="0.6">
      <c r="A52" s="421"/>
      <c r="B52" s="442"/>
      <c r="C52" s="191" t="s">
        <v>375</v>
      </c>
      <c r="D52" s="191" t="s">
        <v>257</v>
      </c>
      <c r="E52" s="433"/>
      <c r="F52" s="433"/>
      <c r="G52" s="433"/>
      <c r="H52" s="433"/>
      <c r="I52" s="433"/>
      <c r="J52" s="433"/>
      <c r="K52" s="436"/>
      <c r="L52" s="525"/>
      <c r="M52" s="430"/>
      <c r="Q52" s="190"/>
      <c r="R52" s="190"/>
      <c r="S52" s="190"/>
    </row>
    <row r="53" spans="1:21" ht="26.5" thickBot="1" x14ac:dyDescent="0.65">
      <c r="A53" s="422"/>
      <c r="B53" s="443"/>
      <c r="C53" s="193" t="s">
        <v>376</v>
      </c>
      <c r="D53" s="191" t="s">
        <v>257</v>
      </c>
      <c r="E53" s="434"/>
      <c r="F53" s="434"/>
      <c r="G53" s="434"/>
      <c r="H53" s="434"/>
      <c r="I53" s="434"/>
      <c r="J53" s="434"/>
      <c r="K53" s="437"/>
      <c r="L53" s="526"/>
      <c r="M53" s="431"/>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573</v>
      </c>
      <c r="L54" s="524"/>
      <c r="M54" s="429"/>
      <c r="Q54" s="190" t="str">
        <f>IF(OR(J54='Drop downs'!$G$7,J54='Drop downs'!$G$5), B54&amp;": "&amp;K54&amp;CHAR(10),"")</f>
        <v/>
      </c>
      <c r="R54" s="190" t="str">
        <f>IF(J54='Drop downs'!$G$2,B54&amp;": "&amp;K54&amp;""," ")</f>
        <v xml:space="preserve"> </v>
      </c>
      <c r="S54" s="190" t="str">
        <f>IF(HO9_ALT_1!E54='Drop downs'!$B$6,HO9_ALT_1!B54&amp;": "&amp;HO9_ALT_1!K54&amp;"","")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525"/>
      <c r="M55" s="430"/>
      <c r="Q55" s="190"/>
      <c r="R55" s="190"/>
      <c r="S55" s="190"/>
    </row>
    <row r="56" spans="1:21" ht="81" customHeight="1" thickBot="1" x14ac:dyDescent="0.65">
      <c r="A56" s="422"/>
      <c r="B56" s="443"/>
      <c r="C56" s="203" t="s">
        <v>380</v>
      </c>
      <c r="D56" s="193" t="s">
        <v>257</v>
      </c>
      <c r="E56" s="434"/>
      <c r="F56" s="434"/>
      <c r="G56" s="434"/>
      <c r="H56" s="434"/>
      <c r="I56" s="434"/>
      <c r="J56" s="434"/>
      <c r="K56" s="437"/>
      <c r="L56" s="526"/>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573</v>
      </c>
      <c r="L57" s="524"/>
      <c r="M57" s="429"/>
      <c r="Q57" s="190" t="str">
        <f>IF(OR(J57='Drop downs'!$G$7,J57='Drop downs'!$G$5), B57&amp;": "&amp;K57&amp;CHAR(10),"")</f>
        <v/>
      </c>
      <c r="R57" s="190" t="str">
        <f>IF(J57='Drop downs'!$G$2,B57&amp;": "&amp;K57&amp;""," ")</f>
        <v xml:space="preserve"> </v>
      </c>
      <c r="S57" s="190" t="str">
        <f>IF(HO9_ALT_1!E57='Drop downs'!$B$6,HO9_ALT_1!B57&amp;": "&amp;HO9_ALT_1!K57&amp;"","")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525"/>
      <c r="M58" s="430"/>
      <c r="Q58" s="190"/>
      <c r="R58" s="190"/>
      <c r="S58" s="190"/>
    </row>
    <row r="59" spans="1:21" ht="52" x14ac:dyDescent="0.6">
      <c r="A59" s="421"/>
      <c r="B59" s="442"/>
      <c r="C59" s="191" t="s">
        <v>384</v>
      </c>
      <c r="D59" s="191" t="s">
        <v>257</v>
      </c>
      <c r="E59" s="433"/>
      <c r="F59" s="433"/>
      <c r="G59" s="433"/>
      <c r="H59" s="433"/>
      <c r="I59" s="433"/>
      <c r="J59" s="433"/>
      <c r="K59" s="436"/>
      <c r="L59" s="525"/>
      <c r="M59" s="430"/>
      <c r="Q59" s="190"/>
      <c r="R59" s="190"/>
      <c r="S59" s="190"/>
    </row>
    <row r="60" spans="1:21" ht="52" x14ac:dyDescent="0.6">
      <c r="A60" s="421"/>
      <c r="B60" s="442"/>
      <c r="C60" s="191" t="s">
        <v>385</v>
      </c>
      <c r="D60" s="191" t="s">
        <v>257</v>
      </c>
      <c r="E60" s="433"/>
      <c r="F60" s="433"/>
      <c r="G60" s="433"/>
      <c r="H60" s="433"/>
      <c r="I60" s="433"/>
      <c r="J60" s="433"/>
      <c r="K60" s="436"/>
      <c r="L60" s="525"/>
      <c r="M60" s="430"/>
      <c r="Q60" s="190"/>
      <c r="R60" s="190"/>
      <c r="S60" s="190"/>
    </row>
    <row r="61" spans="1:21" x14ac:dyDescent="0.6">
      <c r="A61" s="421"/>
      <c r="B61" s="442"/>
      <c r="C61" s="191" t="s">
        <v>386</v>
      </c>
      <c r="D61" s="191" t="s">
        <v>257</v>
      </c>
      <c r="E61" s="433"/>
      <c r="F61" s="433"/>
      <c r="G61" s="433"/>
      <c r="H61" s="433"/>
      <c r="I61" s="433"/>
      <c r="J61" s="433"/>
      <c r="K61" s="436"/>
      <c r="L61" s="525"/>
      <c r="M61" s="430"/>
      <c r="Q61" s="190"/>
      <c r="R61" s="190"/>
      <c r="S61" s="190"/>
    </row>
    <row r="62" spans="1:21" x14ac:dyDescent="0.6">
      <c r="A62" s="421"/>
      <c r="B62" s="442"/>
      <c r="C62" s="191" t="s">
        <v>387</v>
      </c>
      <c r="D62" s="191" t="s">
        <v>257</v>
      </c>
      <c r="E62" s="433"/>
      <c r="F62" s="433"/>
      <c r="G62" s="433"/>
      <c r="H62" s="433"/>
      <c r="I62" s="433"/>
      <c r="J62" s="433"/>
      <c r="K62" s="436"/>
      <c r="L62" s="525"/>
      <c r="M62" s="430"/>
      <c r="Q62" s="190"/>
      <c r="R62" s="190"/>
      <c r="S62" s="190"/>
    </row>
    <row r="63" spans="1:21" ht="78" x14ac:dyDescent="0.6">
      <c r="A63" s="421"/>
      <c r="B63" s="442"/>
      <c r="C63" s="191" t="s">
        <v>388</v>
      </c>
      <c r="D63" s="191" t="s">
        <v>257</v>
      </c>
      <c r="E63" s="433"/>
      <c r="F63" s="433"/>
      <c r="G63" s="433"/>
      <c r="H63" s="433"/>
      <c r="I63" s="433"/>
      <c r="J63" s="433"/>
      <c r="K63" s="436"/>
      <c r="L63" s="525"/>
      <c r="M63" s="430"/>
      <c r="Q63" s="190"/>
      <c r="R63" s="190"/>
      <c r="S63" s="190"/>
    </row>
    <row r="64" spans="1:21" ht="30.65" customHeight="1" thickBot="1" x14ac:dyDescent="0.65">
      <c r="A64" s="422"/>
      <c r="B64" s="443"/>
      <c r="C64" s="193" t="s">
        <v>389</v>
      </c>
      <c r="D64" s="191" t="s">
        <v>257</v>
      </c>
      <c r="E64" s="447"/>
      <c r="F64" s="447"/>
      <c r="G64" s="447"/>
      <c r="H64" s="447"/>
      <c r="I64" s="447"/>
      <c r="J64" s="447"/>
      <c r="K64" s="452"/>
      <c r="L64" s="526"/>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524"/>
      <c r="M65" s="429"/>
      <c r="Q65" s="190" t="str">
        <f>IF(OR(J65='Drop downs'!$G$7,J65='Drop downs'!$G$5), B65&amp;": "&amp;K65&amp;CHAR(10),"")</f>
        <v/>
      </c>
      <c r="R65" s="190" t="str">
        <f>IF(J65='Drop downs'!$G$2,B65&amp;": "&amp;K65&amp;""," ")</f>
        <v xml:space="preserve"> </v>
      </c>
      <c r="S65" s="190" t="str">
        <f>IF(HO9_ALT_1!E65='Drop downs'!$B$6,HO9_ALT_1!B65&amp;": "&amp;HO9_ALT_1!K65&amp;"","")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525"/>
      <c r="M66" s="430"/>
      <c r="Q66" s="190"/>
      <c r="R66" s="190"/>
      <c r="S66" s="190"/>
    </row>
    <row r="67" spans="1:21" ht="104" x14ac:dyDescent="0.6">
      <c r="A67" s="421"/>
      <c r="B67" s="442"/>
      <c r="C67" s="198" t="s">
        <v>393</v>
      </c>
      <c r="D67" s="191" t="s">
        <v>257</v>
      </c>
      <c r="E67" s="433"/>
      <c r="F67" s="433"/>
      <c r="G67" s="433"/>
      <c r="H67" s="433"/>
      <c r="I67" s="433"/>
      <c r="J67" s="433"/>
      <c r="K67" s="436"/>
      <c r="L67" s="525"/>
      <c r="M67" s="430"/>
      <c r="Q67" s="190"/>
      <c r="R67" s="190"/>
      <c r="S67" s="190"/>
    </row>
    <row r="68" spans="1:21" ht="52" x14ac:dyDescent="0.6">
      <c r="A68" s="421"/>
      <c r="B68" s="442"/>
      <c r="C68" s="198" t="s">
        <v>394</v>
      </c>
      <c r="D68" s="191" t="s">
        <v>257</v>
      </c>
      <c r="E68" s="433"/>
      <c r="F68" s="433"/>
      <c r="G68" s="433"/>
      <c r="H68" s="433"/>
      <c r="I68" s="433"/>
      <c r="J68" s="433"/>
      <c r="K68" s="436"/>
      <c r="L68" s="525"/>
      <c r="M68" s="430"/>
      <c r="Q68" s="190"/>
      <c r="R68" s="190"/>
      <c r="S68" s="190"/>
    </row>
    <row r="69" spans="1:21" x14ac:dyDescent="0.6">
      <c r="A69" s="421"/>
      <c r="B69" s="442"/>
      <c r="C69" s="198" t="s">
        <v>457</v>
      </c>
      <c r="D69" s="191" t="s">
        <v>257</v>
      </c>
      <c r="E69" s="433"/>
      <c r="F69" s="433"/>
      <c r="G69" s="433"/>
      <c r="H69" s="433"/>
      <c r="I69" s="433"/>
      <c r="J69" s="433"/>
      <c r="K69" s="436"/>
      <c r="L69" s="525"/>
      <c r="M69" s="430"/>
      <c r="Q69" s="190"/>
      <c r="R69" s="190"/>
      <c r="S69" s="190"/>
    </row>
    <row r="70" spans="1:21" x14ac:dyDescent="0.6">
      <c r="A70" s="421"/>
      <c r="B70" s="442"/>
      <c r="C70" s="198" t="s">
        <v>396</v>
      </c>
      <c r="D70" s="191" t="s">
        <v>257</v>
      </c>
      <c r="E70" s="433"/>
      <c r="F70" s="433"/>
      <c r="G70" s="433"/>
      <c r="H70" s="433"/>
      <c r="I70" s="433"/>
      <c r="J70" s="433"/>
      <c r="K70" s="436"/>
      <c r="L70" s="525"/>
      <c r="M70" s="430"/>
      <c r="Q70" s="190"/>
      <c r="R70" s="190"/>
      <c r="S70" s="190"/>
    </row>
    <row r="71" spans="1:21" ht="52.5" thickBot="1" x14ac:dyDescent="0.65">
      <c r="A71" s="422"/>
      <c r="B71" s="443"/>
      <c r="C71" s="199" t="s">
        <v>397</v>
      </c>
      <c r="D71" s="191" t="s">
        <v>257</v>
      </c>
      <c r="E71" s="447"/>
      <c r="F71" s="447"/>
      <c r="G71" s="447"/>
      <c r="H71" s="447"/>
      <c r="I71" s="447"/>
      <c r="J71" s="447"/>
      <c r="K71" s="452"/>
      <c r="L71" s="526"/>
      <c r="M71" s="431"/>
      <c r="Q71" s="190"/>
      <c r="R71" s="190"/>
      <c r="S71" s="190"/>
    </row>
    <row r="72" spans="1:21" ht="140.15" customHeight="1" x14ac:dyDescent="0.6">
      <c r="A72" s="420" t="s">
        <v>398</v>
      </c>
      <c r="B72" s="441" t="s">
        <v>129</v>
      </c>
      <c r="C72" s="197" t="s">
        <v>399</v>
      </c>
      <c r="D72" s="189" t="s">
        <v>253</v>
      </c>
      <c r="E72" s="459" t="s">
        <v>421</v>
      </c>
      <c r="F72" s="459" t="s">
        <v>422</v>
      </c>
      <c r="G72" s="459" t="s">
        <v>427</v>
      </c>
      <c r="H72" s="459" t="s">
        <v>424</v>
      </c>
      <c r="I72" s="459" t="s">
        <v>425</v>
      </c>
      <c r="J72" s="459" t="s">
        <v>166</v>
      </c>
      <c r="K72" s="465" t="s">
        <v>972</v>
      </c>
      <c r="L72" s="524" t="s">
        <v>967</v>
      </c>
      <c r="M72" s="429"/>
      <c r="Q72" s="190" t="str">
        <f>IF(OR(J72='Drop downs'!$G$7,J72='Drop downs'!$G$5), B72&amp;": "&amp;K72&amp;CHAR(10),"")</f>
        <v/>
      </c>
      <c r="R72" s="190" t="str">
        <f>IF(J72='Drop downs'!$G$2,B72&amp;": "&amp;K72&amp;""," ")</f>
        <v xml:space="preserve"> </v>
      </c>
      <c r="S72" s="190" t="str">
        <f>IF(HO9_ALT_1!E72='Drop downs'!$B$6,HO9_ALT_1!B72&amp;": "&amp;HO9_ALT_1!K72&amp;"","")</f>
        <v/>
      </c>
      <c r="T72" s="175" t="str">
        <f>IF(L72&gt;0,B72&amp;":"&amp;L72&amp;"
","")</f>
        <v xml:space="preserve">IIA12:Mitigation: The inclusion of a policy referencing Large Scale Purpose Built Shared Living.
</v>
      </c>
      <c r="U72" s="175" t="str">
        <f>IF(M72&gt;0,B72&amp;":"&amp;M72&amp;"
","")</f>
        <v/>
      </c>
    </row>
    <row r="73" spans="1:21" ht="128.5" customHeight="1" x14ac:dyDescent="0.6">
      <c r="A73" s="421"/>
      <c r="B73" s="442"/>
      <c r="C73" s="198" t="s">
        <v>400</v>
      </c>
      <c r="D73" s="191" t="s">
        <v>253</v>
      </c>
      <c r="E73" s="460"/>
      <c r="F73" s="460"/>
      <c r="G73" s="460"/>
      <c r="H73" s="460"/>
      <c r="I73" s="460"/>
      <c r="J73" s="460"/>
      <c r="K73" s="601"/>
      <c r="L73" s="525"/>
      <c r="M73" s="430"/>
      <c r="Q73" s="190"/>
      <c r="R73" s="190"/>
      <c r="S73" s="190"/>
    </row>
    <row r="74" spans="1:21" ht="158.25" customHeight="1" x14ac:dyDescent="0.6">
      <c r="A74" s="421"/>
      <c r="B74" s="442"/>
      <c r="C74" s="198" t="s">
        <v>401</v>
      </c>
      <c r="D74" s="191" t="s">
        <v>257</v>
      </c>
      <c r="E74" s="460"/>
      <c r="F74" s="460"/>
      <c r="G74" s="460"/>
      <c r="H74" s="460"/>
      <c r="I74" s="460"/>
      <c r="J74" s="460"/>
      <c r="K74" s="601"/>
      <c r="L74" s="525"/>
      <c r="M74" s="430"/>
      <c r="Q74" s="190"/>
      <c r="R74" s="190"/>
      <c r="S74" s="190"/>
    </row>
    <row r="75" spans="1:21" ht="140.15" customHeight="1" x14ac:dyDescent="0.6">
      <c r="A75" s="421"/>
      <c r="B75" s="442"/>
      <c r="C75" s="198" t="s">
        <v>402</v>
      </c>
      <c r="D75" s="191" t="s">
        <v>257</v>
      </c>
      <c r="E75" s="460"/>
      <c r="F75" s="460"/>
      <c r="G75" s="460"/>
      <c r="H75" s="460"/>
      <c r="I75" s="460"/>
      <c r="J75" s="460"/>
      <c r="K75" s="601"/>
      <c r="L75" s="525"/>
      <c r="M75" s="430"/>
      <c r="Q75" s="190"/>
      <c r="R75" s="190"/>
      <c r="S75" s="190"/>
    </row>
    <row r="76" spans="1:21" ht="140.15" customHeight="1" thickBot="1" x14ac:dyDescent="0.65">
      <c r="A76" s="422"/>
      <c r="B76" s="442"/>
      <c r="C76" s="204" t="s">
        <v>403</v>
      </c>
      <c r="D76" s="191" t="s">
        <v>257</v>
      </c>
      <c r="E76" s="460"/>
      <c r="F76" s="460"/>
      <c r="G76" s="460"/>
      <c r="H76" s="460"/>
      <c r="I76" s="460"/>
      <c r="J76" s="460"/>
      <c r="K76" s="601"/>
      <c r="L76" s="526"/>
      <c r="M76" s="431"/>
      <c r="Q76" s="190"/>
      <c r="R76" s="190"/>
      <c r="S76" s="190"/>
    </row>
    <row r="77" spans="1:21" ht="52" x14ac:dyDescent="0.6">
      <c r="A77" s="444" t="s">
        <v>404</v>
      </c>
      <c r="B77" s="441" t="s">
        <v>130</v>
      </c>
      <c r="C77" s="197" t="s">
        <v>405</v>
      </c>
      <c r="D77" s="213" t="s">
        <v>257</v>
      </c>
      <c r="E77" s="432" t="s">
        <v>103</v>
      </c>
      <c r="F77" s="432" t="s">
        <v>103</v>
      </c>
      <c r="G77" s="432" t="s">
        <v>103</v>
      </c>
      <c r="H77" s="432" t="s">
        <v>103</v>
      </c>
      <c r="I77" s="432" t="s">
        <v>103</v>
      </c>
      <c r="J77" s="432" t="s">
        <v>161</v>
      </c>
      <c r="K77" s="610" t="s">
        <v>573</v>
      </c>
      <c r="L77" s="524"/>
      <c r="M77" s="429"/>
      <c r="Q77" s="190" t="str">
        <f>IF(OR(J77='Drop downs'!$G$7,J77='Drop downs'!$G$5), B77&amp;": "&amp;K77&amp;CHAR(10),"")</f>
        <v/>
      </c>
      <c r="R77" s="190" t="str">
        <f>IF(J77='Drop downs'!$G$2,B77&amp;": "&amp;K77&amp;""," ")</f>
        <v xml:space="preserve"> </v>
      </c>
      <c r="S77" s="190" t="str">
        <f>IF(HO9_ALT_1!E77='Drop downs'!$B$6,HO9_ALT_1!B77&amp;": "&amp;HO9_ALT_1!K77&amp;"","")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525"/>
      <c r="M78" s="430"/>
      <c r="Q78" s="190"/>
      <c r="R78" s="190"/>
      <c r="S78" s="190"/>
    </row>
    <row r="79" spans="1:21" x14ac:dyDescent="0.6">
      <c r="A79" s="463"/>
      <c r="B79" s="442"/>
      <c r="C79" s="198" t="s">
        <v>407</v>
      </c>
      <c r="D79" s="195" t="s">
        <v>257</v>
      </c>
      <c r="E79" s="433"/>
      <c r="F79" s="433"/>
      <c r="G79" s="433"/>
      <c r="H79" s="433"/>
      <c r="I79" s="433"/>
      <c r="J79" s="433"/>
      <c r="K79" s="611"/>
      <c r="L79" s="525"/>
      <c r="M79" s="430"/>
      <c r="Q79" s="190"/>
      <c r="R79" s="190"/>
      <c r="S79" s="190"/>
    </row>
    <row r="80" spans="1:21" x14ac:dyDescent="0.6">
      <c r="A80" s="463"/>
      <c r="B80" s="442"/>
      <c r="C80" s="205" t="s">
        <v>408</v>
      </c>
      <c r="D80" s="195" t="s">
        <v>257</v>
      </c>
      <c r="E80" s="433"/>
      <c r="F80" s="433"/>
      <c r="G80" s="433"/>
      <c r="H80" s="433"/>
      <c r="I80" s="433"/>
      <c r="J80" s="433"/>
      <c r="K80" s="611"/>
      <c r="L80" s="525"/>
      <c r="M80" s="430"/>
      <c r="Q80" s="190"/>
      <c r="R80" s="190"/>
      <c r="S80" s="190"/>
    </row>
    <row r="81" spans="1:21" ht="78" x14ac:dyDescent="0.6">
      <c r="A81" s="463"/>
      <c r="B81" s="442"/>
      <c r="C81" s="205" t="s">
        <v>409</v>
      </c>
      <c r="D81" s="195" t="s">
        <v>257</v>
      </c>
      <c r="E81" s="433"/>
      <c r="F81" s="433"/>
      <c r="G81" s="433"/>
      <c r="H81" s="433"/>
      <c r="I81" s="433"/>
      <c r="J81" s="433"/>
      <c r="K81" s="611"/>
      <c r="L81" s="525"/>
      <c r="M81" s="430"/>
      <c r="Q81" s="190"/>
      <c r="R81" s="190"/>
      <c r="S81" s="190"/>
    </row>
    <row r="82" spans="1:21" ht="78" x14ac:dyDescent="0.6">
      <c r="A82" s="463"/>
      <c r="B82" s="442"/>
      <c r="C82" s="205" t="s">
        <v>410</v>
      </c>
      <c r="D82" s="195" t="s">
        <v>257</v>
      </c>
      <c r="E82" s="433"/>
      <c r="F82" s="433"/>
      <c r="G82" s="433"/>
      <c r="H82" s="433"/>
      <c r="I82" s="433"/>
      <c r="J82" s="433"/>
      <c r="K82" s="611"/>
      <c r="L82" s="525"/>
      <c r="M82" s="430"/>
      <c r="Q82" s="190"/>
      <c r="R82" s="190"/>
      <c r="S82" s="190"/>
    </row>
    <row r="83" spans="1:21" ht="52.5" thickBot="1" x14ac:dyDescent="0.65">
      <c r="A83" s="464"/>
      <c r="B83" s="443"/>
      <c r="C83" s="215" t="s">
        <v>411</v>
      </c>
      <c r="D83" s="196" t="s">
        <v>257</v>
      </c>
      <c r="E83" s="447"/>
      <c r="F83" s="447"/>
      <c r="G83" s="447"/>
      <c r="H83" s="447"/>
      <c r="I83" s="447"/>
      <c r="J83" s="447"/>
      <c r="K83" s="612"/>
      <c r="L83" s="531"/>
      <c r="M83" s="448"/>
      <c r="Q83" s="190"/>
      <c r="R83" s="190"/>
      <c r="S83" s="190"/>
    </row>
    <row r="84" spans="1:21" ht="100" customHeight="1" x14ac:dyDescent="0.6">
      <c r="A84" s="444" t="s">
        <v>412</v>
      </c>
      <c r="B84" s="441" t="s">
        <v>131</v>
      </c>
      <c r="C84" s="206" t="s">
        <v>413</v>
      </c>
      <c r="D84" s="194" t="s">
        <v>257</v>
      </c>
      <c r="E84" s="432" t="s">
        <v>421</v>
      </c>
      <c r="F84" s="432" t="s">
        <v>422</v>
      </c>
      <c r="G84" s="432" t="s">
        <v>427</v>
      </c>
      <c r="H84" s="432" t="s">
        <v>424</v>
      </c>
      <c r="I84" s="432" t="s">
        <v>439</v>
      </c>
      <c r="J84" s="432" t="s">
        <v>166</v>
      </c>
      <c r="K84" s="435" t="s">
        <v>973</v>
      </c>
      <c r="L84" s="524" t="s">
        <v>967</v>
      </c>
      <c r="M84" s="429"/>
      <c r="Q84" s="190" t="str">
        <f>IF(OR(J84='Drop downs'!$G$7,J84='Drop downs'!$G$5), B84&amp;": "&amp;K84&amp;CHAR(10),"")</f>
        <v/>
      </c>
      <c r="R84" s="190" t="str">
        <f>IF(J84='Drop downs'!$G$2,B84&amp;": "&amp;K84&amp;""," ")</f>
        <v xml:space="preserve"> </v>
      </c>
      <c r="S84" s="190" t="str">
        <f>IF(HO9_ALT_1!E84='Drop downs'!$B$6,HO9_ALT_1!B84&amp;": "&amp;HO9_ALT_1!K84&amp;"","")</f>
        <v/>
      </c>
      <c r="T84" s="175" t="str">
        <f>IF(L84&gt;0,B84&amp;":"&amp;L84&amp;"
","")</f>
        <v xml:space="preserve">IIA14:Mitigation: The inclusion of a policy referencing Large Scale Purpose Built Shared Living.
</v>
      </c>
      <c r="U84" s="175" t="str">
        <f>IF(M84&gt;0,B84&amp;":"&amp;M84&amp;"
","")</f>
        <v/>
      </c>
    </row>
    <row r="85" spans="1:21" ht="100" customHeight="1" x14ac:dyDescent="0.6">
      <c r="A85" s="463"/>
      <c r="B85" s="442"/>
      <c r="C85" s="205" t="s">
        <v>414</v>
      </c>
      <c r="D85" s="195" t="s">
        <v>253</v>
      </c>
      <c r="E85" s="433"/>
      <c r="F85" s="433"/>
      <c r="G85" s="433"/>
      <c r="H85" s="433"/>
      <c r="I85" s="433"/>
      <c r="J85" s="433"/>
      <c r="K85" s="436"/>
      <c r="L85" s="525"/>
      <c r="M85" s="430"/>
      <c r="Q85" s="190"/>
      <c r="R85" s="190"/>
      <c r="S85" s="190"/>
    </row>
    <row r="86" spans="1:21" ht="100" customHeight="1" x14ac:dyDescent="0.6">
      <c r="A86" s="463"/>
      <c r="B86" s="442"/>
      <c r="C86" s="205" t="s">
        <v>415</v>
      </c>
      <c r="D86" s="195" t="s">
        <v>253</v>
      </c>
      <c r="E86" s="433"/>
      <c r="F86" s="433"/>
      <c r="G86" s="433"/>
      <c r="H86" s="433"/>
      <c r="I86" s="433"/>
      <c r="J86" s="433"/>
      <c r="K86" s="436"/>
      <c r="L86" s="525"/>
      <c r="M86" s="430"/>
      <c r="Q86" s="190"/>
      <c r="R86" s="190"/>
      <c r="S86" s="190"/>
    </row>
    <row r="87" spans="1:21" ht="117" customHeight="1" thickBot="1" x14ac:dyDescent="0.65">
      <c r="A87" s="464"/>
      <c r="B87" s="443"/>
      <c r="C87" s="207" t="s">
        <v>416</v>
      </c>
      <c r="D87" s="212" t="s">
        <v>257</v>
      </c>
      <c r="E87" s="447"/>
      <c r="F87" s="447"/>
      <c r="G87" s="447"/>
      <c r="H87" s="447"/>
      <c r="I87" s="447"/>
      <c r="J87" s="447"/>
      <c r="K87" s="452"/>
      <c r="L87" s="531"/>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67.5" customHeight="1" x14ac:dyDescent="0.6">
      <c r="A90" s="471" t="str">
        <f>Q8&amp;Q18&amp;Q20&amp;Q28&amp;Q36&amp;Q42&amp;Q47&amp;Q48&amp;Q49&amp;Q54&amp;Q57&amp;Q65&amp;Q72&amp;Q77&amp;Q84&amp;Q87</f>
        <v xml:space="preserve">IIA6: 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91.15" customHeight="1" thickBot="1" x14ac:dyDescent="0.65">
      <c r="A96" s="468" t="str">
        <f>T8&amp;T18&amp;T20&amp;T28&amp;T36&amp;T42&amp;T47&amp;T49&amp;T54&amp;T57&amp;T65&amp;T72&amp;T77&amp;T84</f>
        <v xml:space="preserve">IIA1:Mitigation: The inclusion of a policy referencing Large Scale Purpose Built Shared Living.
IIA2:Mitigation: The inclusion of a policy referencing Large Scale Purpose Built Shared Living.
IIA4:Mitigation: The inclusion of a policy referencing Large Scale Purpose Built Shared Living.
IIA5:Mitigation: The inclusion of a policy referencing Large Scale Purpose Built Shared Living.
IIA6:Mitigation: The inclusion of a policy referencing Large Scale Purpose Built Shared Living.
IIA12:Mitigation: The inclusion of a policy referencing Large Scale Purpose Built Shared Living.
IIA14:Mitigation: The inclusion of a policy referencing Large Scale Purpose Built Shared Living.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nmxQXfvC6Bed2WdB04IuL4/yHfP4sILKhhz5lWy/7s80rFZksW9q0Ugzjm9JGm563udxsaETkq4Y2O8kPzGYkg==" saltValue="inr8hVUCV2anMdDKGAp2zg=="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2651" priority="1">
      <formula>$D8="No"</formula>
    </cfRule>
  </conditionalFormatting>
  <conditionalFormatting sqref="J8 J18 J28 J72">
    <cfRule type="cellIs" dxfId="2650" priority="72" operator="equal">
      <formula>"Significant Negative"</formula>
    </cfRule>
    <cfRule type="cellIs" dxfId="2649" priority="73" operator="equal">
      <formula>"Minor Negative"</formula>
    </cfRule>
    <cfRule type="cellIs" dxfId="2648" priority="74" operator="equal">
      <formula>"Uncertain"</formula>
    </cfRule>
    <cfRule type="cellIs" dxfId="2647" priority="75" operator="equal">
      <formula>"Neutral"</formula>
    </cfRule>
    <cfRule type="cellIs" dxfId="2646" priority="76" operator="equal">
      <formula>"Minor Positive"</formula>
    </cfRule>
    <cfRule type="cellIs" dxfId="2645" priority="77" operator="equal">
      <formula>"Significant Positive"</formula>
    </cfRule>
  </conditionalFormatting>
  <conditionalFormatting sqref="J20">
    <cfRule type="cellIs" dxfId="2644" priority="66" operator="equal">
      <formula>"Significant Negative"</formula>
    </cfRule>
    <cfRule type="cellIs" dxfId="2643" priority="67" operator="equal">
      <formula>"Minor Negative"</formula>
    </cfRule>
    <cfRule type="cellIs" dxfId="2642" priority="68" operator="equal">
      <formula>"Uncertain"</formula>
    </cfRule>
    <cfRule type="cellIs" dxfId="2641" priority="69" operator="equal">
      <formula>"Neutral"</formula>
    </cfRule>
    <cfRule type="cellIs" dxfId="2640" priority="70" operator="equal">
      <formula>"Minor Positive"</formula>
    </cfRule>
    <cfRule type="cellIs" dxfId="2639" priority="71" operator="equal">
      <formula>"Significant Positive"</formula>
    </cfRule>
  </conditionalFormatting>
  <conditionalFormatting sqref="J36">
    <cfRule type="cellIs" dxfId="2638" priority="60" operator="equal">
      <formula>"Significant Negative"</formula>
    </cfRule>
    <cfRule type="cellIs" dxfId="2637" priority="61" operator="equal">
      <formula>"Minor Negative"</formula>
    </cfRule>
    <cfRule type="cellIs" dxfId="2636" priority="62" operator="equal">
      <formula>"Uncertain"</formula>
    </cfRule>
    <cfRule type="cellIs" dxfId="2635" priority="63" operator="equal">
      <formula>"Neutral"</formula>
    </cfRule>
    <cfRule type="cellIs" dxfId="2634" priority="64" operator="equal">
      <formula>"Minor Positive"</formula>
    </cfRule>
    <cfRule type="cellIs" dxfId="2633" priority="65" operator="equal">
      <formula>"Significant Positive"</formula>
    </cfRule>
  </conditionalFormatting>
  <conditionalFormatting sqref="J42">
    <cfRule type="cellIs" dxfId="2632" priority="35" operator="equal">
      <formula>"Significant Negative"</formula>
    </cfRule>
    <cfRule type="cellIs" dxfId="2631" priority="36" operator="equal">
      <formula>"Minor Negative"</formula>
    </cfRule>
    <cfRule type="cellIs" dxfId="2630" priority="37" operator="equal">
      <formula>"Uncertain"</formula>
    </cfRule>
    <cfRule type="cellIs" dxfId="2629" priority="38" operator="equal">
      <formula>"Neutral"</formula>
    </cfRule>
    <cfRule type="cellIs" dxfId="2628" priority="39" operator="equal">
      <formula>"Minor Positive"</formula>
    </cfRule>
    <cfRule type="cellIs" dxfId="2627" priority="40" operator="equal">
      <formula>"Significant Positive"</formula>
    </cfRule>
  </conditionalFormatting>
  <conditionalFormatting sqref="J47">
    <cfRule type="cellIs" dxfId="2626" priority="41" operator="equal">
      <formula>"Significant Negative"</formula>
    </cfRule>
    <cfRule type="cellIs" dxfId="2625" priority="42" operator="equal">
      <formula>"Minor Negative"</formula>
    </cfRule>
    <cfRule type="cellIs" dxfId="2624" priority="43" operator="equal">
      <formula>"Uncertain"</formula>
    </cfRule>
    <cfRule type="cellIs" dxfId="2623" priority="44" operator="equal">
      <formula>"Neutral"</formula>
    </cfRule>
    <cfRule type="cellIs" dxfId="2622" priority="45" operator="equal">
      <formula>"Minor Positive"</formula>
    </cfRule>
    <cfRule type="cellIs" dxfId="2621" priority="46" operator="equal">
      <formula>"Significant Positive"</formula>
    </cfRule>
  </conditionalFormatting>
  <conditionalFormatting sqref="J49">
    <cfRule type="cellIs" dxfId="2620" priority="47" operator="equal">
      <formula>"Significant Negative"</formula>
    </cfRule>
    <cfRule type="cellIs" dxfId="2619" priority="48" operator="equal">
      <formula>"Minor Negative"</formula>
    </cfRule>
    <cfRule type="cellIs" dxfId="2618" priority="49" operator="equal">
      <formula>"Uncertain"</formula>
    </cfRule>
    <cfRule type="cellIs" dxfId="2617" priority="50" operator="equal">
      <formula>"Neutral"</formula>
    </cfRule>
    <cfRule type="cellIs" dxfId="2616" priority="51" operator="equal">
      <formula>"Minor Positive"</formula>
    </cfRule>
    <cfRule type="cellIs" dxfId="2615" priority="52" operator="equal">
      <formula>"Significant Positive"</formula>
    </cfRule>
  </conditionalFormatting>
  <conditionalFormatting sqref="J54">
    <cfRule type="cellIs" dxfId="2614" priority="53" operator="equal">
      <formula>"Significant Negative"</formula>
    </cfRule>
    <cfRule type="cellIs" dxfId="2613" priority="54" operator="equal">
      <formula>"Minor Negative"</formula>
    </cfRule>
    <cfRule type="cellIs" dxfId="2612" priority="55" operator="equal">
      <formula>"Uncertain"</formula>
    </cfRule>
    <cfRule type="cellIs" dxfId="2611" priority="56" operator="equal">
      <formula>"Neutral"</formula>
    </cfRule>
    <cfRule type="cellIs" dxfId="2610" priority="57" operator="equal">
      <formula>"Minor Positive"</formula>
    </cfRule>
    <cfRule type="cellIs" dxfId="2609" priority="58" operator="equal">
      <formula>"Significant Positive"</formula>
    </cfRule>
  </conditionalFormatting>
  <conditionalFormatting sqref="J57">
    <cfRule type="cellIs" dxfId="2608" priority="29" operator="equal">
      <formula>"Significant Negative"</formula>
    </cfRule>
    <cfRule type="cellIs" dxfId="2607" priority="30" operator="equal">
      <formula>"Minor Negative"</formula>
    </cfRule>
    <cfRule type="cellIs" dxfId="2606" priority="31" operator="equal">
      <formula>"Uncertain"</formula>
    </cfRule>
    <cfRule type="cellIs" dxfId="2605" priority="32" operator="equal">
      <formula>"Neutral"</formula>
    </cfRule>
    <cfRule type="cellIs" dxfId="2604" priority="33" operator="equal">
      <formula>"Minor Positive"</formula>
    </cfRule>
    <cfRule type="cellIs" dxfId="2603" priority="34" operator="equal">
      <formula>"Significant Positive"</formula>
    </cfRule>
  </conditionalFormatting>
  <conditionalFormatting sqref="J65">
    <cfRule type="cellIs" dxfId="2602" priority="23" operator="equal">
      <formula>"Significant Negative"</formula>
    </cfRule>
    <cfRule type="cellIs" dxfId="2601" priority="24" operator="equal">
      <formula>"Minor Negative"</formula>
    </cfRule>
    <cfRule type="cellIs" dxfId="2600" priority="25" operator="equal">
      <formula>"Uncertain"</formula>
    </cfRule>
    <cfRule type="cellIs" dxfId="2599" priority="26" operator="equal">
      <formula>"Neutral"</formula>
    </cfRule>
    <cfRule type="cellIs" dxfId="2598" priority="27" operator="equal">
      <formula>"Minor Positive"</formula>
    </cfRule>
    <cfRule type="cellIs" dxfId="2597" priority="28" operator="equal">
      <formula>"Significant Positive"</formula>
    </cfRule>
  </conditionalFormatting>
  <conditionalFormatting sqref="J77">
    <cfRule type="cellIs" dxfId="2596" priority="17" operator="equal">
      <formula>"Significant Negative"</formula>
    </cfRule>
    <cfRule type="cellIs" dxfId="2595" priority="18" operator="equal">
      <formula>"Minor Negative"</formula>
    </cfRule>
    <cfRule type="cellIs" dxfId="2594" priority="19" operator="equal">
      <formula>"Uncertain"</formula>
    </cfRule>
    <cfRule type="cellIs" dxfId="2593" priority="20" operator="equal">
      <formula>"Neutral"</formula>
    </cfRule>
    <cfRule type="cellIs" dxfId="2592" priority="21" operator="equal">
      <formula>"Minor Positive"</formula>
    </cfRule>
    <cfRule type="cellIs" dxfId="2591" priority="22" operator="equal">
      <formula>"Significant Positive"</formula>
    </cfRule>
  </conditionalFormatting>
  <conditionalFormatting sqref="J84">
    <cfRule type="cellIs" dxfId="2590" priority="5" operator="equal">
      <formula>"Significant Negative"</formula>
    </cfRule>
    <cfRule type="cellIs" dxfId="2589" priority="6" operator="equal">
      <formula>"Minor Negative"</formula>
    </cfRule>
    <cfRule type="cellIs" dxfId="2588" priority="7" operator="equal">
      <formula>"Uncertain"</formula>
    </cfRule>
    <cfRule type="cellIs" dxfId="2587" priority="8" operator="equal">
      <formula>"Neutral"</formula>
    </cfRule>
    <cfRule type="cellIs" dxfId="2586" priority="9" operator="equal">
      <formula>"Minor Positive"</formula>
    </cfRule>
    <cfRule type="cellIs" dxfId="2585"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279B1826-AE69-4394-AE77-90C648DE1695}">
          <x14:formula1>
            <xm:f>'Drop downs'!$G$2:$G$7</xm:f>
          </x14:formula1>
          <xm:sqref>J8 J18 J20 J28 J36 J72 J77 J57 J49 J42 J54 J47 J65 J84</xm:sqref>
        </x14:dataValidation>
        <x14:dataValidation type="list" allowBlank="1" showInputMessage="1" showErrorMessage="1" xr:uid="{28360EB1-3D5D-4E97-A625-E5F117914F4B}">
          <x14:formula1>
            <xm:f>'Drop downs'!$F$2:$F$6</xm:f>
          </x14:formula1>
          <xm:sqref>I8 I18 I20 I28 I36 I72 I77 I57 I49 I42 I54 I47 I65 I84</xm:sqref>
        </x14:dataValidation>
        <x14:dataValidation type="list" allowBlank="1" showInputMessage="1" showErrorMessage="1" xr:uid="{42E54FDF-147A-4E20-AD74-5FE8AD6D49F9}">
          <x14:formula1>
            <xm:f>'Drop downs'!$E$2:$E$6</xm:f>
          </x14:formula1>
          <xm:sqref>H8 H18 H20 H28 H36 H72 H77 H57 H49 H42 H54 H47 H65 H84</xm:sqref>
        </x14:dataValidation>
        <x14:dataValidation type="list" allowBlank="1" showInputMessage="1" showErrorMessage="1" xr:uid="{0B8229A0-37B3-4A2E-9395-E9E9A09297C1}">
          <x14:formula1>
            <xm:f>'Drop downs'!$D$2:$D$7</xm:f>
          </x14:formula1>
          <xm:sqref>G8 G18 G20 G28 G36 G72 G77 G57 G49 G42 G54 G47 G65 G84</xm:sqref>
        </x14:dataValidation>
        <x14:dataValidation type="list" allowBlank="1" showInputMessage="1" showErrorMessage="1" xr:uid="{28212368-3EC1-4BFE-95D2-3450124B50DE}">
          <x14:formula1>
            <xm:f>'Drop downs'!$C$2:$C$5</xm:f>
          </x14:formula1>
          <xm:sqref>F8 F18 F20 F28 F36 F72 F77 F57 F49 F42 F54 F47 F65 F84</xm:sqref>
        </x14:dataValidation>
        <x14:dataValidation type="list" allowBlank="1" showInputMessage="1" showErrorMessage="1" xr:uid="{0262267D-B87A-4CBB-9C4C-94B437D38589}">
          <x14:formula1>
            <xm:f>'Drop downs'!$B$2:$B$4</xm:f>
          </x14:formula1>
          <xm:sqref>E8 E18 E20 E28 E36 E72 E77 E57 E49 E42 E54 E47 E65 E84</xm:sqref>
        </x14:dataValidation>
        <x14:dataValidation type="list" allowBlank="1" showInputMessage="1" showErrorMessage="1" xr:uid="{5A510DEB-78FF-49BB-86E6-C438B6C81C3E}">
          <x14:formula1>
            <xm:f>'Drop downs'!$A$2:$A$3</xm:f>
          </x14:formula1>
          <xm:sqref>D8:D87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05175-7543-4D54-B891-E46FF1656BDE}">
  <sheetPr codeName="Sheet105">
    <tabColor rgb="FF7030A0"/>
  </sheetPr>
  <dimension ref="A1:U98"/>
  <sheetViews>
    <sheetView zoomScaleNormal="100" workbookViewId="0">
      <selection activeCell="C1" sqref="C1:F1"/>
    </sheetView>
  </sheetViews>
  <sheetFormatPr defaultColWidth="8.54296875" defaultRowHeight="26" x14ac:dyDescent="0.6"/>
  <cols>
    <col min="1" max="1" width="66.2695312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9.453125" style="175" customWidth="1"/>
    <col min="10" max="10" width="20.54296875" style="175" customWidth="1"/>
    <col min="11" max="11" width="72.816406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974</v>
      </c>
      <c r="D1" s="412"/>
      <c r="E1" s="412"/>
      <c r="F1" s="413"/>
      <c r="G1" s="176"/>
      <c r="I1" s="177"/>
      <c r="J1" s="177"/>
      <c r="K1" s="177"/>
    </row>
    <row r="2" spans="1:21" x14ac:dyDescent="0.6">
      <c r="A2" s="174" t="s">
        <v>31</v>
      </c>
      <c r="B2" s="178"/>
      <c r="C2" s="412" t="s">
        <v>955</v>
      </c>
      <c r="D2" s="412"/>
      <c r="E2" s="412"/>
      <c r="F2" s="413"/>
      <c r="I2" s="181"/>
      <c r="J2" s="181"/>
      <c r="K2" s="181"/>
    </row>
    <row r="3" spans="1:21" ht="35.15" customHeight="1" x14ac:dyDescent="0.6">
      <c r="A3" s="182" t="s">
        <v>32</v>
      </c>
      <c r="B3" s="183"/>
      <c r="C3" s="412" t="s">
        <v>975</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81" customHeight="1" x14ac:dyDescent="0.6">
      <c r="A8" s="420" t="s">
        <v>254</v>
      </c>
      <c r="B8" s="423" t="s">
        <v>118</v>
      </c>
      <c r="C8" s="189" t="s">
        <v>324</v>
      </c>
      <c r="D8" s="189" t="s">
        <v>253</v>
      </c>
      <c r="E8" s="426" t="s">
        <v>421</v>
      </c>
      <c r="F8" s="426" t="s">
        <v>422</v>
      </c>
      <c r="G8" s="426" t="s">
        <v>427</v>
      </c>
      <c r="H8" s="426" t="s">
        <v>424</v>
      </c>
      <c r="I8" s="426" t="s">
        <v>425</v>
      </c>
      <c r="J8" s="432" t="s">
        <v>159</v>
      </c>
      <c r="K8" s="435" t="s">
        <v>976</v>
      </c>
      <c r="L8" s="438"/>
      <c r="M8" s="429"/>
      <c r="Q8" s="190" t="str">
        <f>IF(OR(J8='Drop downs'!$G$7,J8='Drop downs'!$G$5), B8&amp;": "&amp;K8&amp;CHAR(10),"")</f>
        <v/>
      </c>
      <c r="R8" s="190" t="str">
        <f>IF(J8='Drop downs'!$G$2,B8&amp;": "&amp;K8&amp;""," ")</f>
        <v xml:space="preserve"> </v>
      </c>
      <c r="S8" s="190" t="str">
        <f>IF(HO9_ALT_2!E8='Drop downs'!$B$6,HO9_ALT_2!B8&amp;": "&amp;HO9_ALT_2!K8&amp;"","")</f>
        <v/>
      </c>
      <c r="T8" s="175" t="str">
        <f>IF(L8&gt;0,B8&amp;":"&amp;L8&amp;"
","")</f>
        <v/>
      </c>
      <c r="U8" s="175" t="str">
        <f>IF(M8&gt;0,B8&amp;":"&amp;M8&amp;"
","")</f>
        <v/>
      </c>
    </row>
    <row r="9" spans="1:21" ht="51" customHeight="1" x14ac:dyDescent="0.6">
      <c r="A9" s="421"/>
      <c r="B9" s="424"/>
      <c r="C9" s="191" t="s">
        <v>325</v>
      </c>
      <c r="D9" s="191" t="s">
        <v>257</v>
      </c>
      <c r="E9" s="427"/>
      <c r="F9" s="427"/>
      <c r="G9" s="427"/>
      <c r="H9" s="427"/>
      <c r="I9" s="427"/>
      <c r="J9" s="433"/>
      <c r="K9" s="436"/>
      <c r="L9" s="439"/>
      <c r="M9" s="430"/>
      <c r="Q9" s="190"/>
      <c r="R9" s="190"/>
      <c r="S9" s="190"/>
    </row>
    <row r="10" spans="1:21" ht="38.5" customHeight="1" x14ac:dyDescent="0.6">
      <c r="A10" s="421"/>
      <c r="B10" s="424"/>
      <c r="C10" s="191" t="s">
        <v>326</v>
      </c>
      <c r="D10" s="191" t="s">
        <v>253</v>
      </c>
      <c r="E10" s="427"/>
      <c r="F10" s="427"/>
      <c r="G10" s="427"/>
      <c r="H10" s="427"/>
      <c r="I10" s="427"/>
      <c r="J10" s="433"/>
      <c r="K10" s="436"/>
      <c r="L10" s="439"/>
      <c r="M10" s="430"/>
      <c r="Q10" s="190"/>
      <c r="R10" s="190"/>
      <c r="S10" s="190"/>
    </row>
    <row r="11" spans="1:21" ht="55" customHeight="1" x14ac:dyDescent="0.6">
      <c r="A11" s="421"/>
      <c r="B11" s="424"/>
      <c r="C11" s="191" t="s">
        <v>327</v>
      </c>
      <c r="D11" s="191" t="s">
        <v>257</v>
      </c>
      <c r="E11" s="427"/>
      <c r="F11" s="427"/>
      <c r="G11" s="427"/>
      <c r="H11" s="427"/>
      <c r="I11" s="427"/>
      <c r="J11" s="433"/>
      <c r="K11" s="436"/>
      <c r="L11" s="439"/>
      <c r="M11" s="430"/>
      <c r="Q11" s="190"/>
      <c r="R11" s="190"/>
      <c r="S11" s="190"/>
    </row>
    <row r="12" spans="1:21" ht="61" customHeight="1" x14ac:dyDescent="0.6">
      <c r="A12" s="421"/>
      <c r="B12" s="424"/>
      <c r="C12" s="191" t="s">
        <v>328</v>
      </c>
      <c r="D12" s="191" t="s">
        <v>257</v>
      </c>
      <c r="E12" s="427"/>
      <c r="F12" s="427"/>
      <c r="G12" s="427"/>
      <c r="H12" s="427"/>
      <c r="I12" s="427"/>
      <c r="J12" s="433"/>
      <c r="K12" s="436"/>
      <c r="L12" s="439"/>
      <c r="M12" s="430"/>
      <c r="Q12" s="190"/>
      <c r="R12" s="190"/>
      <c r="S12" s="190"/>
    </row>
    <row r="13" spans="1:21" ht="36" customHeight="1" x14ac:dyDescent="0.6">
      <c r="A13" s="421"/>
      <c r="B13" s="424"/>
      <c r="C13" s="191" t="s">
        <v>329</v>
      </c>
      <c r="D13" s="191" t="s">
        <v>257</v>
      </c>
      <c r="E13" s="427"/>
      <c r="F13" s="427"/>
      <c r="G13" s="427"/>
      <c r="H13" s="427"/>
      <c r="I13" s="427"/>
      <c r="J13" s="433"/>
      <c r="K13" s="436"/>
      <c r="L13" s="439"/>
      <c r="M13" s="430"/>
      <c r="Q13" s="190"/>
      <c r="R13" s="190"/>
      <c r="S13" s="190"/>
    </row>
    <row r="14" spans="1:21" ht="55" customHeight="1" x14ac:dyDescent="0.6">
      <c r="A14" s="421"/>
      <c r="B14" s="424"/>
      <c r="C14" s="191" t="s">
        <v>330</v>
      </c>
      <c r="D14" s="191" t="s">
        <v>253</v>
      </c>
      <c r="E14" s="427"/>
      <c r="F14" s="427"/>
      <c r="G14" s="427"/>
      <c r="H14" s="427"/>
      <c r="I14" s="427"/>
      <c r="J14" s="433"/>
      <c r="K14" s="436"/>
      <c r="L14" s="439"/>
      <c r="M14" s="430"/>
      <c r="Q14" s="190"/>
      <c r="R14" s="190"/>
      <c r="S14" s="190"/>
    </row>
    <row r="15" spans="1:21" ht="67.5" customHeight="1" x14ac:dyDescent="0.6">
      <c r="A15" s="421"/>
      <c r="B15" s="424"/>
      <c r="C15" s="191" t="s">
        <v>331</v>
      </c>
      <c r="D15" s="191" t="s">
        <v>257</v>
      </c>
      <c r="E15" s="427"/>
      <c r="F15" s="427"/>
      <c r="G15" s="427"/>
      <c r="H15" s="427"/>
      <c r="I15" s="427"/>
      <c r="J15" s="433"/>
      <c r="K15" s="436"/>
      <c r="L15" s="439"/>
      <c r="M15" s="430"/>
      <c r="Q15" s="190"/>
      <c r="R15" s="190"/>
      <c r="S15" s="190"/>
    </row>
    <row r="16" spans="1:21" ht="81" customHeight="1" x14ac:dyDescent="0.6">
      <c r="A16" s="421"/>
      <c r="B16" s="424"/>
      <c r="C16" s="191" t="s">
        <v>332</v>
      </c>
      <c r="D16" s="191" t="s">
        <v>257</v>
      </c>
      <c r="E16" s="427"/>
      <c r="F16" s="427"/>
      <c r="G16" s="427"/>
      <c r="H16" s="427"/>
      <c r="I16" s="427"/>
      <c r="J16" s="433"/>
      <c r="K16" s="436"/>
      <c r="L16" s="439"/>
      <c r="M16" s="430"/>
      <c r="Q16" s="190"/>
      <c r="R16" s="190"/>
      <c r="S16" s="190"/>
    </row>
    <row r="17" spans="1:21" ht="71.5" customHeight="1" thickBot="1" x14ac:dyDescent="0.65">
      <c r="A17" s="422"/>
      <c r="B17" s="425"/>
      <c r="C17" s="193" t="s">
        <v>333</v>
      </c>
      <c r="D17" s="193" t="s">
        <v>253</v>
      </c>
      <c r="E17" s="428"/>
      <c r="F17" s="428"/>
      <c r="G17" s="428"/>
      <c r="H17" s="428"/>
      <c r="I17" s="428"/>
      <c r="J17" s="434"/>
      <c r="K17" s="437"/>
      <c r="L17" s="440"/>
      <c r="M17" s="431"/>
      <c r="Q17" s="190"/>
      <c r="R17" s="190"/>
      <c r="S17" s="190"/>
    </row>
    <row r="18" spans="1:21" ht="135" customHeight="1" x14ac:dyDescent="0.6">
      <c r="A18" s="444" t="s">
        <v>334</v>
      </c>
      <c r="B18" s="441" t="s">
        <v>119</v>
      </c>
      <c r="C18" s="189" t="s">
        <v>335</v>
      </c>
      <c r="D18" s="189" t="s">
        <v>253</v>
      </c>
      <c r="E18" s="432" t="s">
        <v>421</v>
      </c>
      <c r="F18" s="432" t="s">
        <v>444</v>
      </c>
      <c r="G18" s="432" t="s">
        <v>510</v>
      </c>
      <c r="H18" s="432" t="s">
        <v>424</v>
      </c>
      <c r="I18" s="432" t="s">
        <v>425</v>
      </c>
      <c r="J18" s="432" t="s">
        <v>159</v>
      </c>
      <c r="K18" s="435" t="s">
        <v>977</v>
      </c>
      <c r="L18" s="438"/>
      <c r="M18" s="429"/>
      <c r="Q18" s="190" t="str">
        <f>IF(OR(J18='Drop downs'!$G$7,J18='Drop downs'!$G$5), B18&amp;": "&amp;K18&amp;CHAR(10),"")</f>
        <v/>
      </c>
      <c r="R18" s="190" t="str">
        <f>IF(J18='Drop downs'!$G$2,B18&amp;": "&amp;K18&amp;""," ")</f>
        <v xml:space="preserve"> </v>
      </c>
      <c r="S18" s="190" t="str">
        <f>IF(HO9_ALT_2!E18='Drop downs'!$B$6,HO9_ALT_2!B18&amp;": "&amp;HO9_ALT_2!K18&amp;"","")</f>
        <v/>
      </c>
      <c r="T18" s="175" t="str">
        <f>IF(L18&gt;0,B18&amp;":"&amp;L18&amp;"
","")</f>
        <v/>
      </c>
      <c r="U18" s="175" t="str">
        <f>IF(M18&gt;0,B18&amp;":"&amp;M18&amp;"
","")</f>
        <v/>
      </c>
    </row>
    <row r="19" spans="1:21" ht="19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425</v>
      </c>
      <c r="J20" s="432" t="s">
        <v>159</v>
      </c>
      <c r="K20" s="435" t="s">
        <v>978</v>
      </c>
      <c r="L20" s="438"/>
      <c r="M20" s="429"/>
      <c r="Q20" s="190" t="str">
        <f>IF(OR(J20='Drop downs'!$G$7,J20='Drop downs'!$G$5), B20&amp;": "&amp;K20&amp;CHAR(10),"")</f>
        <v/>
      </c>
      <c r="R20" s="190" t="str">
        <f>IF(J20='Drop downs'!$G$2,B20&amp;": "&amp;K20&amp;""," ")</f>
        <v xml:space="preserve"> </v>
      </c>
      <c r="S20" s="190" t="str">
        <f>IF(HO9_ALT_2!E20='Drop downs'!$B$6,HO9_ALT_2!B20&amp;": "&amp;HO9_ALT_2!K20&amp;"","")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11.65" customHeight="1" x14ac:dyDescent="0.6">
      <c r="A25" s="421"/>
      <c r="B25" s="442"/>
      <c r="C25" s="195" t="s">
        <v>343</v>
      </c>
      <c r="D25" s="191" t="s">
        <v>257</v>
      </c>
      <c r="E25" s="433"/>
      <c r="F25" s="433"/>
      <c r="G25" s="433"/>
      <c r="H25" s="433"/>
      <c r="I25" s="433"/>
      <c r="J25" s="433"/>
      <c r="K25" s="436"/>
      <c r="L25" s="439"/>
      <c r="M25" s="430"/>
      <c r="Q25" s="190"/>
      <c r="R25" s="190"/>
      <c r="S25" s="190"/>
    </row>
    <row r="26" spans="1:21" ht="62.15" customHeight="1" x14ac:dyDescent="0.6">
      <c r="A26" s="421"/>
      <c r="B26" s="442"/>
      <c r="C26" s="195" t="s">
        <v>344</v>
      </c>
      <c r="D26" s="191" t="s">
        <v>253</v>
      </c>
      <c r="E26" s="433"/>
      <c r="F26" s="433"/>
      <c r="G26" s="433"/>
      <c r="H26" s="433"/>
      <c r="I26" s="433"/>
      <c r="J26" s="433"/>
      <c r="K26" s="436"/>
      <c r="L26" s="439"/>
      <c r="M26" s="430"/>
      <c r="Q26" s="190"/>
      <c r="R26" s="190"/>
      <c r="S26" s="190"/>
    </row>
    <row r="27" spans="1:21" ht="87.65" customHeight="1" thickBot="1" x14ac:dyDescent="0.65">
      <c r="A27" s="422"/>
      <c r="B27" s="443"/>
      <c r="C27" s="196" t="s">
        <v>345</v>
      </c>
      <c r="D27" s="193" t="s">
        <v>253</v>
      </c>
      <c r="E27" s="434"/>
      <c r="F27" s="434"/>
      <c r="G27" s="434"/>
      <c r="H27" s="434"/>
      <c r="I27" s="434"/>
      <c r="J27" s="434"/>
      <c r="K27" s="437"/>
      <c r="L27" s="440"/>
      <c r="M27" s="431"/>
      <c r="Q27" s="190"/>
      <c r="R27" s="190"/>
      <c r="S27" s="190"/>
    </row>
    <row r="28" spans="1:21" ht="98.25" customHeight="1" x14ac:dyDescent="0.6">
      <c r="A28" s="420" t="s">
        <v>346</v>
      </c>
      <c r="B28" s="441" t="s">
        <v>121</v>
      </c>
      <c r="C28" s="197" t="s">
        <v>347</v>
      </c>
      <c r="D28" s="194" t="s">
        <v>253</v>
      </c>
      <c r="E28" s="432" t="s">
        <v>421</v>
      </c>
      <c r="F28" s="432" t="s">
        <v>422</v>
      </c>
      <c r="G28" s="432" t="s">
        <v>427</v>
      </c>
      <c r="H28" s="432" t="s">
        <v>424</v>
      </c>
      <c r="I28" s="432" t="s">
        <v>425</v>
      </c>
      <c r="J28" s="432" t="s">
        <v>159</v>
      </c>
      <c r="K28" s="435" t="s">
        <v>979</v>
      </c>
      <c r="L28" s="438"/>
      <c r="M28" s="429"/>
      <c r="Q28" s="190" t="str">
        <f>IF(OR(J28='Drop downs'!$G$7,J28='Drop downs'!$G$5), B28&amp;": "&amp;K28&amp;CHAR(10),"")</f>
        <v/>
      </c>
      <c r="R28" s="190" t="str">
        <f>IF(J28='Drop downs'!$G$2,B28&amp;": "&amp;K28&amp;""," ")</f>
        <v xml:space="preserve"> </v>
      </c>
      <c r="S28" s="190" t="str">
        <f>IF(HO9_ALT_2!E28='Drop downs'!$B$6,HO9_ALT_2!B28&amp;": "&amp;HO9_ALT_2!K28&amp;"","")</f>
        <v/>
      </c>
      <c r="T28" s="175" t="str">
        <f>IF(L28&gt;0,B28&amp;":"&amp;L28&amp;"
","")</f>
        <v/>
      </c>
      <c r="U28" s="175" t="str">
        <f>IF(M28&gt;0,B28&amp;":"&amp;M28&amp;"
","")</f>
        <v/>
      </c>
    </row>
    <row r="29" spans="1:21" ht="108.75" customHeight="1" x14ac:dyDescent="0.6">
      <c r="A29" s="421"/>
      <c r="B29" s="442"/>
      <c r="C29" s="198" t="s">
        <v>348</v>
      </c>
      <c r="D29" s="195" t="s">
        <v>253</v>
      </c>
      <c r="E29" s="433"/>
      <c r="F29" s="433"/>
      <c r="G29" s="433"/>
      <c r="H29" s="433"/>
      <c r="I29" s="433"/>
      <c r="J29" s="433"/>
      <c r="K29" s="436"/>
      <c r="L29" s="439"/>
      <c r="M29" s="430"/>
      <c r="Q29" s="190"/>
      <c r="R29" s="190"/>
      <c r="S29" s="190"/>
    </row>
    <row r="30" spans="1:21" ht="85" customHeight="1" x14ac:dyDescent="0.6">
      <c r="A30" s="421"/>
      <c r="B30" s="442"/>
      <c r="C30" s="198" t="s">
        <v>349</v>
      </c>
      <c r="D30" s="195" t="s">
        <v>257</v>
      </c>
      <c r="E30" s="433"/>
      <c r="F30" s="433"/>
      <c r="G30" s="433"/>
      <c r="H30" s="433"/>
      <c r="I30" s="433"/>
      <c r="J30" s="433"/>
      <c r="K30" s="436"/>
      <c r="L30" s="439"/>
      <c r="M30" s="430"/>
      <c r="Q30" s="190"/>
      <c r="R30" s="190"/>
      <c r="S30" s="190"/>
    </row>
    <row r="31" spans="1:21" ht="85" customHeight="1" x14ac:dyDescent="0.6">
      <c r="A31" s="421"/>
      <c r="B31" s="442"/>
      <c r="C31" s="198" t="s">
        <v>350</v>
      </c>
      <c r="D31" s="195" t="s">
        <v>253</v>
      </c>
      <c r="E31" s="433"/>
      <c r="F31" s="433"/>
      <c r="G31" s="433"/>
      <c r="H31" s="433"/>
      <c r="I31" s="433"/>
      <c r="J31" s="433"/>
      <c r="K31" s="436"/>
      <c r="L31" s="439"/>
      <c r="M31" s="430"/>
      <c r="Q31" s="190"/>
      <c r="R31" s="190"/>
      <c r="S31" s="190"/>
    </row>
    <row r="32" spans="1:21" ht="85" customHeight="1" x14ac:dyDescent="0.6">
      <c r="A32" s="421"/>
      <c r="B32" s="442"/>
      <c r="C32" s="198" t="s">
        <v>351</v>
      </c>
      <c r="D32" s="195" t="s">
        <v>257</v>
      </c>
      <c r="E32" s="433"/>
      <c r="F32" s="433"/>
      <c r="G32" s="433"/>
      <c r="H32" s="433"/>
      <c r="I32" s="433"/>
      <c r="J32" s="433"/>
      <c r="K32" s="436"/>
      <c r="L32" s="439"/>
      <c r="M32" s="430"/>
      <c r="Q32" s="190"/>
      <c r="R32" s="190"/>
      <c r="S32" s="190"/>
    </row>
    <row r="33" spans="1:21" ht="77.5" customHeight="1" x14ac:dyDescent="0.6">
      <c r="A33" s="421"/>
      <c r="B33" s="442"/>
      <c r="C33" s="198" t="s">
        <v>352</v>
      </c>
      <c r="D33" s="195" t="s">
        <v>257</v>
      </c>
      <c r="E33" s="433"/>
      <c r="F33" s="433"/>
      <c r="G33" s="433"/>
      <c r="H33" s="433"/>
      <c r="I33" s="433"/>
      <c r="J33" s="433"/>
      <c r="K33" s="436"/>
      <c r="L33" s="439"/>
      <c r="M33" s="430"/>
      <c r="Q33" s="190"/>
      <c r="R33" s="190"/>
      <c r="S33" s="190"/>
    </row>
    <row r="34" spans="1:21" ht="85" customHeight="1" x14ac:dyDescent="0.6">
      <c r="A34" s="421"/>
      <c r="B34" s="442"/>
      <c r="C34" s="198" t="s">
        <v>353</v>
      </c>
      <c r="D34" s="195" t="s">
        <v>257</v>
      </c>
      <c r="E34" s="433"/>
      <c r="F34" s="433"/>
      <c r="G34" s="433"/>
      <c r="H34" s="433"/>
      <c r="I34" s="433"/>
      <c r="J34" s="433"/>
      <c r="K34" s="436"/>
      <c r="L34" s="439"/>
      <c r="M34" s="430"/>
      <c r="Q34" s="190"/>
      <c r="R34" s="190"/>
      <c r="S34" s="190"/>
    </row>
    <row r="35" spans="1:21" ht="79" customHeight="1" thickBot="1" x14ac:dyDescent="0.65">
      <c r="A35" s="446"/>
      <c r="B35" s="443"/>
      <c r="C35" s="211" t="s">
        <v>354</v>
      </c>
      <c r="D35" s="195" t="s">
        <v>257</v>
      </c>
      <c r="E35" s="447"/>
      <c r="F35" s="447"/>
      <c r="G35" s="447"/>
      <c r="H35" s="447"/>
      <c r="I35" s="447"/>
      <c r="J35" s="447"/>
      <c r="K35" s="452"/>
      <c r="L35" s="453"/>
      <c r="M35" s="448"/>
      <c r="Q35" s="190"/>
      <c r="R35" s="190"/>
      <c r="S35" s="190"/>
    </row>
    <row r="36" spans="1:21" ht="100" customHeight="1" x14ac:dyDescent="0.6">
      <c r="A36" s="449" t="s">
        <v>355</v>
      </c>
      <c r="B36" s="441" t="s">
        <v>122</v>
      </c>
      <c r="C36" s="213" t="s">
        <v>356</v>
      </c>
      <c r="D36" s="213" t="s">
        <v>253</v>
      </c>
      <c r="E36" s="450" t="s">
        <v>421</v>
      </c>
      <c r="F36" s="450" t="s">
        <v>422</v>
      </c>
      <c r="G36" s="450" t="s">
        <v>427</v>
      </c>
      <c r="H36" s="450" t="s">
        <v>424</v>
      </c>
      <c r="I36" s="450" t="s">
        <v>425</v>
      </c>
      <c r="J36" s="450" t="s">
        <v>166</v>
      </c>
      <c r="K36" s="451" t="s">
        <v>980</v>
      </c>
      <c r="L36" s="454"/>
      <c r="M36" s="455"/>
      <c r="Q36" s="190" t="str">
        <f>IF(OR(J36='Drop downs'!$G$7,J36='Drop downs'!$G$5), B36&amp;": "&amp;K36&amp;CHAR(10),"")</f>
        <v/>
      </c>
      <c r="R36" s="190" t="str">
        <f>IF(J36='Drop downs'!$G$2,B36&amp;": "&amp;K36&amp;""," ")</f>
        <v xml:space="preserve"> </v>
      </c>
      <c r="S36" s="190" t="str">
        <f>IF(HO9_ALT_2!E36='Drop downs'!$B$6,HO9_ALT_2!B36&amp;": "&amp;HO9_ALT_2!K36&amp;"","")</f>
        <v/>
      </c>
      <c r="T36" s="175" t="str">
        <f>IF(L36&gt;0,B36&amp;":"&amp;L36&amp;"
","")</f>
        <v/>
      </c>
      <c r="U36" s="175" t="str">
        <f>IF(M36&gt;0,B36&amp;":"&amp;M36&amp;"
","")</f>
        <v/>
      </c>
    </row>
    <row r="37" spans="1:21" ht="100" customHeight="1" x14ac:dyDescent="0.6">
      <c r="A37" s="421"/>
      <c r="B37" s="442"/>
      <c r="C37" s="195" t="s">
        <v>357</v>
      </c>
      <c r="D37" s="195" t="s">
        <v>257</v>
      </c>
      <c r="E37" s="433"/>
      <c r="F37" s="433"/>
      <c r="G37" s="433"/>
      <c r="H37" s="433"/>
      <c r="I37" s="433"/>
      <c r="J37" s="433"/>
      <c r="K37" s="436"/>
      <c r="L37" s="439"/>
      <c r="M37" s="430"/>
      <c r="Q37" s="190"/>
      <c r="R37" s="190"/>
      <c r="S37" s="190"/>
    </row>
    <row r="38" spans="1:21" ht="100" customHeight="1" x14ac:dyDescent="0.6">
      <c r="A38" s="421"/>
      <c r="B38" s="442"/>
      <c r="C38" s="195" t="s">
        <v>358</v>
      </c>
      <c r="D38" s="195" t="s">
        <v>253</v>
      </c>
      <c r="E38" s="433"/>
      <c r="F38" s="433"/>
      <c r="G38" s="433"/>
      <c r="H38" s="433"/>
      <c r="I38" s="433"/>
      <c r="J38" s="433"/>
      <c r="K38" s="436"/>
      <c r="L38" s="439"/>
      <c r="M38" s="430"/>
      <c r="Q38" s="190"/>
      <c r="R38" s="190"/>
      <c r="S38" s="190"/>
    </row>
    <row r="39" spans="1:21" ht="100" customHeight="1" x14ac:dyDescent="0.6">
      <c r="A39" s="421"/>
      <c r="B39" s="442"/>
      <c r="C39" s="195" t="s">
        <v>359</v>
      </c>
      <c r="D39" s="195" t="s">
        <v>257</v>
      </c>
      <c r="E39" s="433"/>
      <c r="F39" s="433"/>
      <c r="G39" s="433"/>
      <c r="H39" s="433"/>
      <c r="I39" s="433"/>
      <c r="J39" s="433"/>
      <c r="K39" s="436"/>
      <c r="L39" s="439"/>
      <c r="M39" s="430"/>
      <c r="Q39" s="190"/>
      <c r="R39" s="190"/>
      <c r="S39" s="190"/>
    </row>
    <row r="40" spans="1:21" ht="135.75" customHeight="1" x14ac:dyDescent="0.6">
      <c r="A40" s="421"/>
      <c r="B40" s="442"/>
      <c r="C40" s="195" t="s">
        <v>360</v>
      </c>
      <c r="D40" s="195" t="s">
        <v>257</v>
      </c>
      <c r="E40" s="433"/>
      <c r="F40" s="433"/>
      <c r="G40" s="433"/>
      <c r="H40" s="433"/>
      <c r="I40" s="433"/>
      <c r="J40" s="433"/>
      <c r="K40" s="436"/>
      <c r="L40" s="439"/>
      <c r="M40" s="430"/>
      <c r="Q40" s="190"/>
      <c r="R40" s="190"/>
      <c r="S40" s="190"/>
    </row>
    <row r="41" spans="1:21" ht="100" customHeight="1" thickBot="1" x14ac:dyDescent="0.65">
      <c r="A41" s="446"/>
      <c r="B41" s="443"/>
      <c r="C41" s="212" t="s">
        <v>361</v>
      </c>
      <c r="D41" s="212" t="s">
        <v>253</v>
      </c>
      <c r="E41" s="447"/>
      <c r="F41" s="447"/>
      <c r="G41" s="447"/>
      <c r="H41" s="447"/>
      <c r="I41" s="447"/>
      <c r="J41" s="447"/>
      <c r="K41" s="452"/>
      <c r="L41" s="453"/>
      <c r="M41" s="448"/>
      <c r="Q41" s="190"/>
      <c r="R41" s="190"/>
      <c r="S41" s="190"/>
    </row>
    <row r="42" spans="1:21" ht="78" x14ac:dyDescent="0.6">
      <c r="A42" s="449" t="s">
        <v>362</v>
      </c>
      <c r="B42" s="441" t="s">
        <v>123</v>
      </c>
      <c r="C42" s="213" t="s">
        <v>363</v>
      </c>
      <c r="D42" s="213" t="s">
        <v>253</v>
      </c>
      <c r="E42" s="450" t="s">
        <v>421</v>
      </c>
      <c r="F42" s="450" t="s">
        <v>444</v>
      </c>
      <c r="G42" s="450" t="s">
        <v>427</v>
      </c>
      <c r="H42" s="450" t="s">
        <v>424</v>
      </c>
      <c r="I42" s="450" t="s">
        <v>425</v>
      </c>
      <c r="J42" s="450" t="s">
        <v>159</v>
      </c>
      <c r="K42" s="451" t="s">
        <v>981</v>
      </c>
      <c r="L42" s="454"/>
      <c r="M42" s="455"/>
      <c r="Q42" s="190" t="str">
        <f>IF(OR(J42='Drop downs'!$G$7,J42='Drop downs'!$G$5), B42&amp;": "&amp;K42&amp;CHAR(10),"")</f>
        <v/>
      </c>
      <c r="R42" s="190" t="str">
        <f>IF(J42='Drop downs'!$G$2,B42&amp;": "&amp;K42&amp;""," ")</f>
        <v xml:space="preserve"> </v>
      </c>
      <c r="S42" s="190" t="str">
        <f>IF(HO9_ALT_2!E42='Drop downs'!$B$6,HO9_ALT_2!B42&amp;": "&amp;HO9_ALT_2!K42&amp;"","")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9"/>
      <c r="M43" s="430"/>
      <c r="Q43" s="190"/>
      <c r="R43" s="190"/>
      <c r="S43" s="190"/>
    </row>
    <row r="44" spans="1:21" ht="58" customHeight="1" x14ac:dyDescent="0.6">
      <c r="A44" s="421"/>
      <c r="B44" s="442"/>
      <c r="C44" s="195" t="s">
        <v>365</v>
      </c>
      <c r="D44" s="195" t="s">
        <v>257</v>
      </c>
      <c r="E44" s="433"/>
      <c r="F44" s="433"/>
      <c r="G44" s="433"/>
      <c r="H44" s="433"/>
      <c r="I44" s="433"/>
      <c r="J44" s="433"/>
      <c r="K44" s="436"/>
      <c r="L44" s="439"/>
      <c r="M44" s="430"/>
      <c r="Q44" s="190"/>
      <c r="R44" s="190"/>
      <c r="S44" s="190"/>
    </row>
    <row r="45" spans="1:21" ht="58" customHeight="1" x14ac:dyDescent="0.6">
      <c r="A45" s="421"/>
      <c r="B45" s="442"/>
      <c r="C45" s="195" t="s">
        <v>366</v>
      </c>
      <c r="D45" s="195" t="s">
        <v>257</v>
      </c>
      <c r="E45" s="433"/>
      <c r="F45" s="433"/>
      <c r="G45" s="433"/>
      <c r="H45" s="433"/>
      <c r="I45" s="433"/>
      <c r="J45" s="433"/>
      <c r="K45" s="436"/>
      <c r="L45" s="439"/>
      <c r="M45" s="430"/>
      <c r="Q45" s="190"/>
      <c r="R45" s="190"/>
      <c r="S45" s="190"/>
    </row>
    <row r="46" spans="1:21" ht="84" customHeight="1" thickBot="1" x14ac:dyDescent="0.65">
      <c r="A46" s="446"/>
      <c r="B46" s="443"/>
      <c r="C46" s="212" t="s">
        <v>367</v>
      </c>
      <c r="D46" s="195" t="s">
        <v>257</v>
      </c>
      <c r="E46" s="447"/>
      <c r="F46" s="447"/>
      <c r="G46" s="447"/>
      <c r="H46" s="447"/>
      <c r="I46" s="447"/>
      <c r="J46" s="447"/>
      <c r="K46" s="452"/>
      <c r="L46" s="453"/>
      <c r="M46" s="448"/>
      <c r="Q46" s="190"/>
      <c r="R46" s="190"/>
      <c r="S46" s="190"/>
    </row>
    <row r="47" spans="1:21" ht="141.65"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454"/>
      <c r="M47" s="455"/>
      <c r="Q47" s="190" t="str">
        <f>IF(OR(J47='Drop downs'!$G$7,J47='Drop downs'!$G$5), B47&amp;": "&amp;K47&amp;CHAR(10),"")</f>
        <v/>
      </c>
      <c r="R47" s="190" t="str">
        <f>IF(J47='Drop downs'!$G$2,B47&amp;": "&amp;K47&amp;""," ")</f>
        <v xml:space="preserve"> </v>
      </c>
      <c r="S47" s="190" t="str">
        <f>IF(HO9_ALT_2!E47='Drop downs'!$B$6,HO9_ALT_2!B47&amp;": "&amp;HO9_ALT_2!K47&amp;"","")</f>
        <v/>
      </c>
      <c r="T47" s="175" t="str">
        <f>IF(L47&gt;0,B47&amp;":"&amp;L47&amp;"
","")</f>
        <v/>
      </c>
      <c r="U47" s="175" t="str">
        <f>IF(M47&gt;0,B47&amp;":"&amp;M47&amp;"
","")</f>
        <v/>
      </c>
    </row>
    <row r="48" spans="1:21" ht="79"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IF(HO9_ALT_2!E48='Drop downs'!$B$6,HO9_ALT_2!B48&amp;": "&amp;HO9_ALT_2!K48&amp;"","")</f>
        <v xml:space="preserve">: </v>
      </c>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573</v>
      </c>
      <c r="L49" s="438"/>
      <c r="M49" s="429"/>
      <c r="Q49" s="190" t="str">
        <f>IF(OR(J49='Drop downs'!$G$7,J49='Drop downs'!$G$5), B49&amp;": "&amp;K49&amp;CHAR(10),"")</f>
        <v/>
      </c>
      <c r="R49" s="190" t="str">
        <f>IF(J49='Drop downs'!$G$2,B49&amp;": "&amp;K49&amp;""," ")</f>
        <v xml:space="preserve"> </v>
      </c>
      <c r="S49" s="190" t="str">
        <f>IF(HO9_ALT_2!E49='Drop downs'!$B$6,HO9_ALT_2!B49&amp;": "&amp;HO9_ALT_2!K49&amp;"","")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9"/>
      <c r="M50" s="430"/>
      <c r="Q50" s="190"/>
      <c r="R50" s="190"/>
      <c r="S50" s="190"/>
    </row>
    <row r="51" spans="1:21" x14ac:dyDescent="0.6">
      <c r="A51" s="421"/>
      <c r="B51" s="442"/>
      <c r="C51" s="200" t="s">
        <v>374</v>
      </c>
      <c r="D51" s="191" t="s">
        <v>257</v>
      </c>
      <c r="E51" s="433"/>
      <c r="F51" s="433"/>
      <c r="G51" s="433"/>
      <c r="H51" s="433"/>
      <c r="I51" s="433"/>
      <c r="J51" s="433"/>
      <c r="K51" s="436"/>
      <c r="L51" s="439"/>
      <c r="M51" s="430"/>
      <c r="Q51" s="190"/>
      <c r="R51" s="190"/>
      <c r="S51" s="190"/>
    </row>
    <row r="52" spans="1:21" x14ac:dyDescent="0.6">
      <c r="A52" s="421"/>
      <c r="B52" s="442"/>
      <c r="C52" s="191" t="s">
        <v>375</v>
      </c>
      <c r="D52" s="191" t="s">
        <v>257</v>
      </c>
      <c r="E52" s="433"/>
      <c r="F52" s="433"/>
      <c r="G52" s="433"/>
      <c r="H52" s="433"/>
      <c r="I52" s="433"/>
      <c r="J52" s="433"/>
      <c r="K52" s="436"/>
      <c r="L52" s="439"/>
      <c r="M52" s="430"/>
      <c r="Q52" s="190"/>
      <c r="R52" s="190"/>
      <c r="S52" s="190"/>
    </row>
    <row r="53" spans="1:21" ht="26.5" thickBot="1" x14ac:dyDescent="0.65">
      <c r="A53" s="422"/>
      <c r="B53" s="443"/>
      <c r="C53" s="193" t="s">
        <v>376</v>
      </c>
      <c r="D53" s="191" t="s">
        <v>257</v>
      </c>
      <c r="E53" s="434"/>
      <c r="F53" s="434"/>
      <c r="G53" s="434"/>
      <c r="H53" s="434"/>
      <c r="I53" s="434"/>
      <c r="J53" s="434"/>
      <c r="K53" s="437"/>
      <c r="L53" s="440"/>
      <c r="M53" s="431"/>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IF(HO9_ALT_2!E54='Drop downs'!$B$6,HO9_ALT_2!B54&amp;": "&amp;HO9_ALT_2!K54&amp;"","")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9"/>
      <c r="M55" s="430"/>
      <c r="Q55" s="190"/>
      <c r="R55" s="190"/>
      <c r="S55" s="190"/>
    </row>
    <row r="56" spans="1:21" ht="87.65" customHeight="1" thickBot="1" x14ac:dyDescent="0.65">
      <c r="A56" s="422"/>
      <c r="B56" s="443"/>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573</v>
      </c>
      <c r="L57" s="438"/>
      <c r="M57" s="429"/>
      <c r="Q57" s="190" t="str">
        <f>IF(OR(J57='Drop downs'!$G$7,J57='Drop downs'!$G$5), B57&amp;": "&amp;K57&amp;CHAR(10),"")</f>
        <v/>
      </c>
      <c r="R57" s="190" t="str">
        <f>IF(J57='Drop downs'!$G$2,B57&amp;": "&amp;K57&amp;""," ")</f>
        <v xml:space="preserve"> </v>
      </c>
      <c r="S57" s="190" t="str">
        <f>IF(HO9_ALT_2!E57='Drop downs'!$B$6,HO9_ALT_2!B57&amp;": "&amp;HO9_ALT_2!K57&amp;"","")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257</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26.5"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IF(HO9_ALT_2!E65='Drop downs'!$B$6,HO9_ALT_2!B65&amp;": "&amp;HO9_ALT_2!K65&amp;"","")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78"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55" customHeight="1" x14ac:dyDescent="0.6">
      <c r="A72" s="420" t="s">
        <v>398</v>
      </c>
      <c r="B72" s="441" t="s">
        <v>129</v>
      </c>
      <c r="C72" s="197" t="s">
        <v>399</v>
      </c>
      <c r="D72" s="189" t="s">
        <v>253</v>
      </c>
      <c r="E72" s="432" t="s">
        <v>421</v>
      </c>
      <c r="F72" s="432" t="s">
        <v>422</v>
      </c>
      <c r="G72" s="432" t="s">
        <v>427</v>
      </c>
      <c r="H72" s="432" t="s">
        <v>424</v>
      </c>
      <c r="I72" s="432" t="s">
        <v>425</v>
      </c>
      <c r="J72" s="432" t="s">
        <v>159</v>
      </c>
      <c r="K72" s="465" t="s">
        <v>982</v>
      </c>
      <c r="L72" s="438"/>
      <c r="M72" s="429"/>
      <c r="Q72" s="190" t="str">
        <f>IF(OR(J72='Drop downs'!$G$7,J72='Drop downs'!$G$5), B72&amp;": "&amp;K72&amp;CHAR(10),"")</f>
        <v/>
      </c>
      <c r="R72" s="190" t="str">
        <f>IF(J72='Drop downs'!$G$2,B72&amp;": "&amp;K72&amp;""," ")</f>
        <v xml:space="preserve"> </v>
      </c>
      <c r="S72" s="190" t="str">
        <f>IF(HO9_ALT_2!E72='Drop downs'!$B$6,HO9_ALT_2!B72&amp;": "&amp;HO9_ALT_2!K72&amp;"","")</f>
        <v/>
      </c>
      <c r="T72" s="175" t="str">
        <f>IF(L72&gt;0,B72&amp;":"&amp;L72&amp;"
","")</f>
        <v/>
      </c>
      <c r="U72" s="175" t="str">
        <f>IF(M72&gt;0,B72&amp;":"&amp;M72&amp;"
","")</f>
        <v/>
      </c>
    </row>
    <row r="73" spans="1:21" ht="55" customHeight="1" x14ac:dyDescent="0.6">
      <c r="A73" s="421"/>
      <c r="B73" s="442"/>
      <c r="C73" s="198" t="s">
        <v>400</v>
      </c>
      <c r="D73" s="191" t="s">
        <v>253</v>
      </c>
      <c r="E73" s="433"/>
      <c r="F73" s="433"/>
      <c r="G73" s="433"/>
      <c r="H73" s="433"/>
      <c r="I73" s="433"/>
      <c r="J73" s="433"/>
      <c r="K73" s="466"/>
      <c r="L73" s="439"/>
      <c r="M73" s="430"/>
      <c r="Q73" s="190"/>
      <c r="R73" s="190"/>
      <c r="S73" s="190"/>
    </row>
    <row r="74" spans="1:21" ht="55" customHeight="1" x14ac:dyDescent="0.6">
      <c r="A74" s="421"/>
      <c r="B74" s="442"/>
      <c r="C74" s="198" t="s">
        <v>401</v>
      </c>
      <c r="D74" s="191" t="s">
        <v>257</v>
      </c>
      <c r="E74" s="433"/>
      <c r="F74" s="433"/>
      <c r="G74" s="433"/>
      <c r="H74" s="433"/>
      <c r="I74" s="433"/>
      <c r="J74" s="433"/>
      <c r="K74" s="466"/>
      <c r="L74" s="439"/>
      <c r="M74" s="430"/>
      <c r="Q74" s="190"/>
      <c r="R74" s="190"/>
      <c r="S74" s="190"/>
    </row>
    <row r="75" spans="1:21" ht="55" customHeight="1" x14ac:dyDescent="0.6">
      <c r="A75" s="421"/>
      <c r="B75" s="442"/>
      <c r="C75" s="198" t="s">
        <v>402</v>
      </c>
      <c r="D75" s="191" t="s">
        <v>257</v>
      </c>
      <c r="E75" s="433"/>
      <c r="F75" s="433"/>
      <c r="G75" s="433"/>
      <c r="H75" s="433"/>
      <c r="I75" s="433"/>
      <c r="J75" s="433"/>
      <c r="K75" s="466"/>
      <c r="L75" s="439"/>
      <c r="M75" s="430"/>
      <c r="Q75" s="190"/>
      <c r="R75" s="190"/>
      <c r="S75" s="190"/>
    </row>
    <row r="76" spans="1:21" ht="55" customHeight="1" thickBot="1" x14ac:dyDescent="0.65">
      <c r="A76" s="446"/>
      <c r="B76" s="443"/>
      <c r="C76" s="207" t="s">
        <v>403</v>
      </c>
      <c r="D76" s="191" t="s">
        <v>257</v>
      </c>
      <c r="E76" s="447"/>
      <c r="F76" s="447"/>
      <c r="G76" s="447"/>
      <c r="H76" s="447"/>
      <c r="I76" s="447"/>
      <c r="J76" s="447"/>
      <c r="K76" s="467"/>
      <c r="L76" s="453"/>
      <c r="M76" s="448"/>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613" t="s">
        <v>573</v>
      </c>
      <c r="L77" s="454"/>
      <c r="M77" s="455"/>
      <c r="Q77" s="190" t="str">
        <f>IF(OR(J77='Drop downs'!$G$7,J77='Drop downs'!$G$5), B77&amp;": "&amp;K77&amp;CHAR(10),"")</f>
        <v/>
      </c>
      <c r="R77" s="190" t="str">
        <f>IF(J77='Drop downs'!$G$2,B77&amp;": "&amp;K77&amp;""," ")</f>
        <v xml:space="preserve"> </v>
      </c>
      <c r="S77" s="190" t="str">
        <f>IF(HO9_ALT_2!E77='Drop downs'!$B$6,HO9_ALT_2!B77&amp;": "&amp;HO9_ALT_2!K77&amp;"","")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196" t="s">
        <v>257</v>
      </c>
      <c r="E83" s="447"/>
      <c r="F83" s="447"/>
      <c r="G83" s="447"/>
      <c r="H83" s="447"/>
      <c r="I83" s="447"/>
      <c r="J83" s="447"/>
      <c r="K83" s="612"/>
      <c r="L83" s="440"/>
      <c r="M83" s="431"/>
      <c r="Q83" s="190"/>
      <c r="R83" s="190"/>
      <c r="S83" s="190"/>
    </row>
    <row r="84" spans="1:21" ht="100" customHeight="1" x14ac:dyDescent="0.6">
      <c r="A84" s="444" t="s">
        <v>412</v>
      </c>
      <c r="B84" s="441" t="s">
        <v>131</v>
      </c>
      <c r="C84" s="206" t="s">
        <v>413</v>
      </c>
      <c r="D84" s="194" t="s">
        <v>257</v>
      </c>
      <c r="E84" s="432" t="s">
        <v>421</v>
      </c>
      <c r="F84" s="432" t="s">
        <v>422</v>
      </c>
      <c r="G84" s="432" t="s">
        <v>427</v>
      </c>
      <c r="H84" s="432" t="s">
        <v>424</v>
      </c>
      <c r="I84" s="432" t="s">
        <v>425</v>
      </c>
      <c r="J84" s="432" t="s">
        <v>159</v>
      </c>
      <c r="K84" s="435" t="s">
        <v>983</v>
      </c>
      <c r="L84" s="438"/>
      <c r="M84" s="429"/>
      <c r="Q84" s="190" t="str">
        <f>IF(OR(J84='Drop downs'!$G$7,J84='Drop downs'!$G$5), B84&amp;": "&amp;K84&amp;CHAR(10),"")</f>
        <v/>
      </c>
      <c r="R84" s="190" t="str">
        <f>IF(J84='Drop downs'!$G$2,B84&amp;": "&amp;K84&amp;""," ")</f>
        <v xml:space="preserve"> </v>
      </c>
      <c r="S84" s="190" t="str">
        <f>IF(HO9_ALT_2!E84='Drop downs'!$B$6,HO9_ALT_2!B84&amp;": "&amp;HO9_ALT_2!K84&amp;"","")</f>
        <v/>
      </c>
      <c r="T84" s="175" t="str">
        <f>IF(L84&gt;0,B84&amp;":"&amp;L84&amp;"
","")</f>
        <v/>
      </c>
      <c r="U84" s="175" t="str">
        <f>IF(M84&gt;0,B84&amp;":"&amp;M84&amp;"
","")</f>
        <v/>
      </c>
    </row>
    <row r="85" spans="1:21" ht="100" customHeight="1" x14ac:dyDescent="0.6">
      <c r="A85" s="463"/>
      <c r="B85" s="442"/>
      <c r="C85" s="205" t="s">
        <v>414</v>
      </c>
      <c r="D85" s="195" t="s">
        <v>253</v>
      </c>
      <c r="E85" s="433"/>
      <c r="F85" s="433"/>
      <c r="G85" s="433"/>
      <c r="H85" s="433"/>
      <c r="I85" s="433"/>
      <c r="J85" s="433"/>
      <c r="K85" s="436"/>
      <c r="L85" s="439"/>
      <c r="M85" s="430"/>
      <c r="Q85" s="190"/>
      <c r="R85" s="190"/>
      <c r="S85" s="190"/>
    </row>
    <row r="86" spans="1:21" ht="100" customHeight="1" x14ac:dyDescent="0.6">
      <c r="A86" s="463"/>
      <c r="B86" s="442"/>
      <c r="C86" s="205" t="s">
        <v>415</v>
      </c>
      <c r="D86" s="195" t="s">
        <v>253</v>
      </c>
      <c r="E86" s="433"/>
      <c r="F86" s="433"/>
      <c r="G86" s="433"/>
      <c r="H86" s="433"/>
      <c r="I86" s="433"/>
      <c r="J86" s="433"/>
      <c r="K86" s="436"/>
      <c r="L86" s="439"/>
      <c r="M86" s="430"/>
      <c r="Q86" s="190"/>
      <c r="R86" s="190"/>
      <c r="S86" s="190"/>
    </row>
    <row r="87" spans="1:21" ht="100" customHeight="1" thickBot="1" x14ac:dyDescent="0.65">
      <c r="A87" s="464"/>
      <c r="B87" s="443"/>
      <c r="C87" s="207" t="s">
        <v>416</v>
      </c>
      <c r="D87" s="212"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72fJf0OD8P2nZkUXldGiUWPc18Kvk1ZAkaTFLOTbWQEnyXRJTEjHyo5MJ06QnWI0nyyiXrV+kc//5WZbvWyl2g==" saltValue="n+rxHn7u3SvA4qrtCr5UBA=="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2584" priority="1">
      <formula>$D8="No"</formula>
    </cfRule>
  </conditionalFormatting>
  <conditionalFormatting sqref="J8 J18 J28 J72 J84">
    <cfRule type="cellIs" dxfId="2583" priority="57" operator="equal">
      <formula>"Significant Negative"</formula>
    </cfRule>
    <cfRule type="cellIs" dxfId="2582" priority="58" operator="equal">
      <formula>"Minor Negative"</formula>
    </cfRule>
    <cfRule type="cellIs" dxfId="2581" priority="59" operator="equal">
      <formula>"Uncertain"</formula>
    </cfRule>
    <cfRule type="cellIs" dxfId="2580" priority="60" operator="equal">
      <formula>"Neutral"</formula>
    </cfRule>
    <cfRule type="cellIs" dxfId="2579" priority="61" operator="equal">
      <formula>"Minor Positive"</formula>
    </cfRule>
    <cfRule type="cellIs" dxfId="2578" priority="62" operator="equal">
      <formula>"Significant Positive"</formula>
    </cfRule>
  </conditionalFormatting>
  <conditionalFormatting sqref="J20">
    <cfRule type="cellIs" dxfId="2577" priority="51" operator="equal">
      <formula>"Significant Negative"</formula>
    </cfRule>
    <cfRule type="cellIs" dxfId="2576" priority="52" operator="equal">
      <formula>"Minor Negative"</formula>
    </cfRule>
    <cfRule type="cellIs" dxfId="2575" priority="53" operator="equal">
      <formula>"Uncertain"</formula>
    </cfRule>
    <cfRule type="cellIs" dxfId="2574" priority="54" operator="equal">
      <formula>"Neutral"</formula>
    </cfRule>
    <cfRule type="cellIs" dxfId="2573" priority="55" operator="equal">
      <formula>"Minor Positive"</formula>
    </cfRule>
    <cfRule type="cellIs" dxfId="2572" priority="56" operator="equal">
      <formula>"Significant Positive"</formula>
    </cfRule>
  </conditionalFormatting>
  <conditionalFormatting sqref="J36">
    <cfRule type="cellIs" dxfId="2571" priority="45" operator="equal">
      <formula>"Significant Negative"</formula>
    </cfRule>
    <cfRule type="cellIs" dxfId="2570" priority="46" operator="equal">
      <formula>"Minor Negative"</formula>
    </cfRule>
    <cfRule type="cellIs" dxfId="2569" priority="47" operator="equal">
      <formula>"Uncertain"</formula>
    </cfRule>
    <cfRule type="cellIs" dxfId="2568" priority="48" operator="equal">
      <formula>"Neutral"</formula>
    </cfRule>
    <cfRule type="cellIs" dxfId="2567" priority="49" operator="equal">
      <formula>"Minor Positive"</formula>
    </cfRule>
    <cfRule type="cellIs" dxfId="2566" priority="50" operator="equal">
      <formula>"Significant Positive"</formula>
    </cfRule>
  </conditionalFormatting>
  <conditionalFormatting sqref="J42">
    <cfRule type="cellIs" dxfId="2565" priority="20" operator="equal">
      <formula>"Significant Negative"</formula>
    </cfRule>
    <cfRule type="cellIs" dxfId="2564" priority="21" operator="equal">
      <formula>"Minor Negative"</formula>
    </cfRule>
    <cfRule type="cellIs" dxfId="2563" priority="22" operator="equal">
      <formula>"Uncertain"</formula>
    </cfRule>
    <cfRule type="cellIs" dxfId="2562" priority="23" operator="equal">
      <formula>"Neutral"</formula>
    </cfRule>
    <cfRule type="cellIs" dxfId="2561" priority="24" operator="equal">
      <formula>"Minor Positive"</formula>
    </cfRule>
    <cfRule type="cellIs" dxfId="2560" priority="25" operator="equal">
      <formula>"Significant Positive"</formula>
    </cfRule>
  </conditionalFormatting>
  <conditionalFormatting sqref="J47">
    <cfRule type="cellIs" dxfId="2559" priority="26" operator="equal">
      <formula>"Significant Negative"</formula>
    </cfRule>
    <cfRule type="cellIs" dxfId="2558" priority="27" operator="equal">
      <formula>"Minor Negative"</formula>
    </cfRule>
    <cfRule type="cellIs" dxfId="2557" priority="28" operator="equal">
      <formula>"Uncertain"</formula>
    </cfRule>
    <cfRule type="cellIs" dxfId="2556" priority="29" operator="equal">
      <formula>"Neutral"</formula>
    </cfRule>
    <cfRule type="cellIs" dxfId="2555" priority="30" operator="equal">
      <formula>"Minor Positive"</formula>
    </cfRule>
    <cfRule type="cellIs" dxfId="2554" priority="31" operator="equal">
      <formula>"Significant Positive"</formula>
    </cfRule>
  </conditionalFormatting>
  <conditionalFormatting sqref="J49">
    <cfRule type="cellIs" dxfId="2553" priority="32" operator="equal">
      <formula>"Significant Negative"</formula>
    </cfRule>
    <cfRule type="cellIs" dxfId="2552" priority="33" operator="equal">
      <formula>"Minor Negative"</formula>
    </cfRule>
    <cfRule type="cellIs" dxfId="2551" priority="34" operator="equal">
      <formula>"Uncertain"</formula>
    </cfRule>
    <cfRule type="cellIs" dxfId="2550" priority="35" operator="equal">
      <formula>"Neutral"</formula>
    </cfRule>
    <cfRule type="cellIs" dxfId="2549" priority="36" operator="equal">
      <formula>"Minor Positive"</formula>
    </cfRule>
    <cfRule type="cellIs" dxfId="2548" priority="37" operator="equal">
      <formula>"Significant Positive"</formula>
    </cfRule>
  </conditionalFormatting>
  <conditionalFormatting sqref="J54">
    <cfRule type="cellIs" dxfId="2547" priority="38" operator="equal">
      <formula>"Significant Negative"</formula>
    </cfRule>
    <cfRule type="cellIs" dxfId="2546" priority="39" operator="equal">
      <formula>"Minor Negative"</formula>
    </cfRule>
    <cfRule type="cellIs" dxfId="2545" priority="40" operator="equal">
      <formula>"Uncertain"</formula>
    </cfRule>
    <cfRule type="cellIs" dxfId="2544" priority="41" operator="equal">
      <formula>"Neutral"</formula>
    </cfRule>
    <cfRule type="cellIs" dxfId="2543" priority="42" operator="equal">
      <formula>"Minor Positive"</formula>
    </cfRule>
    <cfRule type="cellIs" dxfId="2542" priority="43" operator="equal">
      <formula>"Significant Positive"</formula>
    </cfRule>
  </conditionalFormatting>
  <conditionalFormatting sqref="J57">
    <cfRule type="cellIs" dxfId="2541" priority="14" operator="equal">
      <formula>"Significant Negative"</formula>
    </cfRule>
    <cfRule type="cellIs" dxfId="2540" priority="15" operator="equal">
      <formula>"Minor Negative"</formula>
    </cfRule>
    <cfRule type="cellIs" dxfId="2539" priority="16" operator="equal">
      <formula>"Uncertain"</formula>
    </cfRule>
    <cfRule type="cellIs" dxfId="2538" priority="17" operator="equal">
      <formula>"Neutral"</formula>
    </cfRule>
    <cfRule type="cellIs" dxfId="2537" priority="18" operator="equal">
      <formula>"Minor Positive"</formula>
    </cfRule>
    <cfRule type="cellIs" dxfId="2536" priority="19" operator="equal">
      <formula>"Significant Positive"</formula>
    </cfRule>
  </conditionalFormatting>
  <conditionalFormatting sqref="J65">
    <cfRule type="cellIs" dxfId="2535" priority="8" operator="equal">
      <formula>"Significant Negative"</formula>
    </cfRule>
    <cfRule type="cellIs" dxfId="2534" priority="9" operator="equal">
      <formula>"Minor Negative"</formula>
    </cfRule>
    <cfRule type="cellIs" dxfId="2533" priority="10" operator="equal">
      <formula>"Uncertain"</formula>
    </cfRule>
    <cfRule type="cellIs" dxfId="2532" priority="11" operator="equal">
      <formula>"Neutral"</formula>
    </cfRule>
    <cfRule type="cellIs" dxfId="2531" priority="12" operator="equal">
      <formula>"Minor Positive"</formula>
    </cfRule>
    <cfRule type="cellIs" dxfId="2530" priority="13" operator="equal">
      <formula>"Significant Positive"</formula>
    </cfRule>
  </conditionalFormatting>
  <conditionalFormatting sqref="J77">
    <cfRule type="cellIs" dxfId="2529" priority="2" operator="equal">
      <formula>"Significant Negative"</formula>
    </cfRule>
    <cfRule type="cellIs" dxfId="2528" priority="3" operator="equal">
      <formula>"Minor Negative"</formula>
    </cfRule>
    <cfRule type="cellIs" dxfId="2527" priority="4" operator="equal">
      <formula>"Uncertain"</formula>
    </cfRule>
    <cfRule type="cellIs" dxfId="2526" priority="5" operator="equal">
      <formula>"Neutral"</formula>
    </cfRule>
    <cfRule type="cellIs" dxfId="2525" priority="6" operator="equal">
      <formula>"Minor Positive"</formula>
    </cfRule>
    <cfRule type="cellIs" dxfId="2524" priority="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6325A480-241A-4281-A01D-34345E14E120}">
          <x14:formula1>
            <xm:f>'Drop downs'!$A$2:$A$3</xm:f>
          </x14:formula1>
          <xm:sqref>D8:D87</xm:sqref>
        </x14:dataValidation>
        <x14:dataValidation type="list" allowBlank="1" showInputMessage="1" showErrorMessage="1" xr:uid="{B39482D8-539E-4CDA-85BA-A0A39DD6AE96}">
          <x14:formula1>
            <xm:f>'Drop downs'!$B$2:$B$4</xm:f>
          </x14:formula1>
          <xm:sqref>E8 E18 E20 E28 E36 E72 E84 E57 E49 E42 E54 E47 E65 E77</xm:sqref>
        </x14:dataValidation>
        <x14:dataValidation type="list" allowBlank="1" showInputMessage="1" showErrorMessage="1" xr:uid="{594C74A1-FC5B-4421-A612-713A7956B6A2}">
          <x14:formula1>
            <xm:f>'Drop downs'!$C$2:$C$5</xm:f>
          </x14:formula1>
          <xm:sqref>F8 F18 F20 F28 F36 F72 F84 F57 F49 F42 F54 F47 F65 F77</xm:sqref>
        </x14:dataValidation>
        <x14:dataValidation type="list" allowBlank="1" showInputMessage="1" showErrorMessage="1" xr:uid="{4F577E5D-52B3-4540-B7BB-962DA1A9E5F8}">
          <x14:formula1>
            <xm:f>'Drop downs'!$D$2:$D$7</xm:f>
          </x14:formula1>
          <xm:sqref>G8 G18 G20 G28 G36 G72 G84 G57 G49 G42 G54 G47 G65 G77</xm:sqref>
        </x14:dataValidation>
        <x14:dataValidation type="list" allowBlank="1" showInputMessage="1" showErrorMessage="1" xr:uid="{644A5B5F-4688-4D9E-A7A2-83679E3570E6}">
          <x14:formula1>
            <xm:f>'Drop downs'!$E$2:$E$6</xm:f>
          </x14:formula1>
          <xm:sqref>H8 H18 H20 H28 H36 H72 H84 H57 H49 H42 H54 H47 H65 H77</xm:sqref>
        </x14:dataValidation>
        <x14:dataValidation type="list" allowBlank="1" showInputMessage="1" showErrorMessage="1" xr:uid="{65ACEDD0-2FCD-41C4-BFCE-DEA3489E2696}">
          <x14:formula1>
            <xm:f>'Drop downs'!$F$2:$F$6</xm:f>
          </x14:formula1>
          <xm:sqref>I8 I18 I20 I28 I36 I72 I84 I57 I49 I42 I54 I47 I65 I77</xm:sqref>
        </x14:dataValidation>
        <x14:dataValidation type="list" allowBlank="1" showInputMessage="1" showErrorMessage="1" xr:uid="{C54BFFC7-762D-4678-81DF-268F8CECA47A}">
          <x14:formula1>
            <xm:f>'Drop downs'!$G$2:$G$7</xm:f>
          </x14:formula1>
          <xm:sqref>J8 J18 J20 J28 J36 J72 J84 J57 J49 J42 J54 J47 J65 J77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3A86-2961-4822-B7E8-AD0A7B30833F}">
  <sheetPr codeName="Sheet106">
    <tabColor rgb="FF7030A0"/>
  </sheetPr>
  <dimension ref="A1:U98"/>
  <sheetViews>
    <sheetView zoomScaleNormal="100" workbookViewId="0">
      <selection activeCell="L1" sqref="L1:L1048576"/>
    </sheetView>
  </sheetViews>
  <sheetFormatPr defaultColWidth="8.54296875" defaultRowHeight="26" x14ac:dyDescent="0.6"/>
  <cols>
    <col min="1" max="1" width="64.45312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9.1796875" style="175" customWidth="1"/>
    <col min="10" max="10" width="20.54296875" style="175" customWidth="1"/>
    <col min="11" max="11" width="77.542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984</v>
      </c>
      <c r="D1" s="412"/>
      <c r="E1" s="412"/>
      <c r="F1" s="413"/>
      <c r="G1" s="176"/>
      <c r="I1" s="177"/>
      <c r="J1" s="177"/>
      <c r="K1" s="177"/>
    </row>
    <row r="2" spans="1:21" x14ac:dyDescent="0.6">
      <c r="A2" s="174" t="s">
        <v>31</v>
      </c>
      <c r="B2" s="178"/>
      <c r="C2" s="412" t="s">
        <v>955</v>
      </c>
      <c r="D2" s="412"/>
      <c r="E2" s="412"/>
      <c r="F2" s="413"/>
      <c r="I2" s="181"/>
      <c r="J2" s="181"/>
      <c r="K2" s="181"/>
    </row>
    <row r="3" spans="1:21" ht="79.5" customHeight="1" x14ac:dyDescent="0.6">
      <c r="A3" s="182" t="s">
        <v>32</v>
      </c>
      <c r="B3" s="183"/>
      <c r="C3" s="412" t="s">
        <v>985</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253</v>
      </c>
      <c r="E8" s="426" t="s">
        <v>421</v>
      </c>
      <c r="F8" s="426" t="s">
        <v>422</v>
      </c>
      <c r="G8" s="426" t="s">
        <v>427</v>
      </c>
      <c r="H8" s="426" t="s">
        <v>424</v>
      </c>
      <c r="I8" s="426" t="s">
        <v>425</v>
      </c>
      <c r="J8" s="432" t="s">
        <v>159</v>
      </c>
      <c r="K8" s="435" t="s">
        <v>986</v>
      </c>
      <c r="L8" s="438"/>
      <c r="M8" s="429"/>
      <c r="Q8" s="190" t="str">
        <f>IF(OR(J8='Drop downs'!$G$7,J8='Drop downs'!$G$5), B8&amp;": "&amp;K8&amp;CHAR(10),"")</f>
        <v/>
      </c>
      <c r="R8" s="190" t="str">
        <f>IF(J8='Drop downs'!$G$2,B8&amp;": "&amp;K8&amp;""," ")</f>
        <v xml:space="preserve"> </v>
      </c>
      <c r="S8" s="190" t="str">
        <f>IF(HO9_ALT_3!E8='Drop downs'!$B$6,HO9_ALT_3!B8&amp;": "&amp;HO9_ALT_3!K8&amp;"","")</f>
        <v/>
      </c>
      <c r="T8" s="175" t="str">
        <f>IF(L8&gt;0,B8&amp;":"&amp;L8&amp;"
","")</f>
        <v/>
      </c>
      <c r="U8" s="175" t="str">
        <f>IF(M8&gt;0,B8&amp;":"&amp;M8&amp;"
","")</f>
        <v/>
      </c>
    </row>
    <row r="9" spans="1:21" ht="52" x14ac:dyDescent="0.6">
      <c r="A9" s="421"/>
      <c r="B9" s="424"/>
      <c r="C9" s="191" t="s">
        <v>325</v>
      </c>
      <c r="D9" s="191" t="s">
        <v>257</v>
      </c>
      <c r="E9" s="427"/>
      <c r="F9" s="427"/>
      <c r="G9" s="427"/>
      <c r="H9" s="427"/>
      <c r="I9" s="427"/>
      <c r="J9" s="433"/>
      <c r="K9" s="436"/>
      <c r="L9" s="439"/>
      <c r="M9" s="430"/>
      <c r="Q9" s="190"/>
      <c r="R9" s="190"/>
      <c r="S9" s="190"/>
    </row>
    <row r="10" spans="1:21" x14ac:dyDescent="0.6">
      <c r="A10" s="421"/>
      <c r="B10" s="424"/>
      <c r="C10" s="191" t="s">
        <v>326</v>
      </c>
      <c r="D10" s="191" t="s">
        <v>253</v>
      </c>
      <c r="E10" s="427"/>
      <c r="F10" s="427"/>
      <c r="G10" s="427"/>
      <c r="H10" s="427"/>
      <c r="I10" s="427"/>
      <c r="J10" s="433"/>
      <c r="K10" s="436"/>
      <c r="L10" s="439"/>
      <c r="M10" s="430"/>
      <c r="Q10" s="190"/>
      <c r="R10" s="190"/>
      <c r="S10" s="190"/>
    </row>
    <row r="11" spans="1:21" ht="52" x14ac:dyDescent="0.6">
      <c r="A11" s="421"/>
      <c r="B11" s="424"/>
      <c r="C11" s="191" t="s">
        <v>327</v>
      </c>
      <c r="D11" s="191" t="s">
        <v>257</v>
      </c>
      <c r="E11" s="427"/>
      <c r="F11" s="427"/>
      <c r="G11" s="427"/>
      <c r="H11" s="427"/>
      <c r="I11" s="427"/>
      <c r="J11" s="433"/>
      <c r="K11" s="436"/>
      <c r="L11" s="439"/>
      <c r="M11" s="430"/>
      <c r="Q11" s="190"/>
      <c r="R11" s="190"/>
      <c r="S11" s="190"/>
    </row>
    <row r="12" spans="1:21" ht="52" x14ac:dyDescent="0.6">
      <c r="A12" s="421"/>
      <c r="B12" s="424"/>
      <c r="C12" s="191" t="s">
        <v>328</v>
      </c>
      <c r="D12" s="191" t="s">
        <v>257</v>
      </c>
      <c r="E12" s="427"/>
      <c r="F12" s="427"/>
      <c r="G12" s="427"/>
      <c r="H12" s="427"/>
      <c r="I12" s="427"/>
      <c r="J12" s="433"/>
      <c r="K12" s="436"/>
      <c r="L12" s="439"/>
      <c r="M12" s="430"/>
      <c r="Q12" s="190"/>
      <c r="R12" s="190"/>
      <c r="S12" s="190"/>
    </row>
    <row r="13" spans="1:21" x14ac:dyDescent="0.6">
      <c r="A13" s="421"/>
      <c r="B13" s="424"/>
      <c r="C13" s="191" t="s">
        <v>329</v>
      </c>
      <c r="D13" s="191" t="s">
        <v>257</v>
      </c>
      <c r="E13" s="427"/>
      <c r="F13" s="427"/>
      <c r="G13" s="427"/>
      <c r="H13" s="427"/>
      <c r="I13" s="427"/>
      <c r="J13" s="433"/>
      <c r="K13" s="436"/>
      <c r="L13" s="439"/>
      <c r="M13" s="430"/>
      <c r="Q13" s="190"/>
      <c r="R13" s="190"/>
      <c r="S13" s="190"/>
    </row>
    <row r="14" spans="1:21" ht="78" x14ac:dyDescent="0.6">
      <c r="A14" s="421"/>
      <c r="B14" s="424"/>
      <c r="C14" s="191" t="s">
        <v>330</v>
      </c>
      <c r="D14" s="191" t="s">
        <v>253</v>
      </c>
      <c r="E14" s="427"/>
      <c r="F14" s="427"/>
      <c r="G14" s="427"/>
      <c r="H14" s="427"/>
      <c r="I14" s="427"/>
      <c r="J14" s="433"/>
      <c r="K14" s="436"/>
      <c r="L14" s="439"/>
      <c r="M14" s="430"/>
      <c r="Q14" s="190"/>
      <c r="R14" s="190"/>
      <c r="S14" s="190"/>
    </row>
    <row r="15" spans="1:21" ht="52" x14ac:dyDescent="0.6">
      <c r="A15" s="421"/>
      <c r="B15" s="424"/>
      <c r="C15" s="191" t="s">
        <v>331</v>
      </c>
      <c r="D15" s="191" t="s">
        <v>257</v>
      </c>
      <c r="E15" s="427"/>
      <c r="F15" s="427"/>
      <c r="G15" s="427"/>
      <c r="H15" s="427"/>
      <c r="I15" s="427"/>
      <c r="J15" s="433"/>
      <c r="K15" s="436"/>
      <c r="L15" s="439"/>
      <c r="M15" s="430"/>
      <c r="Q15" s="190"/>
      <c r="R15" s="190"/>
      <c r="S15" s="190"/>
    </row>
    <row r="16" spans="1:21" ht="88.5" customHeight="1" x14ac:dyDescent="0.6">
      <c r="A16" s="421"/>
      <c r="B16" s="424"/>
      <c r="C16" s="191" t="s">
        <v>332</v>
      </c>
      <c r="D16" s="191" t="s">
        <v>257</v>
      </c>
      <c r="E16" s="427"/>
      <c r="F16" s="427"/>
      <c r="G16" s="427"/>
      <c r="H16" s="427"/>
      <c r="I16" s="427"/>
      <c r="J16" s="433"/>
      <c r="K16" s="436"/>
      <c r="L16" s="439"/>
      <c r="M16" s="430"/>
      <c r="Q16" s="190"/>
      <c r="R16" s="190"/>
      <c r="S16" s="190"/>
    </row>
    <row r="17" spans="1:21" ht="52.5" thickBot="1" x14ac:dyDescent="0.65">
      <c r="A17" s="422"/>
      <c r="B17" s="425"/>
      <c r="C17" s="193" t="s">
        <v>333</v>
      </c>
      <c r="D17" s="193" t="s">
        <v>257</v>
      </c>
      <c r="E17" s="428"/>
      <c r="F17" s="428"/>
      <c r="G17" s="428"/>
      <c r="H17" s="428"/>
      <c r="I17" s="428"/>
      <c r="J17" s="434"/>
      <c r="K17" s="437"/>
      <c r="L17" s="440"/>
      <c r="M17" s="431"/>
      <c r="Q17" s="190"/>
      <c r="R17" s="190"/>
      <c r="S17" s="190"/>
    </row>
    <row r="18" spans="1:21" ht="135" customHeight="1" x14ac:dyDescent="0.6">
      <c r="A18" s="444" t="s">
        <v>334</v>
      </c>
      <c r="B18" s="441" t="s">
        <v>119</v>
      </c>
      <c r="C18" s="189" t="s">
        <v>335</v>
      </c>
      <c r="D18" s="189" t="s">
        <v>253</v>
      </c>
      <c r="E18" s="432" t="s">
        <v>421</v>
      </c>
      <c r="F18" s="432" t="s">
        <v>444</v>
      </c>
      <c r="G18" s="432" t="s">
        <v>510</v>
      </c>
      <c r="H18" s="432" t="s">
        <v>424</v>
      </c>
      <c r="I18" s="432" t="s">
        <v>439</v>
      </c>
      <c r="J18" s="432" t="s">
        <v>159</v>
      </c>
      <c r="K18" s="435" t="s">
        <v>977</v>
      </c>
      <c r="L18" s="438"/>
      <c r="M18" s="429"/>
      <c r="Q18" s="190" t="str">
        <f>IF(OR(J18='Drop downs'!$G$7,J18='Drop downs'!$G$5), B18&amp;": "&amp;K18&amp;CHAR(10),"")</f>
        <v/>
      </c>
      <c r="R18" s="190" t="str">
        <f>IF(J18='Drop downs'!$G$2,B18&amp;": "&amp;K18&amp;""," ")</f>
        <v xml:space="preserve"> </v>
      </c>
      <c r="S18" s="190" t="str">
        <f>IF(HO9_ALT_3!E18='Drop downs'!$B$6,HO9_ALT_3!B18&amp;": "&amp;HO9_ALT_3!K18&amp;"","")</f>
        <v/>
      </c>
      <c r="T18" s="175" t="str">
        <f>IF(L18&gt;0,B18&amp;":"&amp;L18&amp;"
","")</f>
        <v/>
      </c>
      <c r="U18" s="175" t="str">
        <f>IF(M18&gt;0,B18&amp;":"&amp;M18&amp;"
","")</f>
        <v/>
      </c>
    </row>
    <row r="19" spans="1:21" ht="148"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439</v>
      </c>
      <c r="J20" s="432" t="s">
        <v>159</v>
      </c>
      <c r="K20" s="435" t="s">
        <v>978</v>
      </c>
      <c r="L20" s="438"/>
      <c r="M20" s="429"/>
      <c r="Q20" s="190" t="str">
        <f>IF(OR(J20='Drop downs'!$G$7,J20='Drop downs'!$G$5), B20&amp;": "&amp;K20&amp;CHAR(10),"")</f>
        <v/>
      </c>
      <c r="R20" s="190" t="str">
        <f>IF(J20='Drop downs'!$G$2,B20&amp;": "&amp;K20&amp;""," ")</f>
        <v xml:space="preserve"> </v>
      </c>
      <c r="S20" s="190" t="str">
        <f>IF(HO9_ALT_3!E20='Drop downs'!$B$6,HO9_ALT_3!B20&amp;": "&amp;HO9_ALT_3!K20&amp;"","")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3.5" customHeight="1" x14ac:dyDescent="0.6">
      <c r="A24" s="421"/>
      <c r="B24" s="442"/>
      <c r="C24" s="195" t="s">
        <v>342</v>
      </c>
      <c r="D24" s="191" t="s">
        <v>257</v>
      </c>
      <c r="E24" s="433"/>
      <c r="F24" s="433"/>
      <c r="G24" s="433"/>
      <c r="H24" s="433"/>
      <c r="I24" s="433"/>
      <c r="J24" s="433"/>
      <c r="K24" s="436"/>
      <c r="L24" s="439"/>
      <c r="M24" s="430"/>
      <c r="Q24" s="190"/>
      <c r="R24" s="190"/>
      <c r="S24" s="190"/>
    </row>
    <row r="25" spans="1:21" ht="111.65" customHeight="1"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253</v>
      </c>
      <c r="E26" s="433"/>
      <c r="F26" s="433"/>
      <c r="G26" s="433"/>
      <c r="H26" s="433"/>
      <c r="I26" s="433"/>
      <c r="J26" s="433"/>
      <c r="K26" s="436"/>
      <c r="L26" s="439"/>
      <c r="M26" s="430"/>
      <c r="Q26" s="190"/>
      <c r="R26" s="190"/>
      <c r="S26" s="190"/>
    </row>
    <row r="27" spans="1:21" ht="87.65" customHeight="1" thickBot="1" x14ac:dyDescent="0.65">
      <c r="A27" s="422"/>
      <c r="B27" s="443"/>
      <c r="C27" s="196" t="s">
        <v>345</v>
      </c>
      <c r="D27" s="193" t="s">
        <v>253</v>
      </c>
      <c r="E27" s="434"/>
      <c r="F27" s="434"/>
      <c r="G27" s="434"/>
      <c r="H27" s="434"/>
      <c r="I27" s="434"/>
      <c r="J27" s="434"/>
      <c r="K27" s="437"/>
      <c r="L27" s="440"/>
      <c r="M27" s="431"/>
      <c r="Q27" s="190"/>
      <c r="R27" s="190"/>
      <c r="S27" s="190"/>
    </row>
    <row r="28" spans="1:21" ht="86.15" customHeight="1" x14ac:dyDescent="0.6">
      <c r="A28" s="420" t="s">
        <v>346</v>
      </c>
      <c r="B28" s="441" t="s">
        <v>121</v>
      </c>
      <c r="C28" s="197" t="s">
        <v>347</v>
      </c>
      <c r="D28" s="194" t="s">
        <v>253</v>
      </c>
      <c r="E28" s="432" t="s">
        <v>421</v>
      </c>
      <c r="F28" s="432" t="s">
        <v>422</v>
      </c>
      <c r="G28" s="432" t="s">
        <v>427</v>
      </c>
      <c r="H28" s="432" t="s">
        <v>424</v>
      </c>
      <c r="I28" s="432" t="s">
        <v>439</v>
      </c>
      <c r="J28" s="432" t="s">
        <v>159</v>
      </c>
      <c r="K28" s="435" t="s">
        <v>979</v>
      </c>
      <c r="L28" s="438"/>
      <c r="M28" s="429"/>
      <c r="Q28" s="190" t="str">
        <f>IF(OR(J28='Drop downs'!$G$7,J28='Drop downs'!$G$5), B28&amp;": "&amp;K28&amp;CHAR(10),"")</f>
        <v/>
      </c>
      <c r="R28" s="190" t="str">
        <f>IF(J28='Drop downs'!$G$2,B28&amp;": "&amp;K28&amp;""," ")</f>
        <v xml:space="preserve"> </v>
      </c>
      <c r="S28" s="190" t="str">
        <f>IF(HO9_ALT_3!E28='Drop downs'!$B$6,HO9_ALT_3!B28&amp;": "&amp;HO9_ALT_3!K28&amp;"","")</f>
        <v/>
      </c>
      <c r="T28" s="175" t="str">
        <f>IF(L28&gt;0,B28&amp;":"&amp;L28&amp;"
","")</f>
        <v/>
      </c>
      <c r="U28" s="175" t="str">
        <f>IF(M28&gt;0,B28&amp;":"&amp;M28&amp;"
","")</f>
        <v/>
      </c>
    </row>
    <row r="29" spans="1:21" ht="86.5" customHeight="1" x14ac:dyDescent="0.6">
      <c r="A29" s="421"/>
      <c r="B29" s="442"/>
      <c r="C29" s="198" t="s">
        <v>348</v>
      </c>
      <c r="D29" s="195" t="s">
        <v>253</v>
      </c>
      <c r="E29" s="433"/>
      <c r="F29" s="433"/>
      <c r="G29" s="433"/>
      <c r="H29" s="433"/>
      <c r="I29" s="433"/>
      <c r="J29" s="433"/>
      <c r="K29" s="436"/>
      <c r="L29" s="439"/>
      <c r="M29" s="430"/>
      <c r="Q29" s="190"/>
      <c r="R29" s="190"/>
      <c r="S29" s="190"/>
    </row>
    <row r="30" spans="1:21" ht="75" customHeight="1" x14ac:dyDescent="0.6">
      <c r="A30" s="421"/>
      <c r="B30" s="442"/>
      <c r="C30" s="198" t="s">
        <v>349</v>
      </c>
      <c r="D30" s="195" t="s">
        <v>257</v>
      </c>
      <c r="E30" s="433"/>
      <c r="F30" s="433"/>
      <c r="G30" s="433"/>
      <c r="H30" s="433"/>
      <c r="I30" s="433"/>
      <c r="J30" s="433"/>
      <c r="K30" s="436"/>
      <c r="L30" s="439"/>
      <c r="M30" s="430"/>
      <c r="Q30" s="190"/>
      <c r="R30" s="190"/>
      <c r="S30" s="190"/>
    </row>
    <row r="31" spans="1:21" ht="75" customHeight="1" x14ac:dyDescent="0.6">
      <c r="A31" s="421"/>
      <c r="B31" s="442"/>
      <c r="C31" s="198" t="s">
        <v>350</v>
      </c>
      <c r="D31" s="195" t="s">
        <v>253</v>
      </c>
      <c r="E31" s="433"/>
      <c r="F31" s="433"/>
      <c r="G31" s="433"/>
      <c r="H31" s="433"/>
      <c r="I31" s="433"/>
      <c r="J31" s="433"/>
      <c r="K31" s="436"/>
      <c r="L31" s="439"/>
      <c r="M31" s="430"/>
      <c r="Q31" s="190"/>
      <c r="R31" s="190"/>
      <c r="S31" s="190"/>
    </row>
    <row r="32" spans="1:21" ht="75" customHeight="1" x14ac:dyDescent="0.6">
      <c r="A32" s="421"/>
      <c r="B32" s="442"/>
      <c r="C32" s="198" t="s">
        <v>351</v>
      </c>
      <c r="D32" s="195" t="s">
        <v>257</v>
      </c>
      <c r="E32" s="433"/>
      <c r="F32" s="433"/>
      <c r="G32" s="433"/>
      <c r="H32" s="433"/>
      <c r="I32" s="433"/>
      <c r="J32" s="433"/>
      <c r="K32" s="436"/>
      <c r="L32" s="439"/>
      <c r="M32" s="430"/>
      <c r="Q32" s="190"/>
      <c r="R32" s="190"/>
      <c r="S32" s="190"/>
    </row>
    <row r="33" spans="1:21" ht="75" customHeight="1" x14ac:dyDescent="0.6">
      <c r="A33" s="421"/>
      <c r="B33" s="442"/>
      <c r="C33" s="198" t="s">
        <v>352</v>
      </c>
      <c r="D33" s="195" t="s">
        <v>257</v>
      </c>
      <c r="E33" s="433"/>
      <c r="F33" s="433"/>
      <c r="G33" s="433"/>
      <c r="H33" s="433"/>
      <c r="I33" s="433"/>
      <c r="J33" s="433"/>
      <c r="K33" s="436"/>
      <c r="L33" s="439"/>
      <c r="M33" s="430"/>
      <c r="Q33" s="190"/>
      <c r="R33" s="190"/>
      <c r="S33" s="190"/>
    </row>
    <row r="34" spans="1:21" ht="93.75" customHeight="1" x14ac:dyDescent="0.6">
      <c r="A34" s="421"/>
      <c r="B34" s="442"/>
      <c r="C34" s="198" t="s">
        <v>353</v>
      </c>
      <c r="D34" s="195" t="s">
        <v>257</v>
      </c>
      <c r="E34" s="433"/>
      <c r="F34" s="433"/>
      <c r="G34" s="433"/>
      <c r="H34" s="433"/>
      <c r="I34" s="433"/>
      <c r="J34" s="433"/>
      <c r="K34" s="436"/>
      <c r="L34" s="439"/>
      <c r="M34" s="430"/>
      <c r="Q34" s="190"/>
      <c r="R34" s="190"/>
      <c r="S34" s="190"/>
    </row>
    <row r="35" spans="1:21" ht="87" customHeight="1" thickBot="1" x14ac:dyDescent="0.65">
      <c r="A35" s="446"/>
      <c r="B35" s="443"/>
      <c r="C35" s="211" t="s">
        <v>354</v>
      </c>
      <c r="D35" s="195" t="s">
        <v>257</v>
      </c>
      <c r="E35" s="447"/>
      <c r="F35" s="447"/>
      <c r="G35" s="447"/>
      <c r="H35" s="447"/>
      <c r="I35" s="447"/>
      <c r="J35" s="447"/>
      <c r="K35" s="452"/>
      <c r="L35" s="453"/>
      <c r="M35" s="448"/>
      <c r="Q35" s="190"/>
      <c r="R35" s="190"/>
      <c r="S35" s="190"/>
    </row>
    <row r="36" spans="1:21" ht="138" customHeight="1" x14ac:dyDescent="0.6">
      <c r="A36" s="449" t="s">
        <v>355</v>
      </c>
      <c r="B36" s="441" t="s">
        <v>122</v>
      </c>
      <c r="C36" s="213" t="s">
        <v>356</v>
      </c>
      <c r="D36" s="213" t="s">
        <v>253</v>
      </c>
      <c r="E36" s="450" t="s">
        <v>103</v>
      </c>
      <c r="F36" s="450" t="s">
        <v>103</v>
      </c>
      <c r="G36" s="450" t="s">
        <v>103</v>
      </c>
      <c r="H36" s="450" t="s">
        <v>103</v>
      </c>
      <c r="I36" s="450" t="s">
        <v>103</v>
      </c>
      <c r="J36" s="450" t="s">
        <v>164</v>
      </c>
      <c r="K36" s="451" t="s">
        <v>987</v>
      </c>
      <c r="L36" s="454"/>
      <c r="M36" s="455"/>
      <c r="Q36" s="190" t="str">
        <f>IF(OR(J36='Drop downs'!$G$7,J36='Drop downs'!$G$5), B36&amp;": "&amp;K36&amp;CHAR(10),"")</f>
        <v xml:space="preserve">IIA5: 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v>
      </c>
      <c r="R36" s="190" t="str">
        <f>IF(J36='Drop downs'!$G$2,B36&amp;": "&amp;K36&amp;""," ")</f>
        <v xml:space="preserve"> </v>
      </c>
      <c r="S36" s="190" t="str">
        <f>IF(HO9_ALT_3!E36='Drop downs'!$B$6,HO9_ALT_3!B36&amp;": "&amp;HO9_ALT_3!K36&amp;"","")</f>
        <v/>
      </c>
      <c r="T36" s="175" t="str">
        <f>IF(L36&gt;0,B36&amp;":"&amp;L36&amp;"
","")</f>
        <v/>
      </c>
      <c r="U36" s="175" t="str">
        <f>IF(M36&gt;0,B36&amp;":"&amp;M36&amp;"
","")</f>
        <v/>
      </c>
    </row>
    <row r="37" spans="1:21" ht="138" customHeight="1" x14ac:dyDescent="0.6">
      <c r="A37" s="421"/>
      <c r="B37" s="442"/>
      <c r="C37" s="195" t="s">
        <v>357</v>
      </c>
      <c r="D37" s="195" t="s">
        <v>257</v>
      </c>
      <c r="E37" s="433"/>
      <c r="F37" s="433"/>
      <c r="G37" s="433"/>
      <c r="H37" s="433"/>
      <c r="I37" s="433"/>
      <c r="J37" s="433"/>
      <c r="K37" s="436"/>
      <c r="L37" s="439"/>
      <c r="M37" s="430"/>
      <c r="Q37" s="190"/>
      <c r="R37" s="190"/>
      <c r="S37" s="190"/>
    </row>
    <row r="38" spans="1:21" ht="138" customHeight="1" x14ac:dyDescent="0.6">
      <c r="A38" s="421"/>
      <c r="B38" s="442"/>
      <c r="C38" s="195" t="s">
        <v>358</v>
      </c>
      <c r="D38" s="195" t="s">
        <v>253</v>
      </c>
      <c r="E38" s="433"/>
      <c r="F38" s="433"/>
      <c r="G38" s="433"/>
      <c r="H38" s="433"/>
      <c r="I38" s="433"/>
      <c r="J38" s="433"/>
      <c r="K38" s="436"/>
      <c r="L38" s="439"/>
      <c r="M38" s="430"/>
      <c r="Q38" s="190"/>
      <c r="R38" s="190"/>
      <c r="S38" s="190"/>
    </row>
    <row r="39" spans="1:21" ht="147.75" customHeight="1" x14ac:dyDescent="0.6">
      <c r="A39" s="421"/>
      <c r="B39" s="442"/>
      <c r="C39" s="195" t="s">
        <v>359</v>
      </c>
      <c r="D39" s="195" t="s">
        <v>257</v>
      </c>
      <c r="E39" s="433"/>
      <c r="F39" s="433"/>
      <c r="G39" s="433"/>
      <c r="H39" s="433"/>
      <c r="I39" s="433"/>
      <c r="J39" s="433"/>
      <c r="K39" s="436"/>
      <c r="L39" s="439"/>
      <c r="M39" s="430"/>
      <c r="Q39" s="190"/>
      <c r="R39" s="190"/>
      <c r="S39" s="190"/>
    </row>
    <row r="40" spans="1:21" ht="153" customHeight="1" x14ac:dyDescent="0.6">
      <c r="A40" s="421"/>
      <c r="B40" s="442"/>
      <c r="C40" s="195" t="s">
        <v>360</v>
      </c>
      <c r="D40" s="195" t="s">
        <v>257</v>
      </c>
      <c r="E40" s="433"/>
      <c r="F40" s="433"/>
      <c r="G40" s="433"/>
      <c r="H40" s="433"/>
      <c r="I40" s="433"/>
      <c r="J40" s="433"/>
      <c r="K40" s="436"/>
      <c r="L40" s="439"/>
      <c r="M40" s="430"/>
      <c r="Q40" s="190"/>
      <c r="R40" s="190"/>
      <c r="S40" s="190"/>
    </row>
    <row r="41" spans="1:21" ht="178.75" customHeight="1" thickBot="1" x14ac:dyDescent="0.65">
      <c r="A41" s="446"/>
      <c r="B41" s="443"/>
      <c r="C41" s="212" t="s">
        <v>361</v>
      </c>
      <c r="D41" s="212" t="s">
        <v>253</v>
      </c>
      <c r="E41" s="447"/>
      <c r="F41" s="447"/>
      <c r="G41" s="447"/>
      <c r="H41" s="447"/>
      <c r="I41" s="447"/>
      <c r="J41" s="447"/>
      <c r="K41" s="452"/>
      <c r="L41" s="453"/>
      <c r="M41" s="448"/>
      <c r="Q41" s="190"/>
      <c r="R41" s="190"/>
      <c r="S41" s="190"/>
    </row>
    <row r="42" spans="1:21" ht="78" x14ac:dyDescent="0.6">
      <c r="A42" s="449" t="s">
        <v>362</v>
      </c>
      <c r="B42" s="441" t="s">
        <v>123</v>
      </c>
      <c r="C42" s="213" t="s">
        <v>363</v>
      </c>
      <c r="D42" s="213" t="s">
        <v>253</v>
      </c>
      <c r="E42" s="450" t="s">
        <v>421</v>
      </c>
      <c r="F42" s="450" t="s">
        <v>444</v>
      </c>
      <c r="G42" s="450" t="s">
        <v>427</v>
      </c>
      <c r="H42" s="450" t="s">
        <v>424</v>
      </c>
      <c r="I42" s="450" t="s">
        <v>439</v>
      </c>
      <c r="J42" s="450" t="s">
        <v>159</v>
      </c>
      <c r="K42" s="451" t="s">
        <v>988</v>
      </c>
      <c r="L42" s="454"/>
      <c r="M42" s="455"/>
      <c r="Q42" s="190" t="str">
        <f>IF(OR(J42='Drop downs'!$G$7,J42='Drop downs'!$G$5), B42&amp;": "&amp;K42&amp;CHAR(10),"")</f>
        <v/>
      </c>
      <c r="R42" s="190" t="str">
        <f>IF(J42='Drop downs'!$G$2,B42&amp;": "&amp;K42&amp;""," ")</f>
        <v xml:space="preserve"> </v>
      </c>
      <c r="S42" s="190" t="str">
        <f>IF(HO9_ALT_3!E42='Drop downs'!$B$6,HO9_ALT_3!B42&amp;": "&amp;HO9_ALT_3!K42&amp;"","")</f>
        <v/>
      </c>
      <c r="T42" s="175" t="str">
        <f>IF(L42&gt;0,B42&amp;":"&amp;L42&amp;"
","")</f>
        <v/>
      </c>
      <c r="U42" s="175" t="str">
        <f>IF(M42&gt;0,B42&amp;":"&amp;M42&amp;"
","")</f>
        <v/>
      </c>
    </row>
    <row r="43" spans="1:21" ht="52" x14ac:dyDescent="0.6">
      <c r="A43" s="421"/>
      <c r="B43" s="442"/>
      <c r="C43" s="195" t="s">
        <v>364</v>
      </c>
      <c r="D43" s="195" t="s">
        <v>253</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64.5" customHeight="1" x14ac:dyDescent="0.6">
      <c r="A45" s="421"/>
      <c r="B45" s="442"/>
      <c r="C45" s="195" t="s">
        <v>366</v>
      </c>
      <c r="D45" s="195" t="s">
        <v>257</v>
      </c>
      <c r="E45" s="433"/>
      <c r="F45" s="433"/>
      <c r="G45" s="433"/>
      <c r="H45" s="433"/>
      <c r="I45" s="433"/>
      <c r="J45" s="433"/>
      <c r="K45" s="436"/>
      <c r="L45" s="439"/>
      <c r="M45" s="430"/>
      <c r="Q45" s="190"/>
      <c r="R45" s="190"/>
      <c r="S45" s="190"/>
    </row>
    <row r="46" spans="1:21" ht="93.75" customHeight="1" thickBot="1" x14ac:dyDescent="0.65">
      <c r="A46" s="446"/>
      <c r="B46" s="443"/>
      <c r="C46" s="212" t="s">
        <v>367</v>
      </c>
      <c r="D46" s="195" t="s">
        <v>257</v>
      </c>
      <c r="E46" s="447"/>
      <c r="F46" s="447"/>
      <c r="G46" s="447"/>
      <c r="H46" s="447"/>
      <c r="I46" s="447"/>
      <c r="J46" s="447"/>
      <c r="K46" s="452"/>
      <c r="L46" s="453"/>
      <c r="M46" s="448"/>
      <c r="Q46" s="190"/>
      <c r="R46" s="190"/>
      <c r="S46" s="190"/>
    </row>
    <row r="47" spans="1:21" ht="141.65" customHeight="1" x14ac:dyDescent="0.6">
      <c r="A47" s="449" t="s">
        <v>368</v>
      </c>
      <c r="B47" s="441" t="s">
        <v>124</v>
      </c>
      <c r="C47" s="213" t="s">
        <v>369</v>
      </c>
      <c r="D47" s="213" t="s">
        <v>257</v>
      </c>
      <c r="E47" s="450" t="s">
        <v>103</v>
      </c>
      <c r="F47" s="450" t="s">
        <v>103</v>
      </c>
      <c r="G47" s="450" t="s">
        <v>103</v>
      </c>
      <c r="H47" s="450" t="s">
        <v>103</v>
      </c>
      <c r="I47" s="450" t="s">
        <v>103</v>
      </c>
      <c r="J47" s="450" t="s">
        <v>161</v>
      </c>
      <c r="K47" s="451" t="s">
        <v>573</v>
      </c>
      <c r="L47" s="454"/>
      <c r="M47" s="455"/>
      <c r="Q47" s="190" t="str">
        <f>IF(OR(J47='Drop downs'!$G$7,J47='Drop downs'!$G$5), B47&amp;": "&amp;K47&amp;CHAR(10),"")</f>
        <v/>
      </c>
      <c r="R47" s="190" t="str">
        <f>IF(J47='Drop downs'!$G$2,B47&amp;": "&amp;K47&amp;""," ")</f>
        <v xml:space="preserve"> </v>
      </c>
      <c r="S47" s="190" t="str">
        <f>IF(HO9_ALT_3!E47='Drop downs'!$B$6,HO9_ALT_3!B47&amp;": "&amp;HO9_ALT_3!K47&amp;"","")</f>
        <v/>
      </c>
      <c r="T47" s="175" t="str">
        <f>IF(L47&gt;0,B47&amp;":"&amp;L47&amp;"
","")</f>
        <v/>
      </c>
      <c r="U47" s="175" t="str">
        <f>IF(M47&gt;0,B47&amp;":"&amp;M47&amp;"
","")</f>
        <v/>
      </c>
    </row>
    <row r="48" spans="1:21" ht="79"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IF(HO9_ALT_3!E48='Drop downs'!$B$6,HO9_ALT_3!B48&amp;": "&amp;HO9_ALT_3!K48&amp;"","")</f>
        <v xml:space="preserve">: </v>
      </c>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573</v>
      </c>
      <c r="L49" s="438"/>
      <c r="M49" s="429"/>
      <c r="Q49" s="190" t="str">
        <f>IF(OR(J49='Drop downs'!$G$7,J49='Drop downs'!$G$5), B49&amp;": "&amp;K49&amp;CHAR(10),"")</f>
        <v/>
      </c>
      <c r="R49" s="190" t="str">
        <f>IF(J49='Drop downs'!$G$2,B49&amp;": "&amp;K49&amp;""," ")</f>
        <v xml:space="preserve"> </v>
      </c>
      <c r="S49" s="190" t="str">
        <f>IF(HO9_ALT_3!E49='Drop downs'!$B$6,HO9_ALT_3!B49&amp;": "&amp;HO9_ALT_3!K49&amp;"","")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9"/>
      <c r="M50" s="430"/>
      <c r="Q50" s="190"/>
      <c r="R50" s="190"/>
      <c r="S50" s="190"/>
    </row>
    <row r="51" spans="1:21" x14ac:dyDescent="0.6">
      <c r="A51" s="421"/>
      <c r="B51" s="442"/>
      <c r="C51" s="200" t="s">
        <v>374</v>
      </c>
      <c r="D51" s="191" t="s">
        <v>257</v>
      </c>
      <c r="E51" s="433"/>
      <c r="F51" s="433"/>
      <c r="G51" s="433"/>
      <c r="H51" s="433"/>
      <c r="I51" s="433"/>
      <c r="J51" s="433"/>
      <c r="K51" s="436"/>
      <c r="L51" s="439"/>
      <c r="M51" s="430"/>
      <c r="Q51" s="190"/>
      <c r="R51" s="190"/>
      <c r="S51" s="190"/>
    </row>
    <row r="52" spans="1:21" x14ac:dyDescent="0.6">
      <c r="A52" s="421"/>
      <c r="B52" s="442"/>
      <c r="C52" s="191" t="s">
        <v>375</v>
      </c>
      <c r="D52" s="191" t="s">
        <v>257</v>
      </c>
      <c r="E52" s="433"/>
      <c r="F52" s="433"/>
      <c r="G52" s="433"/>
      <c r="H52" s="433"/>
      <c r="I52" s="433"/>
      <c r="J52" s="433"/>
      <c r="K52" s="436"/>
      <c r="L52" s="439"/>
      <c r="M52" s="430"/>
      <c r="Q52" s="190"/>
      <c r="R52" s="190"/>
      <c r="S52" s="190"/>
    </row>
    <row r="53" spans="1:21" ht="26.5" thickBot="1" x14ac:dyDescent="0.65">
      <c r="A53" s="422"/>
      <c r="B53" s="443"/>
      <c r="C53" s="193" t="s">
        <v>376</v>
      </c>
      <c r="D53" s="191" t="s">
        <v>257</v>
      </c>
      <c r="E53" s="434"/>
      <c r="F53" s="434"/>
      <c r="G53" s="434"/>
      <c r="H53" s="434"/>
      <c r="I53" s="434"/>
      <c r="J53" s="434"/>
      <c r="K53" s="437"/>
      <c r="L53" s="440"/>
      <c r="M53" s="431"/>
      <c r="Q53" s="190"/>
      <c r="R53" s="190"/>
      <c r="S53" s="190"/>
    </row>
    <row r="54" spans="1:21" ht="56.15" customHeight="1"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IF(HO9_ALT_3!E54='Drop downs'!$B$6,HO9_ALT_3!B54&amp;": "&amp;HO9_ALT_3!K54&amp;"","")</f>
        <v/>
      </c>
      <c r="T54" s="175" t="str">
        <f>IF(L54&gt;0,B54&amp;":"&amp;L54&amp;"
","")</f>
        <v/>
      </c>
      <c r="U54" s="175" t="str">
        <f>IF(M54&gt;0,B54&amp;":"&amp;M54&amp;"
","")</f>
        <v/>
      </c>
    </row>
    <row r="55" spans="1:21" ht="57.65" customHeight="1" x14ac:dyDescent="0.6">
      <c r="A55" s="421"/>
      <c r="B55" s="442"/>
      <c r="C55" s="202" t="s">
        <v>379</v>
      </c>
      <c r="D55" s="191" t="s">
        <v>257</v>
      </c>
      <c r="E55" s="433"/>
      <c r="F55" s="433"/>
      <c r="G55" s="433"/>
      <c r="H55" s="433"/>
      <c r="I55" s="433"/>
      <c r="J55" s="433"/>
      <c r="K55" s="436"/>
      <c r="L55" s="439"/>
      <c r="M55" s="430"/>
      <c r="Q55" s="190"/>
      <c r="R55" s="190"/>
      <c r="S55" s="190"/>
    </row>
    <row r="56" spans="1:21" ht="93" customHeight="1" thickBot="1" x14ac:dyDescent="0.65">
      <c r="A56" s="422"/>
      <c r="B56" s="443"/>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573</v>
      </c>
      <c r="L57" s="438"/>
      <c r="M57" s="429"/>
      <c r="Q57" s="190" t="str">
        <f>IF(OR(J57='Drop downs'!$G$7,J57='Drop downs'!$G$5), B57&amp;": "&amp;K57&amp;CHAR(10),"")</f>
        <v/>
      </c>
      <c r="R57" s="190" t="str">
        <f>IF(J57='Drop downs'!$G$2,B57&amp;": "&amp;K57&amp;""," ")</f>
        <v xml:space="preserve"> </v>
      </c>
      <c r="S57" s="190" t="str">
        <f>IF(HO9_ALT_3!E57='Drop downs'!$B$6,HO9_ALT_3!B57&amp;": "&amp;HO9_ALT_3!K57&amp;"","")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ht="52"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257</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30.65" customHeight="1"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IF(HO9_ALT_3!E65='Drop downs'!$B$6,HO9_ALT_3!B65&amp;": "&amp;HO9_ALT_3!K65&amp;"","")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80.150000000000006" customHeight="1" x14ac:dyDescent="0.6">
      <c r="A72" s="420" t="s">
        <v>398</v>
      </c>
      <c r="B72" s="441" t="s">
        <v>129</v>
      </c>
      <c r="C72" s="197" t="s">
        <v>399</v>
      </c>
      <c r="D72" s="189" t="s">
        <v>253</v>
      </c>
      <c r="E72" s="432" t="s">
        <v>421</v>
      </c>
      <c r="F72" s="432" t="s">
        <v>422</v>
      </c>
      <c r="G72" s="432" t="s">
        <v>427</v>
      </c>
      <c r="H72" s="432" t="s">
        <v>424</v>
      </c>
      <c r="I72" s="432" t="s">
        <v>425</v>
      </c>
      <c r="J72" s="432" t="s">
        <v>166</v>
      </c>
      <c r="K72" s="435" t="s">
        <v>989</v>
      </c>
      <c r="L72" s="438"/>
      <c r="M72" s="429"/>
      <c r="Q72" s="190" t="str">
        <f>IF(OR(J72='Drop downs'!$G$7,J72='Drop downs'!$G$5), B72&amp;": "&amp;K72&amp;CHAR(10),"")</f>
        <v/>
      </c>
      <c r="R72" s="190" t="str">
        <f>IF(J72='Drop downs'!$G$2,B72&amp;": "&amp;K72&amp;""," ")</f>
        <v xml:space="preserve"> </v>
      </c>
      <c r="S72" s="190" t="str">
        <f>IF(HO9_ALT_3!E72='Drop downs'!$B$6,HO9_ALT_3!B72&amp;": "&amp;HO9_ALT_3!K72&amp;"","")</f>
        <v/>
      </c>
      <c r="T72" s="175" t="str">
        <f>IF(L72&gt;0,B72&amp;":"&amp;L72&amp;"
","")</f>
        <v/>
      </c>
      <c r="U72" s="175" t="str">
        <f>IF(M72&gt;0,B72&amp;":"&amp;M72&amp;"
","")</f>
        <v/>
      </c>
    </row>
    <row r="73" spans="1:21" ht="80.150000000000006" customHeight="1" x14ac:dyDescent="0.6">
      <c r="A73" s="421"/>
      <c r="B73" s="442"/>
      <c r="C73" s="198" t="s">
        <v>400</v>
      </c>
      <c r="D73" s="191" t="s">
        <v>253</v>
      </c>
      <c r="E73" s="433"/>
      <c r="F73" s="433"/>
      <c r="G73" s="433"/>
      <c r="H73" s="433"/>
      <c r="I73" s="433"/>
      <c r="J73" s="433"/>
      <c r="K73" s="436"/>
      <c r="L73" s="439"/>
      <c r="M73" s="430"/>
      <c r="Q73" s="190"/>
      <c r="R73" s="190"/>
      <c r="S73" s="190"/>
    </row>
    <row r="74" spans="1:21" ht="88.5" customHeight="1" x14ac:dyDescent="0.6">
      <c r="A74" s="421"/>
      <c r="B74" s="442"/>
      <c r="C74" s="198" t="s">
        <v>401</v>
      </c>
      <c r="D74" s="191" t="s">
        <v>257</v>
      </c>
      <c r="E74" s="433"/>
      <c r="F74" s="433"/>
      <c r="G74" s="433"/>
      <c r="H74" s="433"/>
      <c r="I74" s="433"/>
      <c r="J74" s="433"/>
      <c r="K74" s="436"/>
      <c r="L74" s="439"/>
      <c r="M74" s="430"/>
      <c r="Q74" s="190"/>
      <c r="R74" s="190"/>
      <c r="S74" s="190"/>
    </row>
    <row r="75" spans="1:21" ht="80.150000000000006" customHeight="1" x14ac:dyDescent="0.6">
      <c r="A75" s="421"/>
      <c r="B75" s="442"/>
      <c r="C75" s="198" t="s">
        <v>402</v>
      </c>
      <c r="D75" s="191" t="s">
        <v>257</v>
      </c>
      <c r="E75" s="433"/>
      <c r="F75" s="433"/>
      <c r="G75" s="433"/>
      <c r="H75" s="433"/>
      <c r="I75" s="433"/>
      <c r="J75" s="433"/>
      <c r="K75" s="436"/>
      <c r="L75" s="439"/>
      <c r="M75" s="430"/>
      <c r="Q75" s="190"/>
      <c r="R75" s="190"/>
      <c r="S75" s="190"/>
    </row>
    <row r="76" spans="1:21" ht="80.150000000000006" customHeight="1" thickBot="1" x14ac:dyDescent="0.65">
      <c r="A76" s="446"/>
      <c r="B76" s="443"/>
      <c r="C76" s="207" t="s">
        <v>403</v>
      </c>
      <c r="D76" s="191" t="s">
        <v>257</v>
      </c>
      <c r="E76" s="447"/>
      <c r="F76" s="447"/>
      <c r="G76" s="447"/>
      <c r="H76" s="447"/>
      <c r="I76" s="447"/>
      <c r="J76" s="447"/>
      <c r="K76" s="452"/>
      <c r="L76" s="453"/>
      <c r="M76" s="448"/>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613" t="s">
        <v>573</v>
      </c>
      <c r="L77" s="454"/>
      <c r="M77" s="455"/>
      <c r="Q77" s="190" t="str">
        <f>IF(OR(J77='Drop downs'!$G$7,J77='Drop downs'!$G$5), B77&amp;": "&amp;K77&amp;CHAR(10),"")</f>
        <v/>
      </c>
      <c r="R77" s="190" t="str">
        <f>IF(J77='Drop downs'!$G$2,B77&amp;": "&amp;K77&amp;""," ")</f>
        <v xml:space="preserve"> </v>
      </c>
      <c r="S77" s="190" t="str">
        <f>IF(HO9_ALT_3!E77='Drop downs'!$B$6,HO9_ALT_3!B77&amp;": "&amp;HO9_ALT_3!K77&amp;"","")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196" t="s">
        <v>257</v>
      </c>
      <c r="E83" s="447"/>
      <c r="F83" s="447"/>
      <c r="G83" s="447"/>
      <c r="H83" s="447"/>
      <c r="I83" s="447"/>
      <c r="J83" s="447"/>
      <c r="K83" s="612"/>
      <c r="L83" s="440"/>
      <c r="M83" s="431"/>
      <c r="Q83" s="190"/>
      <c r="R83" s="190"/>
      <c r="S83" s="190"/>
    </row>
    <row r="84" spans="1:21" ht="102" customHeight="1" x14ac:dyDescent="0.6">
      <c r="A84" s="444" t="s">
        <v>412</v>
      </c>
      <c r="B84" s="441" t="s">
        <v>131</v>
      </c>
      <c r="C84" s="206" t="s">
        <v>413</v>
      </c>
      <c r="D84" s="194" t="s">
        <v>257</v>
      </c>
      <c r="E84" s="432" t="s">
        <v>421</v>
      </c>
      <c r="F84" s="432" t="s">
        <v>422</v>
      </c>
      <c r="G84" s="432" t="s">
        <v>427</v>
      </c>
      <c r="H84" s="432" t="s">
        <v>424</v>
      </c>
      <c r="I84" s="432" t="s">
        <v>439</v>
      </c>
      <c r="J84" s="432" t="s">
        <v>159</v>
      </c>
      <c r="K84" s="435" t="s">
        <v>983</v>
      </c>
      <c r="L84" s="438"/>
      <c r="M84" s="429"/>
      <c r="Q84" s="190" t="str">
        <f>IF(OR(J84='Drop downs'!$G$7,J84='Drop downs'!$G$5), B84&amp;": "&amp;K84&amp;CHAR(10),"")</f>
        <v/>
      </c>
      <c r="R84" s="190" t="str">
        <f>IF(J84='Drop downs'!$G$2,B84&amp;": "&amp;K84&amp;""," ")</f>
        <v xml:space="preserve"> </v>
      </c>
      <c r="S84" s="190" t="str">
        <f>IF(HO9_ALT_3!E84='Drop downs'!$B$6,HO9_ALT_3!B84&amp;": "&amp;HO9_ALT_3!K84&amp;"","")</f>
        <v/>
      </c>
      <c r="T84" s="175" t="str">
        <f>IF(L84&gt;0,B84&amp;":"&amp;L84&amp;"
","")</f>
        <v/>
      </c>
      <c r="U84" s="175" t="str">
        <f>IF(M84&gt;0,B84&amp;":"&amp;M84&amp;"
","")</f>
        <v/>
      </c>
    </row>
    <row r="85" spans="1:21" ht="88" customHeight="1" x14ac:dyDescent="0.6">
      <c r="A85" s="463"/>
      <c r="B85" s="442"/>
      <c r="C85" s="205" t="s">
        <v>414</v>
      </c>
      <c r="D85" s="195" t="s">
        <v>253</v>
      </c>
      <c r="E85" s="433"/>
      <c r="F85" s="433"/>
      <c r="G85" s="433"/>
      <c r="H85" s="433"/>
      <c r="I85" s="433"/>
      <c r="J85" s="433"/>
      <c r="K85" s="436"/>
      <c r="L85" s="439"/>
      <c r="M85" s="430"/>
      <c r="Q85" s="190"/>
      <c r="R85" s="190"/>
      <c r="S85" s="190"/>
    </row>
    <row r="86" spans="1:21" ht="95.25" customHeight="1" x14ac:dyDescent="0.6">
      <c r="A86" s="463"/>
      <c r="B86" s="442"/>
      <c r="C86" s="205" t="s">
        <v>415</v>
      </c>
      <c r="D86" s="195" t="s">
        <v>253</v>
      </c>
      <c r="E86" s="433"/>
      <c r="F86" s="433"/>
      <c r="G86" s="433"/>
      <c r="H86" s="433"/>
      <c r="I86" s="433"/>
      <c r="J86" s="433"/>
      <c r="K86" s="436"/>
      <c r="L86" s="439"/>
      <c r="M86" s="430"/>
      <c r="Q86" s="190"/>
      <c r="R86" s="190"/>
      <c r="S86" s="190"/>
    </row>
    <row r="87" spans="1:21" ht="108.65" customHeight="1" thickBot="1" x14ac:dyDescent="0.65">
      <c r="A87" s="464"/>
      <c r="B87" s="443"/>
      <c r="C87" s="207" t="s">
        <v>416</v>
      </c>
      <c r="D87" s="212"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17.75" customHeight="1" x14ac:dyDescent="0.6">
      <c r="A90" s="471" t="str">
        <f>Q8&amp;Q18&amp;Q20&amp;Q28&amp;Q36&amp;Q42&amp;Q47&amp;Q48&amp;Q49&amp;Q54&amp;Q57&amp;Q65&amp;Q72&amp;Q77&amp;Q84&amp;Q87</f>
        <v xml:space="preserve">IIA5: 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mbr/FNv5fA5VbBrbR/qunQ2/PseCtyZmSLG1uYgq1mqx8EqMyvK6JwcWHCrNFys+1oQXG71Mcy1hjkZFTCsbag==" saltValue="dukhIHsETeQaBd5l7AJDUw=="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2523" priority="1">
      <formula>$D8="No"</formula>
    </cfRule>
  </conditionalFormatting>
  <conditionalFormatting sqref="J8 J18 J28 J72 J84">
    <cfRule type="cellIs" dxfId="2522" priority="58" operator="equal">
      <formula>"Significant Negative"</formula>
    </cfRule>
    <cfRule type="cellIs" dxfId="2521" priority="59" operator="equal">
      <formula>"Minor Negative"</formula>
    </cfRule>
    <cfRule type="cellIs" dxfId="2520" priority="60" operator="equal">
      <formula>"Uncertain"</formula>
    </cfRule>
    <cfRule type="cellIs" dxfId="2519" priority="61" operator="equal">
      <formula>"Neutral"</formula>
    </cfRule>
    <cfRule type="cellIs" dxfId="2518" priority="62" operator="equal">
      <formula>"Minor Positive"</formula>
    </cfRule>
    <cfRule type="cellIs" dxfId="2517" priority="63" operator="equal">
      <formula>"Significant Positive"</formula>
    </cfRule>
  </conditionalFormatting>
  <conditionalFormatting sqref="J20">
    <cfRule type="cellIs" dxfId="2516" priority="52" operator="equal">
      <formula>"Significant Negative"</formula>
    </cfRule>
    <cfRule type="cellIs" dxfId="2515" priority="53" operator="equal">
      <formula>"Minor Negative"</formula>
    </cfRule>
    <cfRule type="cellIs" dxfId="2514" priority="54" operator="equal">
      <formula>"Uncertain"</formula>
    </cfRule>
    <cfRule type="cellIs" dxfId="2513" priority="55" operator="equal">
      <formula>"Neutral"</formula>
    </cfRule>
    <cfRule type="cellIs" dxfId="2512" priority="56" operator="equal">
      <formula>"Minor Positive"</formula>
    </cfRule>
    <cfRule type="cellIs" dxfId="2511" priority="57" operator="equal">
      <formula>"Significant Positive"</formula>
    </cfRule>
  </conditionalFormatting>
  <conditionalFormatting sqref="J36">
    <cfRule type="cellIs" dxfId="2510" priority="46" operator="equal">
      <formula>"Significant Negative"</formula>
    </cfRule>
    <cfRule type="cellIs" dxfId="2509" priority="47" operator="equal">
      <formula>"Minor Negative"</formula>
    </cfRule>
    <cfRule type="cellIs" dxfId="2508" priority="48" operator="equal">
      <formula>"Uncertain"</formula>
    </cfRule>
    <cfRule type="cellIs" dxfId="2507" priority="49" operator="equal">
      <formula>"Neutral"</formula>
    </cfRule>
    <cfRule type="cellIs" dxfId="2506" priority="50" operator="equal">
      <formula>"Minor Positive"</formula>
    </cfRule>
    <cfRule type="cellIs" dxfId="2505" priority="51" operator="equal">
      <formula>"Significant Positive"</formula>
    </cfRule>
  </conditionalFormatting>
  <conditionalFormatting sqref="J42">
    <cfRule type="cellIs" dxfId="2504" priority="21" operator="equal">
      <formula>"Significant Negative"</formula>
    </cfRule>
    <cfRule type="cellIs" dxfId="2503" priority="22" operator="equal">
      <formula>"Minor Negative"</formula>
    </cfRule>
    <cfRule type="cellIs" dxfId="2502" priority="23" operator="equal">
      <formula>"Uncertain"</formula>
    </cfRule>
    <cfRule type="cellIs" dxfId="2501" priority="24" operator="equal">
      <formula>"Neutral"</formula>
    </cfRule>
    <cfRule type="cellIs" dxfId="2500" priority="25" operator="equal">
      <formula>"Minor Positive"</formula>
    </cfRule>
    <cfRule type="cellIs" dxfId="2499" priority="26" operator="equal">
      <formula>"Significant Positive"</formula>
    </cfRule>
  </conditionalFormatting>
  <conditionalFormatting sqref="J47">
    <cfRule type="cellIs" dxfId="2498" priority="27" operator="equal">
      <formula>"Significant Negative"</formula>
    </cfRule>
    <cfRule type="cellIs" dxfId="2497" priority="28" operator="equal">
      <formula>"Minor Negative"</formula>
    </cfRule>
    <cfRule type="cellIs" dxfId="2496" priority="29" operator="equal">
      <formula>"Uncertain"</formula>
    </cfRule>
    <cfRule type="cellIs" dxfId="2495" priority="30" operator="equal">
      <formula>"Neutral"</formula>
    </cfRule>
    <cfRule type="cellIs" dxfId="2494" priority="31" operator="equal">
      <formula>"Minor Positive"</formula>
    </cfRule>
    <cfRule type="cellIs" dxfId="2493" priority="32" operator="equal">
      <formula>"Significant Positive"</formula>
    </cfRule>
  </conditionalFormatting>
  <conditionalFormatting sqref="J49">
    <cfRule type="cellIs" dxfId="2492" priority="33" operator="equal">
      <formula>"Significant Negative"</formula>
    </cfRule>
    <cfRule type="cellIs" dxfId="2491" priority="34" operator="equal">
      <formula>"Minor Negative"</formula>
    </cfRule>
    <cfRule type="cellIs" dxfId="2490" priority="35" operator="equal">
      <formula>"Uncertain"</formula>
    </cfRule>
    <cfRule type="cellIs" dxfId="2489" priority="36" operator="equal">
      <formula>"Neutral"</formula>
    </cfRule>
    <cfRule type="cellIs" dxfId="2488" priority="37" operator="equal">
      <formula>"Minor Positive"</formula>
    </cfRule>
    <cfRule type="cellIs" dxfId="2487" priority="38" operator="equal">
      <formula>"Significant Positive"</formula>
    </cfRule>
  </conditionalFormatting>
  <conditionalFormatting sqref="J54">
    <cfRule type="cellIs" dxfId="2486" priority="39" operator="equal">
      <formula>"Significant Negative"</formula>
    </cfRule>
    <cfRule type="cellIs" dxfId="2485" priority="40" operator="equal">
      <formula>"Minor Negative"</formula>
    </cfRule>
    <cfRule type="cellIs" dxfId="2484" priority="41" operator="equal">
      <formula>"Uncertain"</formula>
    </cfRule>
    <cfRule type="cellIs" dxfId="2483" priority="42" operator="equal">
      <formula>"Neutral"</formula>
    </cfRule>
    <cfRule type="cellIs" dxfId="2482" priority="43" operator="equal">
      <formula>"Minor Positive"</formula>
    </cfRule>
    <cfRule type="cellIs" dxfId="2481" priority="44" operator="equal">
      <formula>"Significant Positive"</formula>
    </cfRule>
  </conditionalFormatting>
  <conditionalFormatting sqref="J57">
    <cfRule type="cellIs" dxfId="2480" priority="15" operator="equal">
      <formula>"Significant Negative"</formula>
    </cfRule>
    <cfRule type="cellIs" dxfId="2479" priority="16" operator="equal">
      <formula>"Minor Negative"</formula>
    </cfRule>
    <cfRule type="cellIs" dxfId="2478" priority="17" operator="equal">
      <formula>"Uncertain"</formula>
    </cfRule>
    <cfRule type="cellIs" dxfId="2477" priority="18" operator="equal">
      <formula>"Neutral"</formula>
    </cfRule>
    <cfRule type="cellIs" dxfId="2476" priority="19" operator="equal">
      <formula>"Minor Positive"</formula>
    </cfRule>
    <cfRule type="cellIs" dxfId="2475" priority="20" operator="equal">
      <formula>"Significant Positive"</formula>
    </cfRule>
  </conditionalFormatting>
  <conditionalFormatting sqref="J65">
    <cfRule type="cellIs" dxfId="2474" priority="9" operator="equal">
      <formula>"Significant Negative"</formula>
    </cfRule>
    <cfRule type="cellIs" dxfId="2473" priority="10" operator="equal">
      <formula>"Minor Negative"</formula>
    </cfRule>
    <cfRule type="cellIs" dxfId="2472" priority="11" operator="equal">
      <formula>"Uncertain"</formula>
    </cfRule>
    <cfRule type="cellIs" dxfId="2471" priority="12" operator="equal">
      <formula>"Neutral"</formula>
    </cfRule>
    <cfRule type="cellIs" dxfId="2470" priority="13" operator="equal">
      <formula>"Minor Positive"</formula>
    </cfRule>
    <cfRule type="cellIs" dxfId="2469" priority="14" operator="equal">
      <formula>"Significant Positive"</formula>
    </cfRule>
  </conditionalFormatting>
  <conditionalFormatting sqref="J77">
    <cfRule type="cellIs" dxfId="2468" priority="3" operator="equal">
      <formula>"Significant Negative"</formula>
    </cfRule>
    <cfRule type="cellIs" dxfId="2467" priority="4" operator="equal">
      <formula>"Minor Negative"</formula>
    </cfRule>
    <cfRule type="cellIs" dxfId="2466" priority="5" operator="equal">
      <formula>"Uncertain"</formula>
    </cfRule>
    <cfRule type="cellIs" dxfId="2465" priority="6" operator="equal">
      <formula>"Neutral"</formula>
    </cfRule>
    <cfRule type="cellIs" dxfId="2464" priority="7" operator="equal">
      <formula>"Minor Positive"</formula>
    </cfRule>
    <cfRule type="cellIs" dxfId="2463"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C5AE709D-DA8E-4ACE-8409-F5E8C7AC8B9F}">
          <x14:formula1>
            <xm:f>'Drop downs'!$G$2:$G$7</xm:f>
          </x14:formula1>
          <xm:sqref>J8 J18 J20 J28 J36 J72 J84 J57 J49 J42 J54 J47 J65 J77</xm:sqref>
        </x14:dataValidation>
        <x14:dataValidation type="list" allowBlank="1" showInputMessage="1" showErrorMessage="1" xr:uid="{512A0CF4-96D6-4943-A40A-4E6C63262365}">
          <x14:formula1>
            <xm:f>'Drop downs'!$F$2:$F$6</xm:f>
          </x14:formula1>
          <xm:sqref>I8 I18 I20 I28 I36 I77 I84 I57 I49 I42 I54 I47 I65 I72</xm:sqref>
        </x14:dataValidation>
        <x14:dataValidation type="list" allowBlank="1" showInputMessage="1" showErrorMessage="1" xr:uid="{068F6891-D85D-4B98-9493-550781D8E2F2}">
          <x14:formula1>
            <xm:f>'Drop downs'!$E$2:$E$6</xm:f>
          </x14:formula1>
          <xm:sqref>H8 H18 H20 H28 H36 H77 H84 H57 H49 H42 H54 H47 H65 H72</xm:sqref>
        </x14:dataValidation>
        <x14:dataValidation type="list" allowBlank="1" showInputMessage="1" showErrorMessage="1" xr:uid="{F809B694-0A02-4BBD-9878-51927AF85077}">
          <x14:formula1>
            <xm:f>'Drop downs'!$D$2:$D$7</xm:f>
          </x14:formula1>
          <xm:sqref>G8 G18 G20 G28 G36 G77 G84 G57 G49 G42 G54 G47 G65 G72</xm:sqref>
        </x14:dataValidation>
        <x14:dataValidation type="list" allowBlank="1" showInputMessage="1" showErrorMessage="1" xr:uid="{9B5AC1D8-5A46-4AC1-9710-30C76458673E}">
          <x14:formula1>
            <xm:f>'Drop downs'!$C$2:$C$5</xm:f>
          </x14:formula1>
          <xm:sqref>F8 F18 F20 F28 F36 F77 F84 F57 F49 F42 F54 F47 F65 F72</xm:sqref>
        </x14:dataValidation>
        <x14:dataValidation type="list" allowBlank="1" showInputMessage="1" showErrorMessage="1" xr:uid="{521A880E-DA1F-4AB2-AFFD-0AF731869568}">
          <x14:formula1>
            <xm:f>'Drop downs'!$B$2:$B$4</xm:f>
          </x14:formula1>
          <xm:sqref>E8 E18 E20 E28 E36 E77 E84 E57 E49 E42 E54 E47 E65 E72</xm:sqref>
        </x14:dataValidation>
        <x14:dataValidation type="list" allowBlank="1" showInputMessage="1" showErrorMessage="1" xr:uid="{9925FDF6-B905-4FC6-9718-1BFF753D2230}">
          <x14:formula1>
            <xm:f>'Drop downs'!$A$2:$A$3</xm:f>
          </x14:formula1>
          <xm:sqref>D8:D87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7C30-D9F0-4FEB-950C-40FC8DB7C7A8}">
  <sheetPr codeName="Sheet107">
    <tabColor rgb="FF7030A0"/>
  </sheetPr>
  <dimension ref="A1:U98"/>
  <sheetViews>
    <sheetView zoomScaleNormal="100" workbookViewId="0">
      <selection activeCell="C1" sqref="C1:F1"/>
    </sheetView>
  </sheetViews>
  <sheetFormatPr defaultColWidth="8.54296875" defaultRowHeight="26" x14ac:dyDescent="0.6"/>
  <cols>
    <col min="1" max="1" width="65.726562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9.1796875" style="175" customWidth="1"/>
    <col min="10" max="10" width="20.54296875" style="175" customWidth="1"/>
    <col min="11" max="11" width="73.4531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990</v>
      </c>
      <c r="D1" s="412"/>
      <c r="E1" s="412"/>
      <c r="F1" s="413"/>
      <c r="G1" s="176"/>
      <c r="I1" s="177"/>
      <c r="J1" s="177"/>
      <c r="K1" s="177"/>
    </row>
    <row r="2" spans="1:21" x14ac:dyDescent="0.6">
      <c r="A2" s="174" t="s">
        <v>31</v>
      </c>
      <c r="B2" s="178"/>
      <c r="C2" s="412" t="s">
        <v>955</v>
      </c>
      <c r="D2" s="412"/>
      <c r="E2" s="412"/>
      <c r="F2" s="413"/>
      <c r="I2" s="181"/>
      <c r="J2" s="181"/>
      <c r="K2" s="181"/>
    </row>
    <row r="3" spans="1:21" x14ac:dyDescent="0.6">
      <c r="A3" s="182" t="s">
        <v>32</v>
      </c>
      <c r="B3" s="183"/>
      <c r="C3" s="412" t="s">
        <v>991</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9.5" customHeight="1" x14ac:dyDescent="0.6">
      <c r="A8" s="420" t="s">
        <v>254</v>
      </c>
      <c r="B8" s="423" t="s">
        <v>118</v>
      </c>
      <c r="C8" s="189" t="s">
        <v>324</v>
      </c>
      <c r="D8" s="189" t="s">
        <v>253</v>
      </c>
      <c r="E8" s="426" t="s">
        <v>421</v>
      </c>
      <c r="F8" s="426" t="s">
        <v>422</v>
      </c>
      <c r="G8" s="426" t="s">
        <v>427</v>
      </c>
      <c r="H8" s="426" t="s">
        <v>424</v>
      </c>
      <c r="I8" s="426" t="s">
        <v>425</v>
      </c>
      <c r="J8" s="432" t="s">
        <v>159</v>
      </c>
      <c r="K8" s="435" t="s">
        <v>976</v>
      </c>
      <c r="L8" s="438"/>
      <c r="M8" s="429"/>
      <c r="Q8" s="190" t="str">
        <f>IF(OR(J8='Drop downs'!$G$7,J8='Drop downs'!$G$5), B8&amp;": "&amp;K8&amp;CHAR(10),"")</f>
        <v/>
      </c>
      <c r="R8" s="190" t="str">
        <f>IF(J8='Drop downs'!$G$2,B8&amp;": "&amp;K8&amp;""," ")</f>
        <v xml:space="preserve"> </v>
      </c>
      <c r="S8" s="190" t="str">
        <f>IF(HO9_ALT_4!E8='Drop downs'!$B$6,HO9_ALT_4!B8&amp;": "&amp;HO9_ALT_4!K8&amp;"","")</f>
        <v/>
      </c>
      <c r="T8" s="175" t="str">
        <f>IF(L8&gt;0,B8&amp;":"&amp;L8&amp;"
","")</f>
        <v/>
      </c>
      <c r="U8" s="175" t="str">
        <f>IF(M8&gt;0,B8&amp;":"&amp;M8&amp;"
","")</f>
        <v/>
      </c>
    </row>
    <row r="9" spans="1:21" ht="60" customHeight="1" x14ac:dyDescent="0.6">
      <c r="A9" s="421"/>
      <c r="B9" s="424"/>
      <c r="C9" s="191" t="s">
        <v>325</v>
      </c>
      <c r="D9" s="191" t="s">
        <v>257</v>
      </c>
      <c r="E9" s="427"/>
      <c r="F9" s="427"/>
      <c r="G9" s="427"/>
      <c r="H9" s="427"/>
      <c r="I9" s="427"/>
      <c r="J9" s="433"/>
      <c r="K9" s="436"/>
      <c r="L9" s="439"/>
      <c r="M9" s="430"/>
      <c r="Q9" s="190"/>
      <c r="R9" s="190"/>
      <c r="S9" s="190"/>
    </row>
    <row r="10" spans="1:21" ht="36" customHeight="1" x14ac:dyDescent="0.6">
      <c r="A10" s="421"/>
      <c r="B10" s="424"/>
      <c r="C10" s="191" t="s">
        <v>326</v>
      </c>
      <c r="D10" s="191" t="s">
        <v>253</v>
      </c>
      <c r="E10" s="427"/>
      <c r="F10" s="427"/>
      <c r="G10" s="427"/>
      <c r="H10" s="427"/>
      <c r="I10" s="427"/>
      <c r="J10" s="433"/>
      <c r="K10" s="436"/>
      <c r="L10" s="439"/>
      <c r="M10" s="430"/>
      <c r="Q10" s="190"/>
      <c r="R10" s="190"/>
      <c r="S10" s="190"/>
    </row>
    <row r="11" spans="1:21" ht="60" customHeight="1" x14ac:dyDescent="0.6">
      <c r="A11" s="421"/>
      <c r="B11" s="424"/>
      <c r="C11" s="191" t="s">
        <v>327</v>
      </c>
      <c r="D11" s="191" t="s">
        <v>257</v>
      </c>
      <c r="E11" s="427"/>
      <c r="F11" s="427"/>
      <c r="G11" s="427"/>
      <c r="H11" s="427"/>
      <c r="I11" s="427"/>
      <c r="J11" s="433"/>
      <c r="K11" s="436"/>
      <c r="L11" s="439"/>
      <c r="M11" s="430"/>
      <c r="Q11" s="190"/>
      <c r="R11" s="190"/>
      <c r="S11" s="190"/>
    </row>
    <row r="12" spans="1:21" ht="60" customHeight="1" x14ac:dyDescent="0.6">
      <c r="A12" s="421"/>
      <c r="B12" s="424"/>
      <c r="C12" s="191" t="s">
        <v>328</v>
      </c>
      <c r="D12" s="191" t="s">
        <v>257</v>
      </c>
      <c r="E12" s="427"/>
      <c r="F12" s="427"/>
      <c r="G12" s="427"/>
      <c r="H12" s="427"/>
      <c r="I12" s="427"/>
      <c r="J12" s="433"/>
      <c r="K12" s="436"/>
      <c r="L12" s="439"/>
      <c r="M12" s="430"/>
      <c r="Q12" s="190"/>
      <c r="R12" s="190"/>
      <c r="S12" s="190"/>
    </row>
    <row r="13" spans="1:21" ht="41.15" customHeight="1" x14ac:dyDescent="0.6">
      <c r="A13" s="421"/>
      <c r="B13" s="424"/>
      <c r="C13" s="191" t="s">
        <v>329</v>
      </c>
      <c r="D13" s="191" t="s">
        <v>257</v>
      </c>
      <c r="E13" s="427"/>
      <c r="F13" s="427"/>
      <c r="G13" s="427"/>
      <c r="H13" s="427"/>
      <c r="I13" s="427"/>
      <c r="J13" s="433"/>
      <c r="K13" s="436"/>
      <c r="L13" s="439"/>
      <c r="M13" s="430"/>
      <c r="Q13" s="190"/>
      <c r="R13" s="190"/>
      <c r="S13" s="190"/>
    </row>
    <row r="14" spans="1:21" ht="60" customHeight="1" x14ac:dyDescent="0.6">
      <c r="A14" s="421"/>
      <c r="B14" s="424"/>
      <c r="C14" s="191" t="s">
        <v>330</v>
      </c>
      <c r="D14" s="191" t="s">
        <v>253</v>
      </c>
      <c r="E14" s="427"/>
      <c r="F14" s="427"/>
      <c r="G14" s="427"/>
      <c r="H14" s="427"/>
      <c r="I14" s="427"/>
      <c r="J14" s="433"/>
      <c r="K14" s="436"/>
      <c r="L14" s="439"/>
      <c r="M14" s="430"/>
      <c r="Q14" s="190"/>
      <c r="R14" s="190"/>
      <c r="S14" s="190"/>
    </row>
    <row r="15" spans="1:21" ht="60" customHeight="1" x14ac:dyDescent="0.6">
      <c r="A15" s="421"/>
      <c r="B15" s="424"/>
      <c r="C15" s="191" t="s">
        <v>331</v>
      </c>
      <c r="D15" s="191" t="s">
        <v>257</v>
      </c>
      <c r="E15" s="427"/>
      <c r="F15" s="427"/>
      <c r="G15" s="427"/>
      <c r="H15" s="427"/>
      <c r="I15" s="427"/>
      <c r="J15" s="433"/>
      <c r="K15" s="436"/>
      <c r="L15" s="439"/>
      <c r="M15" s="430"/>
      <c r="Q15" s="190"/>
      <c r="R15" s="190"/>
      <c r="S15" s="190"/>
    </row>
    <row r="16" spans="1:21" ht="81" customHeight="1" x14ac:dyDescent="0.6">
      <c r="A16" s="421"/>
      <c r="B16" s="424"/>
      <c r="C16" s="191" t="s">
        <v>332</v>
      </c>
      <c r="D16" s="191" t="s">
        <v>257</v>
      </c>
      <c r="E16" s="427"/>
      <c r="F16" s="427"/>
      <c r="G16" s="427"/>
      <c r="H16" s="427"/>
      <c r="I16" s="427"/>
      <c r="J16" s="433"/>
      <c r="K16" s="436"/>
      <c r="L16" s="439"/>
      <c r="M16" s="430"/>
      <c r="Q16" s="190"/>
      <c r="R16" s="190"/>
      <c r="S16" s="190"/>
    </row>
    <row r="17" spans="1:21" ht="60" customHeight="1" thickBot="1" x14ac:dyDescent="0.65">
      <c r="A17" s="422"/>
      <c r="B17" s="425"/>
      <c r="C17" s="193" t="s">
        <v>333</v>
      </c>
      <c r="D17" s="193" t="s">
        <v>253</v>
      </c>
      <c r="E17" s="428"/>
      <c r="F17" s="428"/>
      <c r="G17" s="428"/>
      <c r="H17" s="428"/>
      <c r="I17" s="428"/>
      <c r="J17" s="434"/>
      <c r="K17" s="437"/>
      <c r="L17" s="440"/>
      <c r="M17" s="431"/>
      <c r="Q17" s="190"/>
      <c r="R17" s="190"/>
      <c r="S17" s="190"/>
    </row>
    <row r="18" spans="1:21" ht="140.15" customHeight="1" x14ac:dyDescent="0.6">
      <c r="A18" s="444" t="s">
        <v>334</v>
      </c>
      <c r="B18" s="441" t="s">
        <v>119</v>
      </c>
      <c r="C18" s="189" t="s">
        <v>335</v>
      </c>
      <c r="D18" s="189" t="s">
        <v>253</v>
      </c>
      <c r="E18" s="432" t="s">
        <v>421</v>
      </c>
      <c r="F18" s="432" t="s">
        <v>444</v>
      </c>
      <c r="G18" s="432" t="s">
        <v>510</v>
      </c>
      <c r="H18" s="432" t="s">
        <v>424</v>
      </c>
      <c r="I18" s="432" t="s">
        <v>439</v>
      </c>
      <c r="J18" s="432" t="s">
        <v>159</v>
      </c>
      <c r="K18" s="435" t="s">
        <v>977</v>
      </c>
      <c r="L18" s="438"/>
      <c r="M18" s="429"/>
      <c r="Q18" s="190" t="str">
        <f>IF(OR(J18='Drop downs'!$G$7,J18='Drop downs'!$G$5), B18&amp;": "&amp;K18&amp;CHAR(10),"")</f>
        <v/>
      </c>
      <c r="R18" s="190" t="str">
        <f>IF(J18='Drop downs'!$G$2,B18&amp;": "&amp;K18&amp;""," ")</f>
        <v xml:space="preserve"> </v>
      </c>
      <c r="S18" s="190" t="str">
        <f>IF(HO9_ALT_4!E18='Drop downs'!$B$6,HO9_ALT_4!B18&amp;": "&amp;HO9_ALT_4!K18&amp;"","")</f>
        <v/>
      </c>
      <c r="T18" s="175" t="str">
        <f>IF(L18&gt;0,B18&amp;":"&amp;L18&amp;"
","")</f>
        <v/>
      </c>
      <c r="U18" s="175" t="str">
        <f>IF(M18&gt;0,B18&amp;":"&amp;M18&amp;"
","")</f>
        <v/>
      </c>
    </row>
    <row r="19" spans="1:21" ht="148.7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439</v>
      </c>
      <c r="J20" s="432" t="s">
        <v>164</v>
      </c>
      <c r="K20" s="435" t="s">
        <v>992</v>
      </c>
      <c r="L20" s="438"/>
      <c r="M20" s="429"/>
      <c r="Q20" s="190" t="str">
        <f>IF(OR(J20='Drop downs'!$G$7,J20='Drop downs'!$G$5), B20&amp;": "&amp;K20&amp;CHAR(10),"")</f>
        <v xml:space="preserve">IIA3: 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v>
      </c>
      <c r="R20" s="190" t="str">
        <f>IF(J20='Drop downs'!$G$2,B20&amp;": "&amp;K20&amp;""," ")</f>
        <v xml:space="preserve"> </v>
      </c>
      <c r="S20" s="190" t="str">
        <f>IF(HO9_ALT_4!E20='Drop downs'!$B$6,HO9_ALT_4!B20&amp;": "&amp;HO9_ALT_4!K20&amp;"","")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253</v>
      </c>
      <c r="E26" s="433"/>
      <c r="F26" s="433"/>
      <c r="G26" s="433"/>
      <c r="H26" s="433"/>
      <c r="I26" s="433"/>
      <c r="J26" s="433"/>
      <c r="K26" s="436"/>
      <c r="L26" s="439"/>
      <c r="M26" s="430"/>
      <c r="Q26" s="190"/>
      <c r="R26" s="190"/>
      <c r="S26" s="190"/>
    </row>
    <row r="27" spans="1:21" ht="91.5" customHeight="1" thickBot="1" x14ac:dyDescent="0.65">
      <c r="A27" s="422"/>
      <c r="B27" s="443"/>
      <c r="C27" s="196" t="s">
        <v>345</v>
      </c>
      <c r="D27" s="193" t="s">
        <v>253</v>
      </c>
      <c r="E27" s="434"/>
      <c r="F27" s="434"/>
      <c r="G27" s="434"/>
      <c r="H27" s="434"/>
      <c r="I27" s="434"/>
      <c r="J27" s="434"/>
      <c r="K27" s="437"/>
      <c r="L27" s="440"/>
      <c r="M27" s="431"/>
      <c r="Q27" s="190"/>
      <c r="R27" s="190"/>
      <c r="S27" s="190"/>
    </row>
    <row r="28" spans="1:21" ht="85" customHeight="1" x14ac:dyDescent="0.6">
      <c r="A28" s="420" t="s">
        <v>346</v>
      </c>
      <c r="B28" s="441" t="s">
        <v>121</v>
      </c>
      <c r="C28" s="197" t="s">
        <v>347</v>
      </c>
      <c r="D28" s="194" t="s">
        <v>253</v>
      </c>
      <c r="E28" s="432" t="s">
        <v>421</v>
      </c>
      <c r="F28" s="432" t="s">
        <v>422</v>
      </c>
      <c r="G28" s="432" t="s">
        <v>427</v>
      </c>
      <c r="H28" s="432" t="s">
        <v>424</v>
      </c>
      <c r="I28" s="432" t="s">
        <v>439</v>
      </c>
      <c r="J28" s="432" t="s">
        <v>159</v>
      </c>
      <c r="K28" s="435" t="s">
        <v>979</v>
      </c>
      <c r="L28" s="438"/>
      <c r="M28" s="429"/>
      <c r="Q28" s="190" t="str">
        <f>IF(OR(J28='Drop downs'!$G$7,J28='Drop downs'!$G$5), B28&amp;": "&amp;K28&amp;CHAR(10),"")</f>
        <v/>
      </c>
      <c r="R28" s="190" t="str">
        <f>IF(J28='Drop downs'!$G$2,B28&amp;": "&amp;K28&amp;""," ")</f>
        <v xml:space="preserve"> </v>
      </c>
      <c r="S28" s="190" t="str">
        <f>IF(HO9_ALT_4!E28='Drop downs'!$B$6,HO9_ALT_4!B28&amp;": "&amp;HO9_ALT_4!K28&amp;"","")</f>
        <v/>
      </c>
      <c r="T28" s="175" t="str">
        <f>IF(L28&gt;0,B28&amp;":"&amp;L28&amp;"
","")</f>
        <v/>
      </c>
      <c r="U28" s="175" t="str">
        <f>IF(M28&gt;0,B28&amp;":"&amp;M28&amp;"
","")</f>
        <v/>
      </c>
    </row>
    <row r="29" spans="1:21" ht="98.5" customHeight="1" x14ac:dyDescent="0.6">
      <c r="A29" s="421"/>
      <c r="B29" s="442"/>
      <c r="C29" s="198" t="s">
        <v>348</v>
      </c>
      <c r="D29" s="195" t="s">
        <v>253</v>
      </c>
      <c r="E29" s="433"/>
      <c r="F29" s="433"/>
      <c r="G29" s="433"/>
      <c r="H29" s="433"/>
      <c r="I29" s="433"/>
      <c r="J29" s="433"/>
      <c r="K29" s="436"/>
      <c r="L29" s="439"/>
      <c r="M29" s="430"/>
      <c r="Q29" s="190"/>
      <c r="R29" s="190"/>
      <c r="S29" s="190"/>
    </row>
    <row r="30" spans="1:21" ht="85" customHeight="1" x14ac:dyDescent="0.6">
      <c r="A30" s="421"/>
      <c r="B30" s="442"/>
      <c r="C30" s="198" t="s">
        <v>349</v>
      </c>
      <c r="D30" s="195" t="s">
        <v>257</v>
      </c>
      <c r="E30" s="433"/>
      <c r="F30" s="433"/>
      <c r="G30" s="433"/>
      <c r="H30" s="433"/>
      <c r="I30" s="433"/>
      <c r="J30" s="433"/>
      <c r="K30" s="436"/>
      <c r="L30" s="439"/>
      <c r="M30" s="430"/>
      <c r="Q30" s="190"/>
      <c r="R30" s="190"/>
      <c r="S30" s="190"/>
    </row>
    <row r="31" spans="1:21" ht="85" customHeight="1" x14ac:dyDescent="0.6">
      <c r="A31" s="421"/>
      <c r="B31" s="442"/>
      <c r="C31" s="198" t="s">
        <v>350</v>
      </c>
      <c r="D31" s="195" t="s">
        <v>253</v>
      </c>
      <c r="E31" s="433"/>
      <c r="F31" s="433"/>
      <c r="G31" s="433"/>
      <c r="H31" s="433"/>
      <c r="I31" s="433"/>
      <c r="J31" s="433"/>
      <c r="K31" s="436"/>
      <c r="L31" s="439"/>
      <c r="M31" s="430"/>
      <c r="Q31" s="190"/>
      <c r="R31" s="190"/>
      <c r="S31" s="190"/>
    </row>
    <row r="32" spans="1:21" ht="85" customHeight="1" x14ac:dyDescent="0.6">
      <c r="A32" s="421"/>
      <c r="B32" s="442"/>
      <c r="C32" s="198" t="s">
        <v>351</v>
      </c>
      <c r="D32" s="195" t="s">
        <v>257</v>
      </c>
      <c r="E32" s="433"/>
      <c r="F32" s="433"/>
      <c r="G32" s="433"/>
      <c r="H32" s="433"/>
      <c r="I32" s="433"/>
      <c r="J32" s="433"/>
      <c r="K32" s="436"/>
      <c r="L32" s="439"/>
      <c r="M32" s="430"/>
      <c r="Q32" s="190"/>
      <c r="R32" s="190"/>
      <c r="S32" s="190"/>
    </row>
    <row r="33" spans="1:21" ht="85" customHeight="1" x14ac:dyDescent="0.6">
      <c r="A33" s="421"/>
      <c r="B33" s="442"/>
      <c r="C33" s="198" t="s">
        <v>352</v>
      </c>
      <c r="D33" s="195" t="s">
        <v>257</v>
      </c>
      <c r="E33" s="433"/>
      <c r="F33" s="433"/>
      <c r="G33" s="433"/>
      <c r="H33" s="433"/>
      <c r="I33" s="433"/>
      <c r="J33" s="433"/>
      <c r="K33" s="436"/>
      <c r="L33" s="439"/>
      <c r="M33" s="430"/>
      <c r="Q33" s="190"/>
      <c r="R33" s="190"/>
      <c r="S33" s="190"/>
    </row>
    <row r="34" spans="1:21" ht="85" customHeight="1" x14ac:dyDescent="0.6">
      <c r="A34" s="421"/>
      <c r="B34" s="442"/>
      <c r="C34" s="198" t="s">
        <v>353</v>
      </c>
      <c r="D34" s="195" t="s">
        <v>257</v>
      </c>
      <c r="E34" s="433"/>
      <c r="F34" s="433"/>
      <c r="G34" s="433"/>
      <c r="H34" s="433"/>
      <c r="I34" s="433"/>
      <c r="J34" s="433"/>
      <c r="K34" s="436"/>
      <c r="L34" s="439"/>
      <c r="M34" s="430"/>
      <c r="Q34" s="190"/>
      <c r="R34" s="190"/>
      <c r="S34" s="190"/>
    </row>
    <row r="35" spans="1:21" ht="66" customHeight="1" thickBot="1" x14ac:dyDescent="0.65">
      <c r="A35" s="446"/>
      <c r="B35" s="443"/>
      <c r="C35" s="211" t="s">
        <v>354</v>
      </c>
      <c r="D35" s="195" t="s">
        <v>257</v>
      </c>
      <c r="E35" s="447"/>
      <c r="F35" s="447"/>
      <c r="G35" s="447"/>
      <c r="H35" s="447"/>
      <c r="I35" s="447"/>
      <c r="J35" s="447"/>
      <c r="K35" s="452"/>
      <c r="L35" s="453"/>
      <c r="M35" s="448"/>
      <c r="Q35" s="190"/>
      <c r="R35" s="190"/>
      <c r="S35" s="190"/>
    </row>
    <row r="36" spans="1:21" ht="98.5" customHeight="1" x14ac:dyDescent="0.6">
      <c r="A36" s="449" t="s">
        <v>355</v>
      </c>
      <c r="B36" s="441" t="s">
        <v>122</v>
      </c>
      <c r="C36" s="213" t="s">
        <v>356</v>
      </c>
      <c r="D36" s="213" t="s">
        <v>253</v>
      </c>
      <c r="E36" s="450" t="s">
        <v>103</v>
      </c>
      <c r="F36" s="450" t="s">
        <v>103</v>
      </c>
      <c r="G36" s="450" t="s">
        <v>103</v>
      </c>
      <c r="H36" s="450" t="s">
        <v>103</v>
      </c>
      <c r="I36" s="450" t="s">
        <v>103</v>
      </c>
      <c r="J36" s="450" t="s">
        <v>164</v>
      </c>
      <c r="K36" s="451" t="s">
        <v>993</v>
      </c>
      <c r="L36" s="454"/>
      <c r="M36" s="455"/>
      <c r="Q36" s="190" t="str">
        <f>IF(OR(J36='Drop downs'!$G$7,J36='Drop downs'!$G$5), B36&amp;": "&amp;K36&amp;CHAR(10),"")</f>
        <v xml:space="preserve">IIA5: 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v>
      </c>
      <c r="R36" s="190" t="str">
        <f>IF(J36='Drop downs'!$G$2,B36&amp;": "&amp;K36&amp;""," ")</f>
        <v xml:space="preserve"> </v>
      </c>
      <c r="S36" s="190" t="str">
        <f>IF(HO9_ALT_4!E36='Drop downs'!$B$6,HO9_ALT_4!B36&amp;": "&amp;HO9_ALT_4!K36&amp;"","")</f>
        <v/>
      </c>
      <c r="T36" s="175" t="str">
        <f>IF(L36&gt;0,B36&amp;":"&amp;L36&amp;"
","")</f>
        <v/>
      </c>
      <c r="U36" s="175" t="str">
        <f>IF(M36&gt;0,B36&amp;":"&amp;M36&amp;"
","")</f>
        <v/>
      </c>
    </row>
    <row r="37" spans="1:21" ht="117.65" customHeight="1" x14ac:dyDescent="0.6">
      <c r="A37" s="421"/>
      <c r="B37" s="442"/>
      <c r="C37" s="195" t="s">
        <v>357</v>
      </c>
      <c r="D37" s="195" t="s">
        <v>257</v>
      </c>
      <c r="E37" s="433"/>
      <c r="F37" s="433"/>
      <c r="G37" s="433"/>
      <c r="H37" s="433"/>
      <c r="I37" s="433"/>
      <c r="J37" s="433"/>
      <c r="K37" s="436"/>
      <c r="L37" s="439"/>
      <c r="M37" s="430"/>
      <c r="Q37" s="190"/>
      <c r="R37" s="190"/>
      <c r="S37" s="190"/>
    </row>
    <row r="38" spans="1:21" ht="91" customHeight="1" x14ac:dyDescent="0.6">
      <c r="A38" s="421"/>
      <c r="B38" s="442"/>
      <c r="C38" s="195" t="s">
        <v>358</v>
      </c>
      <c r="D38" s="195" t="s">
        <v>253</v>
      </c>
      <c r="E38" s="433"/>
      <c r="F38" s="433"/>
      <c r="G38" s="433"/>
      <c r="H38" s="433"/>
      <c r="I38" s="433"/>
      <c r="J38" s="433"/>
      <c r="K38" s="436"/>
      <c r="L38" s="439"/>
      <c r="M38" s="430"/>
      <c r="Q38" s="190"/>
      <c r="R38" s="190"/>
      <c r="S38" s="190"/>
    </row>
    <row r="39" spans="1:21" ht="117.65" customHeight="1" x14ac:dyDescent="0.6">
      <c r="A39" s="421"/>
      <c r="B39" s="442"/>
      <c r="C39" s="195" t="s">
        <v>359</v>
      </c>
      <c r="D39" s="195" t="s">
        <v>257</v>
      </c>
      <c r="E39" s="433"/>
      <c r="F39" s="433"/>
      <c r="G39" s="433"/>
      <c r="H39" s="433"/>
      <c r="I39" s="433"/>
      <c r="J39" s="433"/>
      <c r="K39" s="436"/>
      <c r="L39" s="439"/>
      <c r="M39" s="430"/>
      <c r="Q39" s="190"/>
      <c r="R39" s="190"/>
      <c r="S39" s="190"/>
    </row>
    <row r="40" spans="1:21" ht="123.65" customHeight="1" x14ac:dyDescent="0.6">
      <c r="A40" s="421"/>
      <c r="B40" s="442"/>
      <c r="C40" s="195" t="s">
        <v>360</v>
      </c>
      <c r="D40" s="195" t="s">
        <v>257</v>
      </c>
      <c r="E40" s="433"/>
      <c r="F40" s="433"/>
      <c r="G40" s="433"/>
      <c r="H40" s="433"/>
      <c r="I40" s="433"/>
      <c r="J40" s="433"/>
      <c r="K40" s="436"/>
      <c r="L40" s="439"/>
      <c r="M40" s="430"/>
      <c r="Q40" s="190"/>
      <c r="R40" s="190"/>
      <c r="S40" s="190"/>
    </row>
    <row r="41" spans="1:21" ht="157.75" customHeight="1" thickBot="1" x14ac:dyDescent="0.65">
      <c r="A41" s="446"/>
      <c r="B41" s="443"/>
      <c r="C41" s="212" t="s">
        <v>361</v>
      </c>
      <c r="D41" s="212" t="s">
        <v>253</v>
      </c>
      <c r="E41" s="447"/>
      <c r="F41" s="447"/>
      <c r="G41" s="447"/>
      <c r="H41" s="447"/>
      <c r="I41" s="447"/>
      <c r="J41" s="447"/>
      <c r="K41" s="452"/>
      <c r="L41" s="453"/>
      <c r="M41" s="448"/>
      <c r="Q41" s="190"/>
      <c r="R41" s="190"/>
      <c r="S41" s="190"/>
    </row>
    <row r="42" spans="1:21" ht="78" x14ac:dyDescent="0.6">
      <c r="A42" s="449" t="s">
        <v>362</v>
      </c>
      <c r="B42" s="441" t="s">
        <v>123</v>
      </c>
      <c r="C42" s="213" t="s">
        <v>363</v>
      </c>
      <c r="D42" s="213" t="s">
        <v>253</v>
      </c>
      <c r="E42" s="450" t="s">
        <v>421</v>
      </c>
      <c r="F42" s="450" t="s">
        <v>444</v>
      </c>
      <c r="G42" s="450" t="s">
        <v>427</v>
      </c>
      <c r="H42" s="450" t="s">
        <v>424</v>
      </c>
      <c r="I42" s="450" t="s">
        <v>439</v>
      </c>
      <c r="J42" s="450" t="s">
        <v>159</v>
      </c>
      <c r="K42" s="451" t="s">
        <v>981</v>
      </c>
      <c r="L42" s="454"/>
      <c r="M42" s="455"/>
      <c r="Q42" s="190" t="str">
        <f>IF(OR(J42='Drop downs'!$G$7,J42='Drop downs'!$G$5), B42&amp;": "&amp;K42&amp;CHAR(10),"")</f>
        <v/>
      </c>
      <c r="R42" s="190" t="str">
        <f>IF(J42='Drop downs'!$G$2,B42&amp;": "&amp;K42&amp;""," ")</f>
        <v xml:space="preserve"> </v>
      </c>
      <c r="S42" s="190" t="str">
        <f>IF(HO9_ALT_4!E42='Drop downs'!$B$6,HO9_ALT_4!B42&amp;": "&amp;HO9_ALT_4!K42&amp;"","")</f>
        <v/>
      </c>
      <c r="T42" s="175" t="str">
        <f>IF(L42&gt;0,B42&amp;":"&amp;L42&amp;"
","")</f>
        <v/>
      </c>
      <c r="U42" s="175" t="str">
        <f>IF(M42&gt;0,B42&amp;":"&amp;M42&amp;"
","")</f>
        <v/>
      </c>
    </row>
    <row r="43" spans="1:21" ht="59.5" customHeight="1" x14ac:dyDescent="0.6">
      <c r="A43" s="421"/>
      <c r="B43" s="442"/>
      <c r="C43" s="195" t="s">
        <v>364</v>
      </c>
      <c r="D43" s="195" t="s">
        <v>253</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58" customHeight="1" x14ac:dyDescent="0.6">
      <c r="A45" s="421"/>
      <c r="B45" s="442"/>
      <c r="C45" s="195" t="s">
        <v>366</v>
      </c>
      <c r="D45" s="195" t="s">
        <v>257</v>
      </c>
      <c r="E45" s="433"/>
      <c r="F45" s="433"/>
      <c r="G45" s="433"/>
      <c r="H45" s="433"/>
      <c r="I45" s="433"/>
      <c r="J45" s="433"/>
      <c r="K45" s="436"/>
      <c r="L45" s="439"/>
      <c r="M45" s="430"/>
      <c r="Q45" s="190"/>
      <c r="R45" s="190"/>
      <c r="S45" s="190"/>
    </row>
    <row r="46" spans="1:21" ht="86.15" customHeight="1" thickBot="1" x14ac:dyDescent="0.65">
      <c r="A46" s="446"/>
      <c r="B46" s="443"/>
      <c r="C46" s="212" t="s">
        <v>367</v>
      </c>
      <c r="D46" s="195" t="s">
        <v>257</v>
      </c>
      <c r="E46" s="447"/>
      <c r="F46" s="447"/>
      <c r="G46" s="447"/>
      <c r="H46" s="447"/>
      <c r="I46" s="447"/>
      <c r="J46" s="447"/>
      <c r="K46" s="452"/>
      <c r="L46" s="453"/>
      <c r="M46" s="448"/>
      <c r="Q46" s="190"/>
      <c r="R46" s="190"/>
      <c r="S46" s="190"/>
    </row>
    <row r="47" spans="1:21" ht="147.65" customHeight="1" x14ac:dyDescent="0.6">
      <c r="A47" s="449" t="s">
        <v>368</v>
      </c>
      <c r="B47" s="441" t="s">
        <v>124</v>
      </c>
      <c r="C47" s="213" t="s">
        <v>369</v>
      </c>
      <c r="D47" s="213" t="s">
        <v>257</v>
      </c>
      <c r="E47" s="450" t="s">
        <v>103</v>
      </c>
      <c r="F47" s="450" t="s">
        <v>103</v>
      </c>
      <c r="G47" s="450" t="s">
        <v>103</v>
      </c>
      <c r="H47" s="450" t="s">
        <v>103</v>
      </c>
      <c r="I47" s="450" t="s">
        <v>103</v>
      </c>
      <c r="J47" s="450" t="s">
        <v>161</v>
      </c>
      <c r="K47" s="451" t="s">
        <v>438</v>
      </c>
      <c r="L47" s="454"/>
      <c r="M47" s="455"/>
      <c r="Q47" s="190" t="str">
        <f>IF(OR(J47='Drop downs'!$G$7,J47='Drop downs'!$G$5), B47&amp;": "&amp;K47&amp;CHAR(10),"")</f>
        <v/>
      </c>
      <c r="R47" s="190" t="str">
        <f>IF(J47='Drop downs'!$G$2,B47&amp;": "&amp;K47&amp;""," ")</f>
        <v xml:space="preserve"> </v>
      </c>
      <c r="S47" s="190" t="str">
        <f>IF(HO9_ALT_4!E47='Drop downs'!$B$6,HO9_ALT_4!B47&amp;": "&amp;HO9_ALT_4!K47&amp;"","")</f>
        <v/>
      </c>
      <c r="T47" s="175" t="str">
        <f>IF(L47&gt;0,B47&amp;":"&amp;L47&amp;"
","")</f>
        <v/>
      </c>
      <c r="U47" s="175" t="str">
        <f>IF(M47&gt;0,B47&amp;":"&amp;M47&amp;"
","")</f>
        <v/>
      </c>
    </row>
    <row r="48" spans="1:21" ht="73.5" customHeight="1" thickBot="1" x14ac:dyDescent="0.65">
      <c r="A48" s="422"/>
      <c r="B48" s="443"/>
      <c r="C48" s="196" t="s">
        <v>370</v>
      </c>
      <c r="D48" s="196" t="s">
        <v>257</v>
      </c>
      <c r="E48" s="434"/>
      <c r="F48" s="434"/>
      <c r="G48" s="434"/>
      <c r="H48" s="434"/>
      <c r="I48" s="434"/>
      <c r="J48" s="434"/>
      <c r="K48" s="437"/>
      <c r="L48" s="440"/>
      <c r="M48" s="431"/>
      <c r="Q48" s="190" t="str">
        <f>IF(OR(J48='Drop downs'!$G$7,J48='Drop downs'!$G$5), B48&amp;": "&amp;K48&amp;CHAR(10),"")</f>
        <v/>
      </c>
      <c r="R48" s="190" t="str">
        <f>IF(J48='Drop downs'!$G$2,B48&amp;": "&amp;K48&amp;""," ")</f>
        <v xml:space="preserve"> </v>
      </c>
      <c r="S48" s="190" t="str">
        <f>IF(HO9_ALT_4!E48='Drop downs'!$B$6,HO9_ALT_4!B48&amp;": "&amp;HO9_ALT_4!K48&amp;"","")</f>
        <v xml:space="preserve">: </v>
      </c>
    </row>
    <row r="49" spans="1:21" ht="78" x14ac:dyDescent="0.6">
      <c r="A49" s="420" t="s">
        <v>371</v>
      </c>
      <c r="B49" s="441" t="s">
        <v>125</v>
      </c>
      <c r="C49" s="189" t="s">
        <v>372</v>
      </c>
      <c r="D49" s="189" t="s">
        <v>257</v>
      </c>
      <c r="E49" s="432" t="s">
        <v>103</v>
      </c>
      <c r="F49" s="432" t="s">
        <v>103</v>
      </c>
      <c r="G49" s="432" t="s">
        <v>103</v>
      </c>
      <c r="H49" s="432" t="s">
        <v>103</v>
      </c>
      <c r="I49" s="432" t="s">
        <v>103</v>
      </c>
      <c r="J49" s="432" t="s">
        <v>161</v>
      </c>
      <c r="K49" s="435" t="s">
        <v>438</v>
      </c>
      <c r="L49" s="438"/>
      <c r="M49" s="429"/>
      <c r="Q49" s="190" t="str">
        <f>IF(OR(J49='Drop downs'!$G$7,J49='Drop downs'!$G$5), B49&amp;": "&amp;K49&amp;CHAR(10),"")</f>
        <v/>
      </c>
      <c r="R49" s="190" t="str">
        <f>IF(J49='Drop downs'!$G$2,B49&amp;": "&amp;K49&amp;""," ")</f>
        <v xml:space="preserve"> </v>
      </c>
      <c r="S49" s="190" t="str">
        <f>IF(HO9_ALT_4!E49='Drop downs'!$B$6,HO9_ALT_4!B49&amp;": "&amp;HO9_ALT_4!K49&amp;"","")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436"/>
      <c r="L50" s="439"/>
      <c r="M50" s="430"/>
      <c r="Q50" s="190"/>
      <c r="R50" s="190"/>
      <c r="S50" s="190"/>
    </row>
    <row r="51" spans="1:21" x14ac:dyDescent="0.6">
      <c r="A51" s="421"/>
      <c r="B51" s="442"/>
      <c r="C51" s="200" t="s">
        <v>374</v>
      </c>
      <c r="D51" s="191" t="s">
        <v>257</v>
      </c>
      <c r="E51" s="433"/>
      <c r="F51" s="433"/>
      <c r="G51" s="433"/>
      <c r="H51" s="433"/>
      <c r="I51" s="433"/>
      <c r="J51" s="433"/>
      <c r="K51" s="436"/>
      <c r="L51" s="439"/>
      <c r="M51" s="430"/>
      <c r="Q51" s="190"/>
      <c r="R51" s="190"/>
      <c r="S51" s="190"/>
    </row>
    <row r="52" spans="1:21" x14ac:dyDescent="0.6">
      <c r="A52" s="421"/>
      <c r="B52" s="442"/>
      <c r="C52" s="191" t="s">
        <v>375</v>
      </c>
      <c r="D52" s="191" t="s">
        <v>257</v>
      </c>
      <c r="E52" s="433"/>
      <c r="F52" s="433"/>
      <c r="G52" s="433"/>
      <c r="H52" s="433"/>
      <c r="I52" s="433"/>
      <c r="J52" s="433"/>
      <c r="K52" s="436"/>
      <c r="L52" s="439"/>
      <c r="M52" s="430"/>
      <c r="Q52" s="190"/>
      <c r="R52" s="190"/>
      <c r="S52" s="190"/>
    </row>
    <row r="53" spans="1:21" ht="32.5" customHeight="1" thickBot="1" x14ac:dyDescent="0.65">
      <c r="A53" s="422"/>
      <c r="B53" s="443"/>
      <c r="C53" s="193" t="s">
        <v>376</v>
      </c>
      <c r="D53" s="191" t="s">
        <v>257</v>
      </c>
      <c r="E53" s="434"/>
      <c r="F53" s="434"/>
      <c r="G53" s="434"/>
      <c r="H53" s="434"/>
      <c r="I53" s="434"/>
      <c r="J53" s="434"/>
      <c r="K53" s="437"/>
      <c r="L53" s="440"/>
      <c r="M53" s="431"/>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438</v>
      </c>
      <c r="L54" s="438"/>
      <c r="M54" s="429"/>
      <c r="Q54" s="190" t="str">
        <f>IF(OR(J54='Drop downs'!$G$7,J54='Drop downs'!$G$5), B54&amp;": "&amp;K54&amp;CHAR(10),"")</f>
        <v/>
      </c>
      <c r="R54" s="190" t="str">
        <f>IF(J54='Drop downs'!$G$2,B54&amp;": "&amp;K54&amp;""," ")</f>
        <v xml:space="preserve"> </v>
      </c>
      <c r="S54" s="190" t="str">
        <f>IF(HO9_ALT_4!E54='Drop downs'!$B$6,HO9_ALT_4!B54&amp;": "&amp;HO9_ALT_4!K54&amp;"","")</f>
        <v/>
      </c>
      <c r="T54" s="175" t="str">
        <f>IF(L54&gt;0,B54&amp;":"&amp;L54&amp;"
","")</f>
        <v/>
      </c>
      <c r="U54" s="175" t="str">
        <f>IF(M54&gt;0,B54&amp;":"&amp;M54&amp;"
","")</f>
        <v/>
      </c>
    </row>
    <row r="55" spans="1:21" ht="62.15" customHeight="1" x14ac:dyDescent="0.6">
      <c r="A55" s="421"/>
      <c r="B55" s="442"/>
      <c r="C55" s="202" t="s">
        <v>379</v>
      </c>
      <c r="D55" s="191" t="s">
        <v>257</v>
      </c>
      <c r="E55" s="433"/>
      <c r="F55" s="433"/>
      <c r="G55" s="433"/>
      <c r="H55" s="433"/>
      <c r="I55" s="433"/>
      <c r="J55" s="433"/>
      <c r="K55" s="436"/>
      <c r="L55" s="439"/>
      <c r="M55" s="430"/>
      <c r="Q55" s="190"/>
      <c r="R55" s="190"/>
      <c r="S55" s="190"/>
    </row>
    <row r="56" spans="1:21" ht="87.65" customHeight="1" thickBot="1" x14ac:dyDescent="0.65">
      <c r="A56" s="422"/>
      <c r="B56" s="443"/>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438</v>
      </c>
      <c r="L57" s="438"/>
      <c r="M57" s="429"/>
      <c r="Q57" s="190" t="str">
        <f>IF(OR(J57='Drop downs'!$G$7,J57='Drop downs'!$G$5), B57&amp;": "&amp;K57&amp;CHAR(10),"")</f>
        <v/>
      </c>
      <c r="R57" s="190" t="str">
        <f>IF(J57='Drop downs'!$G$2,B57&amp;": "&amp;K57&amp;""," ")</f>
        <v xml:space="preserve"> </v>
      </c>
      <c r="S57" s="190" t="str">
        <f>IF(HO9_ALT_4!E57='Drop downs'!$B$6,HO9_ALT_4!B57&amp;": "&amp;HO9_ALT_4!K57&amp;"","")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ht="52"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257</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32.5" customHeight="1"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438</v>
      </c>
      <c r="L65" s="438"/>
      <c r="M65" s="429"/>
      <c r="Q65" s="190" t="str">
        <f>IF(OR(J65='Drop downs'!$G$7,J65='Drop downs'!$G$5), B65&amp;": "&amp;K65&amp;CHAR(10),"")</f>
        <v/>
      </c>
      <c r="R65" s="190" t="str">
        <f>IF(J65='Drop downs'!$G$2,B65&amp;": "&amp;K65&amp;""," ")</f>
        <v xml:space="preserve"> </v>
      </c>
      <c r="S65" s="190" t="str">
        <f>IF(HO9_ALT_4!E65='Drop downs'!$B$6,HO9_ALT_4!B65&amp;": "&amp;HO9_ALT_4!K65&amp;"","")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ht="32.15" customHeight="1" x14ac:dyDescent="0.6">
      <c r="A70" s="421"/>
      <c r="B70" s="442"/>
      <c r="C70" s="198" t="s">
        <v>396</v>
      </c>
      <c r="D70" s="191" t="s">
        <v>257</v>
      </c>
      <c r="E70" s="433"/>
      <c r="F70" s="433"/>
      <c r="G70" s="433"/>
      <c r="H70" s="433"/>
      <c r="I70" s="433"/>
      <c r="J70" s="433"/>
      <c r="K70" s="436"/>
      <c r="L70" s="439"/>
      <c r="M70" s="430"/>
      <c r="Q70" s="190"/>
      <c r="R70" s="190"/>
      <c r="S70" s="190"/>
    </row>
    <row r="71" spans="1:21" ht="61.5" customHeight="1" thickBot="1" x14ac:dyDescent="0.65">
      <c r="A71" s="422"/>
      <c r="B71" s="443"/>
      <c r="C71" s="199" t="s">
        <v>397</v>
      </c>
      <c r="D71" s="191" t="s">
        <v>257</v>
      </c>
      <c r="E71" s="447"/>
      <c r="F71" s="447"/>
      <c r="G71" s="447"/>
      <c r="H71" s="447"/>
      <c r="I71" s="447"/>
      <c r="J71" s="447"/>
      <c r="K71" s="452"/>
      <c r="L71" s="440"/>
      <c r="M71" s="431"/>
      <c r="Q71" s="190"/>
      <c r="R71" s="190"/>
      <c r="S71" s="190"/>
    </row>
    <row r="72" spans="1:21" ht="90" customHeight="1" x14ac:dyDescent="0.6">
      <c r="A72" s="420" t="s">
        <v>398</v>
      </c>
      <c r="B72" s="441" t="s">
        <v>129</v>
      </c>
      <c r="C72" s="197" t="s">
        <v>399</v>
      </c>
      <c r="D72" s="189" t="s">
        <v>253</v>
      </c>
      <c r="E72" s="432" t="s">
        <v>421</v>
      </c>
      <c r="F72" s="432" t="s">
        <v>422</v>
      </c>
      <c r="G72" s="432" t="s">
        <v>427</v>
      </c>
      <c r="H72" s="432" t="s">
        <v>424</v>
      </c>
      <c r="I72" s="432" t="s">
        <v>425</v>
      </c>
      <c r="J72" s="432" t="s">
        <v>166</v>
      </c>
      <c r="K72" s="465" t="s">
        <v>994</v>
      </c>
      <c r="L72" s="438"/>
      <c r="M72" s="429"/>
      <c r="Q72" s="190" t="str">
        <f>IF(OR(J72='Drop downs'!$G$7,J72='Drop downs'!$G$5), B72&amp;": "&amp;K72&amp;CHAR(10),"")</f>
        <v/>
      </c>
      <c r="R72" s="190" t="str">
        <f>IF(J72='Drop downs'!$G$2,B72&amp;": "&amp;K72&amp;""," ")</f>
        <v xml:space="preserve"> </v>
      </c>
      <c r="S72" s="190" t="str">
        <f>IF(HO9_ALT_4!E72='Drop downs'!$B$6,HO9_ALT_4!B72&amp;": "&amp;HO9_ALT_4!K72&amp;"","")</f>
        <v/>
      </c>
      <c r="T72" s="175" t="str">
        <f>IF(L72&gt;0,B72&amp;":"&amp;L72&amp;"
","")</f>
        <v/>
      </c>
      <c r="U72" s="175" t="str">
        <f>IF(M72&gt;0,B72&amp;":"&amp;M72&amp;"
","")</f>
        <v/>
      </c>
    </row>
    <row r="73" spans="1:21" ht="82.5" customHeight="1" x14ac:dyDescent="0.6">
      <c r="A73" s="421"/>
      <c r="B73" s="442"/>
      <c r="C73" s="198" t="s">
        <v>400</v>
      </c>
      <c r="D73" s="191" t="s">
        <v>253</v>
      </c>
      <c r="E73" s="433"/>
      <c r="F73" s="433"/>
      <c r="G73" s="433"/>
      <c r="H73" s="433"/>
      <c r="I73" s="433"/>
      <c r="J73" s="433"/>
      <c r="K73" s="466"/>
      <c r="L73" s="439"/>
      <c r="M73" s="430"/>
      <c r="Q73" s="190"/>
      <c r="R73" s="190"/>
      <c r="S73" s="190"/>
    </row>
    <row r="74" spans="1:21" ht="99" customHeight="1" x14ac:dyDescent="0.6">
      <c r="A74" s="421"/>
      <c r="B74" s="442"/>
      <c r="C74" s="198" t="s">
        <v>401</v>
      </c>
      <c r="D74" s="191" t="s">
        <v>257</v>
      </c>
      <c r="E74" s="433"/>
      <c r="F74" s="433"/>
      <c r="G74" s="433"/>
      <c r="H74" s="433"/>
      <c r="I74" s="433"/>
      <c r="J74" s="433"/>
      <c r="K74" s="466"/>
      <c r="L74" s="439"/>
      <c r="M74" s="430"/>
      <c r="Q74" s="190"/>
      <c r="R74" s="190"/>
      <c r="S74" s="190"/>
    </row>
    <row r="75" spans="1:21" ht="81" customHeight="1" x14ac:dyDescent="0.6">
      <c r="A75" s="421"/>
      <c r="B75" s="442"/>
      <c r="C75" s="198" t="s">
        <v>402</v>
      </c>
      <c r="D75" s="191" t="s">
        <v>257</v>
      </c>
      <c r="E75" s="433"/>
      <c r="F75" s="433"/>
      <c r="G75" s="433"/>
      <c r="H75" s="433"/>
      <c r="I75" s="433"/>
      <c r="J75" s="433"/>
      <c r="K75" s="466"/>
      <c r="L75" s="439"/>
      <c r="M75" s="430"/>
      <c r="Q75" s="190"/>
      <c r="R75" s="190"/>
      <c r="S75" s="190"/>
    </row>
    <row r="76" spans="1:21" ht="120.65" customHeight="1" thickBot="1" x14ac:dyDescent="0.65">
      <c r="A76" s="446"/>
      <c r="B76" s="443"/>
      <c r="C76" s="207" t="s">
        <v>403</v>
      </c>
      <c r="D76" s="191" t="s">
        <v>257</v>
      </c>
      <c r="E76" s="447"/>
      <c r="F76" s="447"/>
      <c r="G76" s="447"/>
      <c r="H76" s="447"/>
      <c r="I76" s="447"/>
      <c r="J76" s="447"/>
      <c r="K76" s="467"/>
      <c r="L76" s="453"/>
      <c r="M76" s="448"/>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613" t="s">
        <v>438</v>
      </c>
      <c r="L77" s="454"/>
      <c r="M77" s="455"/>
      <c r="Q77" s="190" t="str">
        <f>IF(OR(J77='Drop downs'!$G$7,J77='Drop downs'!$G$5), B77&amp;": "&amp;K77&amp;CHAR(10),"")</f>
        <v/>
      </c>
      <c r="R77" s="190" t="str">
        <f>IF(J77='Drop downs'!$G$2,B77&amp;": "&amp;K77&amp;""," ")</f>
        <v xml:space="preserve"> </v>
      </c>
      <c r="S77" s="190" t="str">
        <f>IF(HO9_ALT_4!E77='Drop downs'!$B$6,HO9_ALT_4!B77&amp;": "&amp;HO9_ALT_4!K77&amp;"","")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196" t="s">
        <v>257</v>
      </c>
      <c r="E83" s="447"/>
      <c r="F83" s="447"/>
      <c r="G83" s="447"/>
      <c r="H83" s="447"/>
      <c r="I83" s="447"/>
      <c r="J83" s="447"/>
      <c r="K83" s="612"/>
      <c r="L83" s="440"/>
      <c r="M83" s="431"/>
      <c r="Q83" s="190"/>
      <c r="R83" s="190"/>
      <c r="S83" s="190"/>
    </row>
    <row r="84" spans="1:21" ht="105" customHeight="1" x14ac:dyDescent="0.6">
      <c r="A84" s="444" t="s">
        <v>412</v>
      </c>
      <c r="B84" s="441" t="s">
        <v>131</v>
      </c>
      <c r="C84" s="206" t="s">
        <v>413</v>
      </c>
      <c r="D84" s="194" t="s">
        <v>257</v>
      </c>
      <c r="E84" s="432" t="s">
        <v>421</v>
      </c>
      <c r="F84" s="432" t="s">
        <v>422</v>
      </c>
      <c r="G84" s="432" t="s">
        <v>427</v>
      </c>
      <c r="H84" s="432" t="s">
        <v>424</v>
      </c>
      <c r="I84" s="432" t="s">
        <v>439</v>
      </c>
      <c r="J84" s="432" t="s">
        <v>159</v>
      </c>
      <c r="K84" s="435" t="s">
        <v>983</v>
      </c>
      <c r="L84" s="438"/>
      <c r="M84" s="429"/>
      <c r="Q84" s="190" t="str">
        <f>IF(OR(J84='Drop downs'!$G$7,J84='Drop downs'!$G$5), B84&amp;": "&amp;K84&amp;CHAR(10),"")</f>
        <v/>
      </c>
      <c r="R84" s="190" t="str">
        <f>IF(J84='Drop downs'!$G$2,B84&amp;": "&amp;K84&amp;""," ")</f>
        <v xml:space="preserve"> </v>
      </c>
      <c r="S84" s="190" t="str">
        <f>IF(HO9_ALT_4!E84='Drop downs'!$B$6,HO9_ALT_4!B84&amp;": "&amp;HO9_ALT_4!K84&amp;"","")</f>
        <v/>
      </c>
      <c r="T84" s="175" t="str">
        <f>IF(L84&gt;0,B84&amp;":"&amp;L84&amp;"
","")</f>
        <v/>
      </c>
      <c r="U84" s="175" t="str">
        <f>IF(M84&gt;0,B84&amp;":"&amp;M84&amp;"
","")</f>
        <v/>
      </c>
    </row>
    <row r="85" spans="1:21" ht="95.15" customHeight="1" x14ac:dyDescent="0.6">
      <c r="A85" s="463"/>
      <c r="B85" s="442"/>
      <c r="C85" s="205" t="s">
        <v>414</v>
      </c>
      <c r="D85" s="195" t="s">
        <v>253</v>
      </c>
      <c r="E85" s="433"/>
      <c r="F85" s="433"/>
      <c r="G85" s="433"/>
      <c r="H85" s="433"/>
      <c r="I85" s="433"/>
      <c r="J85" s="433"/>
      <c r="K85" s="436"/>
      <c r="L85" s="439"/>
      <c r="M85" s="430"/>
      <c r="Q85" s="190"/>
      <c r="R85" s="190"/>
      <c r="S85" s="190"/>
    </row>
    <row r="86" spans="1:21" ht="95.15" customHeight="1" x14ac:dyDescent="0.6">
      <c r="A86" s="463"/>
      <c r="B86" s="442"/>
      <c r="C86" s="205" t="s">
        <v>415</v>
      </c>
      <c r="D86" s="195" t="s">
        <v>253</v>
      </c>
      <c r="E86" s="433"/>
      <c r="F86" s="433"/>
      <c r="G86" s="433"/>
      <c r="H86" s="433"/>
      <c r="I86" s="433"/>
      <c r="J86" s="433"/>
      <c r="K86" s="436"/>
      <c r="L86" s="439"/>
      <c r="M86" s="430"/>
      <c r="Q86" s="190"/>
      <c r="R86" s="190"/>
      <c r="S86" s="190"/>
    </row>
    <row r="87" spans="1:21" ht="95.15" customHeight="1" thickBot="1" x14ac:dyDescent="0.65">
      <c r="A87" s="464"/>
      <c r="B87" s="443"/>
      <c r="C87" s="207" t="s">
        <v>416</v>
      </c>
      <c r="D87" s="212" t="s">
        <v>257</v>
      </c>
      <c r="E87" s="447"/>
      <c r="F87" s="447"/>
      <c r="G87" s="447"/>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156" customHeight="1" x14ac:dyDescent="0.6">
      <c r="A90" s="471" t="str">
        <f>Q8&amp;Q18&amp;Q20&amp;Q28&amp;Q36&amp;Q42&amp;Q47&amp;Q48&amp;Q49&amp;Q54&amp;Q57&amp;Q65&amp;Q72&amp;Q77&amp;Q84&amp;Q87</f>
        <v xml:space="preserve">IIA3: 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IIA5: 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hH2RfxL8y6H14zoMWNb02hEO1w5UICJ4n5XFvvDJ6r0EUAsx7yLg6ZNKolhrH68fuqRivVnt6BvaiFfCeP12HQ==" saltValue="NlGh6QXmJHUgcrvvS2fWBQ=="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2462" priority="1">
      <formula>$D8="No"</formula>
    </cfRule>
  </conditionalFormatting>
  <conditionalFormatting sqref="J8 J18 J28 J72 J84">
    <cfRule type="cellIs" dxfId="2461" priority="57" operator="equal">
      <formula>"Significant Negative"</formula>
    </cfRule>
    <cfRule type="cellIs" dxfId="2460" priority="58" operator="equal">
      <formula>"Minor Negative"</formula>
    </cfRule>
    <cfRule type="cellIs" dxfId="2459" priority="59" operator="equal">
      <formula>"Uncertain"</formula>
    </cfRule>
    <cfRule type="cellIs" dxfId="2458" priority="60" operator="equal">
      <formula>"Neutral"</formula>
    </cfRule>
    <cfRule type="cellIs" dxfId="2457" priority="61" operator="equal">
      <formula>"Minor Positive"</formula>
    </cfRule>
    <cfRule type="cellIs" dxfId="2456" priority="62" operator="equal">
      <formula>"Significant Positive"</formula>
    </cfRule>
  </conditionalFormatting>
  <conditionalFormatting sqref="J20">
    <cfRule type="cellIs" dxfId="2455" priority="51" operator="equal">
      <formula>"Significant Negative"</formula>
    </cfRule>
    <cfRule type="cellIs" dxfId="2454" priority="52" operator="equal">
      <formula>"Minor Negative"</formula>
    </cfRule>
    <cfRule type="cellIs" dxfId="2453" priority="53" operator="equal">
      <formula>"Uncertain"</formula>
    </cfRule>
    <cfRule type="cellIs" dxfId="2452" priority="54" operator="equal">
      <formula>"Neutral"</formula>
    </cfRule>
    <cfRule type="cellIs" dxfId="2451" priority="55" operator="equal">
      <formula>"Minor Positive"</formula>
    </cfRule>
    <cfRule type="cellIs" dxfId="2450" priority="56" operator="equal">
      <formula>"Significant Positive"</formula>
    </cfRule>
  </conditionalFormatting>
  <conditionalFormatting sqref="J36">
    <cfRule type="cellIs" dxfId="2449" priority="45" operator="equal">
      <formula>"Significant Negative"</formula>
    </cfRule>
    <cfRule type="cellIs" dxfId="2448" priority="46" operator="equal">
      <formula>"Minor Negative"</formula>
    </cfRule>
    <cfRule type="cellIs" dxfId="2447" priority="47" operator="equal">
      <formula>"Uncertain"</formula>
    </cfRule>
    <cfRule type="cellIs" dxfId="2446" priority="48" operator="equal">
      <formula>"Neutral"</formula>
    </cfRule>
    <cfRule type="cellIs" dxfId="2445" priority="49" operator="equal">
      <formula>"Minor Positive"</formula>
    </cfRule>
    <cfRule type="cellIs" dxfId="2444" priority="50" operator="equal">
      <formula>"Significant Positive"</formula>
    </cfRule>
  </conditionalFormatting>
  <conditionalFormatting sqref="J42">
    <cfRule type="cellIs" dxfId="2443" priority="20" operator="equal">
      <formula>"Significant Negative"</formula>
    </cfRule>
    <cfRule type="cellIs" dxfId="2442" priority="21" operator="equal">
      <formula>"Minor Negative"</formula>
    </cfRule>
    <cfRule type="cellIs" dxfId="2441" priority="22" operator="equal">
      <formula>"Uncertain"</formula>
    </cfRule>
    <cfRule type="cellIs" dxfId="2440" priority="23" operator="equal">
      <formula>"Neutral"</formula>
    </cfRule>
    <cfRule type="cellIs" dxfId="2439" priority="24" operator="equal">
      <formula>"Minor Positive"</formula>
    </cfRule>
    <cfRule type="cellIs" dxfId="2438" priority="25" operator="equal">
      <formula>"Significant Positive"</formula>
    </cfRule>
  </conditionalFormatting>
  <conditionalFormatting sqref="J47">
    <cfRule type="cellIs" dxfId="2437" priority="26" operator="equal">
      <formula>"Significant Negative"</formula>
    </cfRule>
    <cfRule type="cellIs" dxfId="2436" priority="27" operator="equal">
      <formula>"Minor Negative"</formula>
    </cfRule>
    <cfRule type="cellIs" dxfId="2435" priority="28" operator="equal">
      <formula>"Uncertain"</formula>
    </cfRule>
    <cfRule type="cellIs" dxfId="2434" priority="29" operator="equal">
      <formula>"Neutral"</formula>
    </cfRule>
    <cfRule type="cellIs" dxfId="2433" priority="30" operator="equal">
      <formula>"Minor Positive"</formula>
    </cfRule>
    <cfRule type="cellIs" dxfId="2432" priority="31" operator="equal">
      <formula>"Significant Positive"</formula>
    </cfRule>
  </conditionalFormatting>
  <conditionalFormatting sqref="J49">
    <cfRule type="cellIs" dxfId="2431" priority="32" operator="equal">
      <formula>"Significant Negative"</formula>
    </cfRule>
    <cfRule type="cellIs" dxfId="2430" priority="33" operator="equal">
      <formula>"Minor Negative"</formula>
    </cfRule>
    <cfRule type="cellIs" dxfId="2429" priority="34" operator="equal">
      <formula>"Uncertain"</formula>
    </cfRule>
    <cfRule type="cellIs" dxfId="2428" priority="35" operator="equal">
      <formula>"Neutral"</formula>
    </cfRule>
    <cfRule type="cellIs" dxfId="2427" priority="36" operator="equal">
      <formula>"Minor Positive"</formula>
    </cfRule>
    <cfRule type="cellIs" dxfId="2426" priority="37" operator="equal">
      <formula>"Significant Positive"</formula>
    </cfRule>
  </conditionalFormatting>
  <conditionalFormatting sqref="J54">
    <cfRule type="cellIs" dxfId="2425" priority="38" operator="equal">
      <formula>"Significant Negative"</formula>
    </cfRule>
    <cfRule type="cellIs" dxfId="2424" priority="39" operator="equal">
      <formula>"Minor Negative"</formula>
    </cfRule>
    <cfRule type="cellIs" dxfId="2423" priority="40" operator="equal">
      <formula>"Uncertain"</formula>
    </cfRule>
    <cfRule type="cellIs" dxfId="2422" priority="41" operator="equal">
      <formula>"Neutral"</formula>
    </cfRule>
    <cfRule type="cellIs" dxfId="2421" priority="42" operator="equal">
      <formula>"Minor Positive"</formula>
    </cfRule>
    <cfRule type="cellIs" dxfId="2420" priority="43" operator="equal">
      <formula>"Significant Positive"</formula>
    </cfRule>
  </conditionalFormatting>
  <conditionalFormatting sqref="J57">
    <cfRule type="cellIs" dxfId="2419" priority="14" operator="equal">
      <formula>"Significant Negative"</formula>
    </cfRule>
    <cfRule type="cellIs" dxfId="2418" priority="15" operator="equal">
      <formula>"Minor Negative"</formula>
    </cfRule>
    <cfRule type="cellIs" dxfId="2417" priority="16" operator="equal">
      <formula>"Uncertain"</formula>
    </cfRule>
    <cfRule type="cellIs" dxfId="2416" priority="17" operator="equal">
      <formula>"Neutral"</formula>
    </cfRule>
    <cfRule type="cellIs" dxfId="2415" priority="18" operator="equal">
      <formula>"Minor Positive"</formula>
    </cfRule>
    <cfRule type="cellIs" dxfId="2414" priority="19" operator="equal">
      <formula>"Significant Positive"</formula>
    </cfRule>
  </conditionalFormatting>
  <conditionalFormatting sqref="J65">
    <cfRule type="cellIs" dxfId="2413" priority="8" operator="equal">
      <formula>"Significant Negative"</formula>
    </cfRule>
    <cfRule type="cellIs" dxfId="2412" priority="9" operator="equal">
      <formula>"Minor Negative"</formula>
    </cfRule>
    <cfRule type="cellIs" dxfId="2411" priority="10" operator="equal">
      <formula>"Uncertain"</formula>
    </cfRule>
    <cfRule type="cellIs" dxfId="2410" priority="11" operator="equal">
      <formula>"Neutral"</formula>
    </cfRule>
    <cfRule type="cellIs" dxfId="2409" priority="12" operator="equal">
      <formula>"Minor Positive"</formula>
    </cfRule>
    <cfRule type="cellIs" dxfId="2408" priority="13" operator="equal">
      <formula>"Significant Positive"</formula>
    </cfRule>
  </conditionalFormatting>
  <conditionalFormatting sqref="J77">
    <cfRule type="cellIs" dxfId="2407" priority="2" operator="equal">
      <formula>"Significant Negative"</formula>
    </cfRule>
    <cfRule type="cellIs" dxfId="2406" priority="3" operator="equal">
      <formula>"Minor Negative"</formula>
    </cfRule>
    <cfRule type="cellIs" dxfId="2405" priority="4" operator="equal">
      <formula>"Uncertain"</formula>
    </cfRule>
    <cfRule type="cellIs" dxfId="2404" priority="5" operator="equal">
      <formula>"Neutral"</formula>
    </cfRule>
    <cfRule type="cellIs" dxfId="2403" priority="6" operator="equal">
      <formula>"Minor Positive"</formula>
    </cfRule>
    <cfRule type="cellIs" dxfId="2402" priority="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E4539BB1-ECCF-436E-9EBB-B5FCFC8A8F1B}">
          <x14:formula1>
            <xm:f>'Drop downs'!$A$2:$A$3</xm:f>
          </x14:formula1>
          <xm:sqref>D8:D87</xm:sqref>
        </x14:dataValidation>
        <x14:dataValidation type="list" allowBlank="1" showInputMessage="1" showErrorMessage="1" xr:uid="{BB2BCBF0-9480-4412-B46A-098E7EBCE4E2}">
          <x14:formula1>
            <xm:f>'Drop downs'!$B$2:$B$4</xm:f>
          </x14:formula1>
          <xm:sqref>E8 E18 E20 E28 E36 E72 E84 E57 E49 E42 E54 E47 E65 E77</xm:sqref>
        </x14:dataValidation>
        <x14:dataValidation type="list" allowBlank="1" showInputMessage="1" showErrorMessage="1" xr:uid="{F128B0AD-1064-481B-9B50-363E507D08ED}">
          <x14:formula1>
            <xm:f>'Drop downs'!$C$2:$C$5</xm:f>
          </x14:formula1>
          <xm:sqref>F8 F18 F20 F28 F36 F72 F84 F57 F49 F42 F54 F47 F65 F77</xm:sqref>
        </x14:dataValidation>
        <x14:dataValidation type="list" allowBlank="1" showInputMessage="1" showErrorMessage="1" xr:uid="{B560CFD1-03C6-4C05-A387-6E3918C13E83}">
          <x14:formula1>
            <xm:f>'Drop downs'!$D$2:$D$7</xm:f>
          </x14:formula1>
          <xm:sqref>G8 G18 G20 G28 G36 G72 G84 G57 G49 G42 G54 G47 G65 G77</xm:sqref>
        </x14:dataValidation>
        <x14:dataValidation type="list" allowBlank="1" showInputMessage="1" showErrorMessage="1" xr:uid="{1F115D1C-57AF-45AE-A6E6-7A454748E8E4}">
          <x14:formula1>
            <xm:f>'Drop downs'!$E$2:$E$6</xm:f>
          </x14:formula1>
          <xm:sqref>H8 H18 H20 H28 H36 H72 H84 H57 H49 H42 H54 H47 H65 H77</xm:sqref>
        </x14:dataValidation>
        <x14:dataValidation type="list" allowBlank="1" showInputMessage="1" showErrorMessage="1" xr:uid="{2F1E9727-B38B-4B0D-AA4B-17060C37DB7F}">
          <x14:formula1>
            <xm:f>'Drop downs'!$F$2:$F$6</xm:f>
          </x14:formula1>
          <xm:sqref>I8 I18 I20 I28 I36 I72 I84 I57 I49 I42 I54 I47 I65 I77</xm:sqref>
        </x14:dataValidation>
        <x14:dataValidation type="list" allowBlank="1" showInputMessage="1" showErrorMessage="1" xr:uid="{6B196FBF-49D2-4D34-8851-7D7847B80925}">
          <x14:formula1>
            <xm:f>'Drop downs'!$G$2:$G$7</xm:f>
          </x14:formula1>
          <xm:sqref>J8 J18 J20 J28 J36 J72 J84 J57 J49 J42 J54 J47 J65 J77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EC28-8BED-46E8-ADB0-8760ED2C183F}">
  <sheetPr codeName="Sheet108">
    <tabColor theme="4" tint="0.79998168889431442"/>
  </sheetPr>
  <dimension ref="A1:V98"/>
  <sheetViews>
    <sheetView topLeftCell="D37" zoomScale="140" zoomScaleNormal="1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995</v>
      </c>
      <c r="D1" s="323"/>
      <c r="E1" s="323"/>
      <c r="F1" s="324"/>
      <c r="G1" s="16"/>
      <c r="I1" s="7"/>
      <c r="J1" s="7"/>
      <c r="K1" s="7"/>
    </row>
    <row r="2" spans="1:22" x14ac:dyDescent="0.35">
      <c r="A2" s="74" t="s">
        <v>31</v>
      </c>
      <c r="B2" s="9"/>
      <c r="C2" s="323" t="s">
        <v>955</v>
      </c>
      <c r="D2" s="323"/>
      <c r="E2" s="323"/>
      <c r="F2" s="324"/>
      <c r="I2" s="8"/>
      <c r="J2" s="8"/>
      <c r="K2" s="8"/>
    </row>
    <row r="3" spans="1:22" ht="43.5" customHeight="1" x14ac:dyDescent="0.35">
      <c r="A3" s="75" t="s">
        <v>32</v>
      </c>
      <c r="B3" s="4"/>
      <c r="C3" s="323" t="s">
        <v>996</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614" t="s">
        <v>103</v>
      </c>
      <c r="J8" s="370" t="s">
        <v>161</v>
      </c>
      <c r="K8" s="379" t="s">
        <v>573</v>
      </c>
      <c r="L8" s="370"/>
      <c r="M8" s="374"/>
      <c r="N8" s="390"/>
      <c r="R8" s="12" t="str">
        <f>IF(OR(J8='Drop downs'!$G$7,J8='Drop downs'!$G$5), B8&amp;": "&amp;K8&amp;CHAR(10),"")</f>
        <v/>
      </c>
      <c r="S8" s="12" t="str">
        <f>IF(J8='Drop downs'!$G$2,B8&amp;": "&amp;K8&amp;""," ")</f>
        <v xml:space="preserve"> </v>
      </c>
      <c r="T8" s="12" t="str">
        <f>IF(HO10_Housing_Shared_Facilities!E8='Drop downs'!$B$6,HO10_Housing_Shared_Facilities!B8&amp;": "&amp;HO10_Housing_Shared_Facilities!K8&amp;"","")</f>
        <v/>
      </c>
      <c r="U8" t="str">
        <f>IF(M8&gt;0,B8&amp;":"&amp;M8&amp;"
","")</f>
        <v/>
      </c>
      <c r="V8" t="str">
        <f>IF(N8&gt;0,B8&amp;":"&amp;N8&amp;"
","")</f>
        <v/>
      </c>
    </row>
    <row r="9" spans="1:22" x14ac:dyDescent="0.35">
      <c r="A9" s="377"/>
      <c r="B9" s="388"/>
      <c r="C9" s="24" t="s">
        <v>325</v>
      </c>
      <c r="D9" s="24" t="s">
        <v>257</v>
      </c>
      <c r="E9" s="386"/>
      <c r="F9" s="386"/>
      <c r="G9" s="386"/>
      <c r="H9" s="386"/>
      <c r="I9" s="319"/>
      <c r="J9" s="358"/>
      <c r="K9" s="296"/>
      <c r="L9" s="358"/>
      <c r="M9" s="293"/>
      <c r="N9" s="391"/>
      <c r="R9" s="12"/>
      <c r="S9" s="12"/>
      <c r="T9" s="12"/>
    </row>
    <row r="10" spans="1:22" x14ac:dyDescent="0.35">
      <c r="A10" s="377"/>
      <c r="B10" s="388"/>
      <c r="C10" s="24" t="s">
        <v>326</v>
      </c>
      <c r="D10" s="24" t="s">
        <v>257</v>
      </c>
      <c r="E10" s="386"/>
      <c r="F10" s="386"/>
      <c r="G10" s="386"/>
      <c r="H10" s="386"/>
      <c r="I10" s="319"/>
      <c r="J10" s="358"/>
      <c r="K10" s="296"/>
      <c r="L10" s="358"/>
      <c r="M10" s="293"/>
      <c r="N10" s="391"/>
      <c r="R10" s="12"/>
      <c r="S10" s="12"/>
      <c r="T10" s="12"/>
    </row>
    <row r="11" spans="1:22" x14ac:dyDescent="0.35">
      <c r="A11" s="377"/>
      <c r="B11" s="388"/>
      <c r="C11" s="24" t="s">
        <v>327</v>
      </c>
      <c r="D11" s="24" t="s">
        <v>257</v>
      </c>
      <c r="E11" s="386"/>
      <c r="F11" s="386"/>
      <c r="G11" s="386"/>
      <c r="H11" s="386"/>
      <c r="I11" s="319"/>
      <c r="J11" s="358"/>
      <c r="K11" s="296"/>
      <c r="L11" s="358"/>
      <c r="M11" s="293"/>
      <c r="N11" s="391"/>
      <c r="R11" s="12"/>
      <c r="S11" s="12"/>
      <c r="T11" s="12"/>
    </row>
    <row r="12" spans="1:22" x14ac:dyDescent="0.35">
      <c r="A12" s="377"/>
      <c r="B12" s="388"/>
      <c r="C12" s="24" t="s">
        <v>328</v>
      </c>
      <c r="D12" s="24" t="s">
        <v>257</v>
      </c>
      <c r="E12" s="386"/>
      <c r="F12" s="386"/>
      <c r="G12" s="386"/>
      <c r="H12" s="386"/>
      <c r="I12" s="319"/>
      <c r="J12" s="358"/>
      <c r="K12" s="296"/>
      <c r="L12" s="358"/>
      <c r="M12" s="293"/>
      <c r="N12" s="391"/>
      <c r="R12" s="12"/>
      <c r="S12" s="12"/>
      <c r="T12" s="12"/>
    </row>
    <row r="13" spans="1:22" x14ac:dyDescent="0.35">
      <c r="A13" s="377"/>
      <c r="B13" s="388"/>
      <c r="C13" s="24" t="s">
        <v>329</v>
      </c>
      <c r="D13" s="24" t="s">
        <v>257</v>
      </c>
      <c r="E13" s="386"/>
      <c r="F13" s="386"/>
      <c r="G13" s="386"/>
      <c r="H13" s="386"/>
      <c r="I13" s="319"/>
      <c r="J13" s="358"/>
      <c r="K13" s="296"/>
      <c r="L13" s="358"/>
      <c r="M13" s="293"/>
      <c r="N13" s="391"/>
      <c r="R13" s="12"/>
      <c r="S13" s="12"/>
      <c r="T13" s="12"/>
    </row>
    <row r="14" spans="1:22" x14ac:dyDescent="0.35">
      <c r="A14" s="377"/>
      <c r="B14" s="388"/>
      <c r="C14" s="24" t="s">
        <v>330</v>
      </c>
      <c r="D14" s="24" t="s">
        <v>257</v>
      </c>
      <c r="E14" s="386"/>
      <c r="F14" s="386"/>
      <c r="G14" s="386"/>
      <c r="H14" s="386"/>
      <c r="I14" s="319"/>
      <c r="J14" s="358"/>
      <c r="K14" s="296"/>
      <c r="L14" s="358"/>
      <c r="M14" s="293"/>
      <c r="N14" s="391"/>
      <c r="R14" s="12"/>
      <c r="S14" s="12"/>
      <c r="T14" s="12"/>
    </row>
    <row r="15" spans="1:22" x14ac:dyDescent="0.35">
      <c r="A15" s="377"/>
      <c r="B15" s="388"/>
      <c r="C15" s="24" t="s">
        <v>331</v>
      </c>
      <c r="D15" s="24" t="s">
        <v>257</v>
      </c>
      <c r="E15" s="386"/>
      <c r="F15" s="386"/>
      <c r="G15" s="386"/>
      <c r="H15" s="386"/>
      <c r="I15" s="319"/>
      <c r="J15" s="358"/>
      <c r="K15" s="296"/>
      <c r="L15" s="358"/>
      <c r="M15" s="293"/>
      <c r="N15" s="391"/>
      <c r="R15" s="12"/>
      <c r="S15" s="12"/>
      <c r="T15" s="12"/>
    </row>
    <row r="16" spans="1:22" ht="29" x14ac:dyDescent="0.35">
      <c r="A16" s="377"/>
      <c r="B16" s="388"/>
      <c r="C16" s="24" t="s">
        <v>332</v>
      </c>
      <c r="D16" s="24" t="s">
        <v>257</v>
      </c>
      <c r="E16" s="386"/>
      <c r="F16" s="386"/>
      <c r="G16" s="386"/>
      <c r="H16" s="386"/>
      <c r="I16" s="319"/>
      <c r="J16" s="358"/>
      <c r="K16" s="296"/>
      <c r="L16" s="358"/>
      <c r="M16" s="293"/>
      <c r="N16" s="391"/>
      <c r="R16" s="12"/>
      <c r="S16" s="12"/>
      <c r="T16" s="12"/>
    </row>
    <row r="17" spans="1:22" ht="15" thickBot="1" x14ac:dyDescent="0.4">
      <c r="A17" s="378"/>
      <c r="B17" s="327"/>
      <c r="C17" s="19" t="s">
        <v>333</v>
      </c>
      <c r="D17" s="24" t="s">
        <v>257</v>
      </c>
      <c r="E17" s="318"/>
      <c r="F17" s="318"/>
      <c r="G17" s="318"/>
      <c r="H17" s="318"/>
      <c r="I17" s="615"/>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573</v>
      </c>
      <c r="L18" s="370"/>
      <c r="M18" s="374"/>
      <c r="N18" s="390"/>
      <c r="R18" s="12" t="str">
        <f>IF(OR(J18='Drop downs'!$G$7,J18='Drop downs'!$G$5), B18&amp;": "&amp;K18&amp;CHAR(10),"")</f>
        <v/>
      </c>
      <c r="S18" s="12" t="str">
        <f>IF(J18='Drop downs'!$G$2,B18&amp;": "&amp;K18&amp;""," ")</f>
        <v xml:space="preserve"> </v>
      </c>
      <c r="T18" s="12" t="str">
        <f>IF(HO10_Housing_Shared_Facilities!E18='Drop downs'!$B$6,HO10_Housing_Shared_Facilities!B18&amp;": "&amp;HO10_Housing_Shared_Facilities!K18&amp;"","")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253</v>
      </c>
      <c r="E20" s="370" t="s">
        <v>421</v>
      </c>
      <c r="F20" s="370" t="s">
        <v>444</v>
      </c>
      <c r="G20" s="370" t="s">
        <v>427</v>
      </c>
      <c r="H20" s="370" t="s">
        <v>424</v>
      </c>
      <c r="I20" s="370" t="s">
        <v>425</v>
      </c>
      <c r="J20" s="370" t="s">
        <v>159</v>
      </c>
      <c r="K20" s="379" t="s">
        <v>997</v>
      </c>
      <c r="L20" s="370"/>
      <c r="M20" s="374"/>
      <c r="N20" s="390"/>
      <c r="R20" s="12" t="str">
        <f>IF(OR(J20='Drop downs'!$G$7,J20='Drop downs'!$G$5), B20&amp;": "&amp;K20&amp;CHAR(10),"")</f>
        <v/>
      </c>
      <c r="S20" s="12" t="str">
        <f>IF(J20='Drop downs'!$G$2,B20&amp;": "&amp;K20&amp;""," ")</f>
        <v xml:space="preserve"> </v>
      </c>
      <c r="T20" s="12" t="str">
        <f>IF(HO10_Housing_Shared_Facilities!E20='Drop downs'!$B$6,HO10_Housing_Shared_Facilities!B20&amp;": "&amp;HO10_Housing_Shared_Facilities!K20&amp;"","")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253</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427</v>
      </c>
      <c r="H28" s="370" t="s">
        <v>424</v>
      </c>
      <c r="I28" s="370" t="s">
        <v>425</v>
      </c>
      <c r="J28" s="370" t="s">
        <v>159</v>
      </c>
      <c r="K28" s="379" t="s">
        <v>998</v>
      </c>
      <c r="L28" s="370"/>
      <c r="M28" s="374"/>
      <c r="N28" s="390"/>
      <c r="R28" s="12" t="str">
        <f>IF(OR(J28='Drop downs'!$G$7,J28='Drop downs'!$G$5), B28&amp;": "&amp;K28&amp;CHAR(10),"")</f>
        <v/>
      </c>
      <c r="S28" s="12" t="str">
        <f>IF(J28='Drop downs'!$G$2,B28&amp;": "&amp;K28&amp;""," ")</f>
        <v xml:space="preserve"> </v>
      </c>
      <c r="T28" s="12" t="str">
        <f>IF(HO10_Housing_Shared_Facilities!E28='Drop downs'!$B$6,HO10_Housing_Shared_Facilities!B28&amp;": "&amp;HO10_Housing_Shared_Facilities!K28&amp;"","")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253</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8"/>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253</v>
      </c>
      <c r="E36" s="370" t="s">
        <v>421</v>
      </c>
      <c r="F36" s="370" t="s">
        <v>422</v>
      </c>
      <c r="G36" s="370" t="s">
        <v>427</v>
      </c>
      <c r="H36" s="370" t="s">
        <v>424</v>
      </c>
      <c r="I36" s="370" t="s">
        <v>425</v>
      </c>
      <c r="J36" s="370" t="s">
        <v>156</v>
      </c>
      <c r="K36" s="379" t="s">
        <v>999</v>
      </c>
      <c r="L36" s="370"/>
      <c r="M36" s="374"/>
      <c r="N36" s="390"/>
      <c r="R36" s="12" t="str">
        <f>IF(OR(J36='Drop downs'!$G$7,J36='Drop downs'!$G$5), B36&amp;": "&amp;K36&amp;CHAR(10),"")</f>
        <v/>
      </c>
      <c r="S36" s="12" t="str">
        <f>IF(J36='Drop downs'!$G$2,B36&amp;": "&amp;K36&amp;""," ")</f>
        <v xml:space="preserve">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T36" s="12" t="str">
        <f>IF(HO10_Housing_Shared_Facilities!E36='Drop downs'!$B$6,HO10_Housing_Shared_Facilities!B36&amp;": "&amp;HO10_Housing_Shared_Facilities!K36&amp;"","")</f>
        <v/>
      </c>
      <c r="U36" t="str">
        <f t="shared" si="0"/>
        <v/>
      </c>
      <c r="V36" t="str">
        <f>IF(N36&gt;0,B36&amp;":"&amp;N36&amp;"
","")</f>
        <v/>
      </c>
    </row>
    <row r="37" spans="1:22" ht="29" x14ac:dyDescent="0.35">
      <c r="A37" s="377"/>
      <c r="B37" s="368"/>
      <c r="C37" s="3" t="s">
        <v>357</v>
      </c>
      <c r="D37" s="3" t="s">
        <v>253</v>
      </c>
      <c r="E37" s="358"/>
      <c r="F37" s="358"/>
      <c r="G37" s="358"/>
      <c r="H37" s="358"/>
      <c r="I37" s="358"/>
      <c r="J37" s="358"/>
      <c r="K37" s="296"/>
      <c r="L37" s="358"/>
      <c r="M37" s="293"/>
      <c r="N37" s="391"/>
      <c r="R37" s="12"/>
      <c r="S37" s="12"/>
      <c r="T37" s="12"/>
    </row>
    <row r="38" spans="1:22" x14ac:dyDescent="0.35">
      <c r="A38" s="377"/>
      <c r="B38" s="368"/>
      <c r="C38" s="3" t="s">
        <v>358</v>
      </c>
      <c r="D38" s="3" t="s">
        <v>253</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74.150000000000006" customHeight="1"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422</v>
      </c>
      <c r="G42" s="332" t="s">
        <v>510</v>
      </c>
      <c r="H42" s="332" t="s">
        <v>424</v>
      </c>
      <c r="I42" s="332" t="s">
        <v>425</v>
      </c>
      <c r="J42" s="332" t="s">
        <v>159</v>
      </c>
      <c r="K42" s="360" t="s">
        <v>1000</v>
      </c>
      <c r="L42" s="332"/>
      <c r="M42" s="362"/>
      <c r="N42" s="394"/>
      <c r="R42" s="12" t="str">
        <f>IF(OR(J42='Drop downs'!$G$7,J42='Drop downs'!$G$5), B42&amp;": "&amp;K42&amp;CHAR(10),"")</f>
        <v/>
      </c>
      <c r="S42" s="12" t="str">
        <f>IF(J42='Drop downs'!$G$2,B42&amp;": "&amp;K42&amp;""," ")</f>
        <v xml:space="preserve"> </v>
      </c>
      <c r="T42" s="12" t="str">
        <f>IF(HO10_Housing_Shared_Facilities!E42='Drop downs'!$B$6,HO10_Housing_Shared_Facilities!B42&amp;": "&amp;HO10_Housing_Shared_Facilities!K42&amp;"","")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78"/>
      <c r="B46" s="368"/>
      <c r="C46" s="15" t="s">
        <v>367</v>
      </c>
      <c r="D46" s="3" t="s">
        <v>257</v>
      </c>
      <c r="E46" s="330"/>
      <c r="F46" s="330"/>
      <c r="G46" s="330"/>
      <c r="H46" s="330"/>
      <c r="I46" s="330"/>
      <c r="J46" s="330"/>
      <c r="K46" s="380"/>
      <c r="L46" s="330"/>
      <c r="M46" s="375"/>
      <c r="N46" s="392"/>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616" t="s">
        <v>438</v>
      </c>
      <c r="L47" s="370"/>
      <c r="M47" s="374"/>
      <c r="N47" s="390"/>
      <c r="R47" s="12" t="str">
        <f>IF(OR(J47='Drop downs'!$G$7,J47='Drop downs'!$G$5), B47&amp;": "&amp;K47&amp;CHAR(10),"")</f>
        <v/>
      </c>
      <c r="S47" s="12" t="str">
        <f>IF(J47='Drop downs'!$G$2,B47&amp;": "&amp;K47&amp;""," ")</f>
        <v xml:space="preserve"> </v>
      </c>
      <c r="T47" s="12" t="str">
        <f>IF(HO10_Housing_Shared_Facilities!E47='Drop downs'!$B$6,HO10_Housing_Shared_Facilities!B47&amp;": "&amp;HO10_Housing_Shared_Facilities!K47&amp;"","")</f>
        <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491"/>
      <c r="L48" s="359"/>
      <c r="M48" s="363"/>
      <c r="N48" s="393"/>
      <c r="R48" s="12" t="str">
        <f>IF(OR(J48='Drop downs'!$G$7,J48='Drop downs'!$G$5), B48&amp;": "&amp;K48&amp;CHAR(10),"")</f>
        <v/>
      </c>
      <c r="S48" s="12" t="str">
        <f>IF(J48='Drop downs'!$G$2,B48&amp;": "&amp;K48&amp;""," ")</f>
        <v xml:space="preserve"> </v>
      </c>
      <c r="T48" s="12" t="str">
        <f>IF(HO10_Housing_Shared_Facilities!E48='Drop downs'!$B$6,HO10_Housing_Shared_Facilities!B48&amp;": "&amp;HO10_Housing_Shared_Facilities!K48&amp;"","")</f>
        <v xml:space="preserve">: </v>
      </c>
    </row>
    <row r="49" spans="1:22" ht="29" x14ac:dyDescent="0.35">
      <c r="A49" s="376" t="s">
        <v>371</v>
      </c>
      <c r="B49" s="367" t="s">
        <v>125</v>
      </c>
      <c r="C49" s="86" t="s">
        <v>372</v>
      </c>
      <c r="D49" s="86" t="s">
        <v>257</v>
      </c>
      <c r="E49" s="332" t="s">
        <v>421</v>
      </c>
      <c r="F49" s="332" t="s">
        <v>444</v>
      </c>
      <c r="G49" s="332" t="s">
        <v>510</v>
      </c>
      <c r="H49" s="332" t="s">
        <v>424</v>
      </c>
      <c r="I49" s="332" t="s">
        <v>425</v>
      </c>
      <c r="J49" s="332" t="s">
        <v>159</v>
      </c>
      <c r="K49" s="489" t="s">
        <v>1001</v>
      </c>
      <c r="L49" s="370"/>
      <c r="M49" s="374"/>
      <c r="N49" s="390"/>
      <c r="R49" s="12" t="str">
        <f>IF(OR(J49='Drop downs'!$G$7,J49='Drop downs'!$G$5), B49&amp;": "&amp;K49&amp;CHAR(10),"")</f>
        <v/>
      </c>
      <c r="S49" s="12" t="str">
        <f>IF(J49='Drop downs'!$G$2,B49&amp;": "&amp;K49&amp;""," ")</f>
        <v xml:space="preserve"> </v>
      </c>
      <c r="T49" s="12" t="str">
        <f>IF(HO10_Housing_Shared_Facilities!E49='Drop downs'!$B$6,HO10_Housing_Shared_Facilities!B49&amp;": "&amp;HO10_Housing_Shared_Facilities!K49&amp;"","")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253</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253</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253</v>
      </c>
      <c r="E54" s="370" t="s">
        <v>435</v>
      </c>
      <c r="F54" s="370" t="s">
        <v>444</v>
      </c>
      <c r="G54" s="370" t="s">
        <v>510</v>
      </c>
      <c r="H54" s="370" t="s">
        <v>424</v>
      </c>
      <c r="I54" s="370" t="s">
        <v>439</v>
      </c>
      <c r="J54" s="370" t="s">
        <v>159</v>
      </c>
      <c r="K54" s="379" t="s">
        <v>1002</v>
      </c>
      <c r="L54" s="370"/>
      <c r="M54" s="374"/>
      <c r="N54" s="390"/>
      <c r="R54" s="12" t="str">
        <f>IF(OR(J54='Drop downs'!$G$7,J54='Drop downs'!$G$5), B54&amp;": "&amp;K54&amp;CHAR(10),"")</f>
        <v/>
      </c>
      <c r="S54" s="12" t="str">
        <f>IF(J54='Drop downs'!$G$2,B54&amp;": "&amp;K54&amp;""," ")</f>
        <v xml:space="preserve"> </v>
      </c>
      <c r="T54" s="12" t="str">
        <f>IF(HO10_Housing_Shared_Facilities!E54='Drop downs'!$B$6,HO10_Housing_Shared_Facilities!B54&amp;": "&amp;HO10_Housing_Shared_Facilities!K54&amp;"","")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ht="14.5" customHeight="1" x14ac:dyDescent="0.35">
      <c r="A57" s="376" t="s">
        <v>381</v>
      </c>
      <c r="B57" s="367" t="s">
        <v>127</v>
      </c>
      <c r="C57" s="86" t="s">
        <v>382</v>
      </c>
      <c r="D57" s="86" t="s">
        <v>257</v>
      </c>
      <c r="E57" s="370" t="s">
        <v>435</v>
      </c>
      <c r="F57" s="370" t="s">
        <v>444</v>
      </c>
      <c r="G57" s="370" t="s">
        <v>510</v>
      </c>
      <c r="H57" s="370" t="s">
        <v>424</v>
      </c>
      <c r="I57" s="370" t="s">
        <v>439</v>
      </c>
      <c r="J57" s="370" t="s">
        <v>159</v>
      </c>
      <c r="K57" s="379" t="s">
        <v>1003</v>
      </c>
      <c r="L57" s="370"/>
      <c r="M57" s="374"/>
      <c r="N57" s="390"/>
      <c r="R57" s="12" t="str">
        <f>IF(OR(J57='Drop downs'!$G$7,J57='Drop downs'!$G$5), B57&amp;": "&amp;K57&amp;CHAR(10),"")</f>
        <v/>
      </c>
      <c r="S57" s="12" t="str">
        <f>IF(J57='Drop downs'!$G$2,B57&amp;": "&amp;K57&amp;""," ")</f>
        <v xml:space="preserve"> </v>
      </c>
      <c r="T57" s="12" t="str">
        <f>IF(HO10_Housing_Shared_Facilities!E57='Drop downs'!$B$6,HO10_Housing_Shared_Facilities!B57&amp;": "&amp;HO10_Housing_Shared_Facilities!K57&amp;"","")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253</v>
      </c>
      <c r="E60" s="358"/>
      <c r="F60" s="358"/>
      <c r="G60" s="358"/>
      <c r="H60" s="358"/>
      <c r="I60" s="358"/>
      <c r="J60" s="358"/>
      <c r="K60" s="296"/>
      <c r="L60" s="358"/>
      <c r="M60" s="293"/>
      <c r="N60" s="391"/>
      <c r="R60" s="12"/>
      <c r="S60" s="12"/>
      <c r="T60" s="12"/>
    </row>
    <row r="61" spans="1:22" x14ac:dyDescent="0.35">
      <c r="A61" s="377"/>
      <c r="B61" s="368"/>
      <c r="C61" s="24" t="s">
        <v>386</v>
      </c>
      <c r="D61" s="24" t="s">
        <v>253</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ht="14.5" customHeight="1"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IF(HO10_Housing_Shared_Facilities!E65='Drop downs'!$B$6,HO10_Housing_Shared_Facilities!B65&amp;": "&amp;HO10_Housing_Shared_Facilities!K65&amp;"","")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253</v>
      </c>
      <c r="E72" s="370" t="s">
        <v>421</v>
      </c>
      <c r="F72" s="370" t="s">
        <v>444</v>
      </c>
      <c r="G72" s="370" t="s">
        <v>427</v>
      </c>
      <c r="H72" s="370" t="s">
        <v>424</v>
      </c>
      <c r="I72" s="370" t="s">
        <v>439</v>
      </c>
      <c r="J72" s="370" t="s">
        <v>159</v>
      </c>
      <c r="K72" s="371" t="s">
        <v>1004</v>
      </c>
      <c r="L72" s="370"/>
      <c r="M72" s="374"/>
      <c r="N72" s="390"/>
      <c r="R72" s="12" t="str">
        <f>IF(OR(J72='Drop downs'!$G$7,J72='Drop downs'!$G$5), B72&amp;": "&amp;K72&amp;CHAR(10),"")</f>
        <v/>
      </c>
      <c r="S72" s="12" t="str">
        <f>IF(J72='Drop downs'!$G$2,B72&amp;": "&amp;K72&amp;""," ")</f>
        <v xml:space="preserve"> </v>
      </c>
      <c r="T72" s="12" t="str">
        <f>IF(HO10_Housing_Shared_Facilities!E72='Drop downs'!$B$6,HO10_Housing_Shared_Facilities!B72&amp;": "&amp;HO10_Housing_Shared_Facilities!K72&amp;"","")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51" customHeight="1" thickBot="1" x14ac:dyDescent="0.4">
      <c r="A76" s="378"/>
      <c r="B76" s="368"/>
      <c r="C76" s="89" t="s">
        <v>403</v>
      </c>
      <c r="D76" s="24" t="s">
        <v>257</v>
      </c>
      <c r="E76" s="330"/>
      <c r="F76" s="330"/>
      <c r="G76" s="330"/>
      <c r="H76" s="330"/>
      <c r="I76" s="330"/>
      <c r="J76" s="330"/>
      <c r="K76" s="617"/>
      <c r="L76" s="330"/>
      <c r="M76" s="375"/>
      <c r="N76" s="392"/>
      <c r="R76" s="12"/>
      <c r="S76" s="12"/>
      <c r="T76" s="12"/>
    </row>
    <row r="77" spans="1:22" ht="14.5" customHeight="1" x14ac:dyDescent="0.35">
      <c r="A77" s="383" t="s">
        <v>404</v>
      </c>
      <c r="B77" s="367" t="s">
        <v>130</v>
      </c>
      <c r="C77" s="85" t="s">
        <v>405</v>
      </c>
      <c r="D77" s="79" t="s">
        <v>257</v>
      </c>
      <c r="E77" s="370" t="s">
        <v>103</v>
      </c>
      <c r="F77" s="370" t="s">
        <v>103</v>
      </c>
      <c r="G77" s="370" t="s">
        <v>103</v>
      </c>
      <c r="H77" s="370" t="s">
        <v>103</v>
      </c>
      <c r="I77" s="370" t="s">
        <v>103</v>
      </c>
      <c r="J77" s="370" t="s">
        <v>161</v>
      </c>
      <c r="K77" s="616" t="s">
        <v>438</v>
      </c>
      <c r="L77" s="370"/>
      <c r="M77" s="374"/>
      <c r="N77" s="390"/>
      <c r="R77" s="12" t="str">
        <f>IF(OR(J77='Drop downs'!$G$7,J77='Drop downs'!$G$5), B77&amp;": "&amp;K77&amp;CHAR(10),"")</f>
        <v/>
      </c>
      <c r="S77" s="12" t="str">
        <f>IF(J77='Drop downs'!$G$2,B77&amp;": "&amp;K77&amp;""," ")</f>
        <v xml:space="preserve"> </v>
      </c>
      <c r="T77" s="12" t="str">
        <f>IF(HO10_Housing_Shared_Facilities!E77='Drop downs'!$B$6,HO10_Housing_Shared_Facilities!B77&amp;": "&amp;HO10_Housing_Shared_Facilities!K77&amp;"","")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80" t="s">
        <v>257</v>
      </c>
      <c r="E83" s="359"/>
      <c r="F83" s="359"/>
      <c r="G83" s="359"/>
      <c r="H83" s="359"/>
      <c r="I83" s="359"/>
      <c r="J83" s="359"/>
      <c r="K83" s="491"/>
      <c r="L83" s="359"/>
      <c r="M83" s="363"/>
      <c r="N83" s="393"/>
      <c r="R83" s="12"/>
      <c r="S83" s="12"/>
      <c r="T83" s="12"/>
    </row>
    <row r="84" spans="1:22" x14ac:dyDescent="0.35">
      <c r="A84" s="383" t="s">
        <v>412</v>
      </c>
      <c r="B84" s="367" t="s">
        <v>131</v>
      </c>
      <c r="C84" s="99" t="s">
        <v>413</v>
      </c>
      <c r="D84" s="79" t="s">
        <v>253</v>
      </c>
      <c r="E84" s="370" t="s">
        <v>421</v>
      </c>
      <c r="F84" s="370" t="s">
        <v>444</v>
      </c>
      <c r="G84" s="404" t="s">
        <v>427</v>
      </c>
      <c r="H84" s="370" t="s">
        <v>424</v>
      </c>
      <c r="I84" s="370" t="s">
        <v>439</v>
      </c>
      <c r="J84" s="370" t="s">
        <v>159</v>
      </c>
      <c r="K84" s="379" t="s">
        <v>1005</v>
      </c>
      <c r="L84" s="370"/>
      <c r="M84" s="374"/>
      <c r="N84" s="390"/>
      <c r="R84" s="12" t="str">
        <f>IF(OR(J84='Drop downs'!$G$7,J84='Drop downs'!$G$5), B84&amp;": "&amp;K84&amp;CHAR(10),"")</f>
        <v/>
      </c>
      <c r="S84" s="12" t="str">
        <f>IF(J84='Drop downs'!$G$2,B84&amp;": "&amp;K84&amp;""," ")</f>
        <v xml:space="preserve"> </v>
      </c>
      <c r="T84" s="12" t="str">
        <f>IF(HO10_Housing_Shared_Facilities!E84='Drop downs'!$B$6,HO10_Housing_Shared_Facilities!B84&amp;": "&amp;HO10_Housing_Shared_Facilities!K84&amp;"","")</f>
        <v/>
      </c>
      <c r="U84" t="str">
        <f t="shared" si="1"/>
        <v/>
      </c>
      <c r="V84" t="str">
        <f>IF(N84&gt;0,B84&amp;":"&amp;N84&amp;"
","")</f>
        <v/>
      </c>
    </row>
    <row r="85" spans="1:22" x14ac:dyDescent="0.35">
      <c r="A85" s="365"/>
      <c r="B85" s="368"/>
      <c r="C85" s="84" t="s">
        <v>414</v>
      </c>
      <c r="D85" s="3" t="s">
        <v>257</v>
      </c>
      <c r="E85" s="358"/>
      <c r="F85" s="358"/>
      <c r="G85" s="331"/>
      <c r="H85" s="358"/>
      <c r="I85" s="358"/>
      <c r="J85" s="358"/>
      <c r="K85" s="296"/>
      <c r="L85" s="358"/>
      <c r="M85" s="293"/>
      <c r="N85" s="391"/>
      <c r="R85" s="12"/>
      <c r="S85" s="12"/>
      <c r="T85" s="12"/>
    </row>
    <row r="86" spans="1:22" x14ac:dyDescent="0.35">
      <c r="A86" s="365"/>
      <c r="B86" s="368"/>
      <c r="C86" s="84" t="s">
        <v>415</v>
      </c>
      <c r="D86" s="3" t="s">
        <v>257</v>
      </c>
      <c r="E86" s="358"/>
      <c r="F86" s="358"/>
      <c r="G86" s="331"/>
      <c r="H86" s="358"/>
      <c r="I86" s="358"/>
      <c r="J86" s="358"/>
      <c r="K86" s="296"/>
      <c r="L86" s="358"/>
      <c r="M86" s="293"/>
      <c r="N86" s="391"/>
      <c r="R86" s="12"/>
      <c r="S86" s="12"/>
      <c r="T86" s="12"/>
    </row>
    <row r="87" spans="1:22" ht="15" thickBot="1" x14ac:dyDescent="0.4">
      <c r="A87" s="366"/>
      <c r="B87" s="369"/>
      <c r="C87" s="87" t="s">
        <v>416</v>
      </c>
      <c r="D87" s="3" t="s">
        <v>257</v>
      </c>
      <c r="E87" s="359"/>
      <c r="F87" s="359"/>
      <c r="G87" s="405"/>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BJ1K49LzPTviMdP4K6c9ByMj8NGsbWLifJMJ6roeJI3s8aqk0xd9sdnjUXBWTi4DQvb/nxMa7S9j1h+L7HpGKA==" saltValue="mJI8L94tSnjsfOt8AibFE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401" priority="32">
      <formula>$D50="No"</formula>
    </cfRule>
  </conditionalFormatting>
  <conditionalFormatting sqref="C8:D87">
    <cfRule type="expression" dxfId="2400" priority="31">
      <formula>$D8="No"</formula>
    </cfRule>
  </conditionalFormatting>
  <conditionalFormatting sqref="J8 J28 J72 J84">
    <cfRule type="cellIs" dxfId="2399" priority="91" operator="equal">
      <formula>"Significant Negative"</formula>
    </cfRule>
    <cfRule type="cellIs" dxfId="2398" priority="92" operator="equal">
      <formula>"Minor Negative"</formula>
    </cfRule>
    <cfRule type="cellIs" dxfId="2397" priority="93" operator="equal">
      <formula>"Uncertain"</formula>
    </cfRule>
    <cfRule type="cellIs" dxfId="2396" priority="94" operator="equal">
      <formula>"Neutral"</formula>
    </cfRule>
    <cfRule type="cellIs" dxfId="2395" priority="95" operator="equal">
      <formula>"Minor Positive"</formula>
    </cfRule>
    <cfRule type="cellIs" dxfId="2394" priority="96" operator="equal">
      <formula>"Significant Positive"</formula>
    </cfRule>
  </conditionalFormatting>
  <conditionalFormatting sqref="J18">
    <cfRule type="cellIs" dxfId="2393" priority="1" operator="equal">
      <formula>"Significant Negative"</formula>
    </cfRule>
    <cfRule type="cellIs" dxfId="2392" priority="2" operator="equal">
      <formula>"Minor Negative"</formula>
    </cfRule>
    <cfRule type="cellIs" dxfId="2391" priority="3" operator="equal">
      <formula>"Uncertain"</formula>
    </cfRule>
    <cfRule type="cellIs" dxfId="2390" priority="4" operator="equal">
      <formula>"Neutral"</formula>
    </cfRule>
    <cfRule type="cellIs" dxfId="2389" priority="5" operator="equal">
      <formula>"Minor Positive"</formula>
    </cfRule>
    <cfRule type="cellIs" dxfId="2388" priority="6" operator="equal">
      <formula>"Significant Positive"</formula>
    </cfRule>
  </conditionalFormatting>
  <conditionalFormatting sqref="J20">
    <cfRule type="cellIs" dxfId="2387" priority="85" operator="equal">
      <formula>"Significant Negative"</formula>
    </cfRule>
    <cfRule type="cellIs" dxfId="2386" priority="86" operator="equal">
      <formula>"Minor Negative"</formula>
    </cfRule>
    <cfRule type="cellIs" dxfId="2385" priority="87" operator="equal">
      <formula>"Uncertain"</formula>
    </cfRule>
    <cfRule type="cellIs" dxfId="2384" priority="88" operator="equal">
      <formula>"Neutral"</formula>
    </cfRule>
    <cfRule type="cellIs" dxfId="2383" priority="89" operator="equal">
      <formula>"Minor Positive"</formula>
    </cfRule>
    <cfRule type="cellIs" dxfId="2382" priority="90" operator="equal">
      <formula>"Significant Positive"</formula>
    </cfRule>
  </conditionalFormatting>
  <conditionalFormatting sqref="J36">
    <cfRule type="cellIs" dxfId="2381" priority="79" operator="equal">
      <formula>"Significant Negative"</formula>
    </cfRule>
    <cfRule type="cellIs" dxfId="2380" priority="80" operator="equal">
      <formula>"Minor Negative"</formula>
    </cfRule>
    <cfRule type="cellIs" dxfId="2379" priority="81" operator="equal">
      <formula>"Uncertain"</formula>
    </cfRule>
    <cfRule type="cellIs" dxfId="2378" priority="82" operator="equal">
      <formula>"Neutral"</formula>
    </cfRule>
    <cfRule type="cellIs" dxfId="2377" priority="83" operator="equal">
      <formula>"Minor Positive"</formula>
    </cfRule>
    <cfRule type="cellIs" dxfId="2376" priority="84" operator="equal">
      <formula>"Significant Positive"</formula>
    </cfRule>
  </conditionalFormatting>
  <conditionalFormatting sqref="J42">
    <cfRule type="cellIs" dxfId="2375" priority="52" operator="equal">
      <formula>"Significant Negative"</formula>
    </cfRule>
    <cfRule type="cellIs" dxfId="2374" priority="53" operator="equal">
      <formula>"Minor Negative"</formula>
    </cfRule>
    <cfRule type="cellIs" dxfId="2373" priority="54" operator="equal">
      <formula>"Uncertain"</formula>
    </cfRule>
    <cfRule type="cellIs" dxfId="2372" priority="55" operator="equal">
      <formula>"Neutral"</formula>
    </cfRule>
    <cfRule type="cellIs" dxfId="2371" priority="56" operator="equal">
      <formula>"Minor Positive"</formula>
    </cfRule>
    <cfRule type="cellIs" dxfId="2370" priority="57" operator="equal">
      <formula>"Significant Positive"</formula>
    </cfRule>
  </conditionalFormatting>
  <conditionalFormatting sqref="J47">
    <cfRule type="cellIs" dxfId="2369" priority="7" operator="equal">
      <formula>"Significant Negative"</formula>
    </cfRule>
    <cfRule type="cellIs" dxfId="2368" priority="8" operator="equal">
      <formula>"Minor Negative"</formula>
    </cfRule>
    <cfRule type="cellIs" dxfId="2367" priority="9" operator="equal">
      <formula>"Uncertain"</formula>
    </cfRule>
    <cfRule type="cellIs" dxfId="2366" priority="10" operator="equal">
      <formula>"Neutral"</formula>
    </cfRule>
    <cfRule type="cellIs" dxfId="2365" priority="11" operator="equal">
      <formula>"Minor Positive"</formula>
    </cfRule>
    <cfRule type="cellIs" dxfId="2364" priority="12" operator="equal">
      <formula>"Significant Positive"</formula>
    </cfRule>
  </conditionalFormatting>
  <conditionalFormatting sqref="J49">
    <cfRule type="cellIs" dxfId="2363" priority="13" operator="equal">
      <formula>"Significant Negative"</formula>
    </cfRule>
    <cfRule type="cellIs" dxfId="2362" priority="14" operator="equal">
      <formula>"Minor Negative"</formula>
    </cfRule>
    <cfRule type="cellIs" dxfId="2361" priority="15" operator="equal">
      <formula>"Uncertain"</formula>
    </cfRule>
    <cfRule type="cellIs" dxfId="2360" priority="16" operator="equal">
      <formula>"Neutral"</formula>
    </cfRule>
    <cfRule type="cellIs" dxfId="2359" priority="17" operator="equal">
      <formula>"Minor Positive"</formula>
    </cfRule>
    <cfRule type="cellIs" dxfId="2358" priority="18" operator="equal">
      <formula>"Significant Positive"</formula>
    </cfRule>
  </conditionalFormatting>
  <conditionalFormatting sqref="J54">
    <cfRule type="cellIs" dxfId="2357" priority="70" operator="equal">
      <formula>"Significant Negative"</formula>
    </cfRule>
    <cfRule type="cellIs" dxfId="2356" priority="71" operator="equal">
      <formula>"Minor Negative"</formula>
    </cfRule>
    <cfRule type="cellIs" dxfId="2355" priority="72" operator="equal">
      <formula>"Uncertain"</formula>
    </cfRule>
    <cfRule type="cellIs" dxfId="2354" priority="73" operator="equal">
      <formula>"Neutral"</formula>
    </cfRule>
    <cfRule type="cellIs" dxfId="2353" priority="74" operator="equal">
      <formula>"Minor Positive"</formula>
    </cfRule>
    <cfRule type="cellIs" dxfId="2352" priority="75" operator="equal">
      <formula>"Significant Positive"</formula>
    </cfRule>
  </conditionalFormatting>
  <conditionalFormatting sqref="J57">
    <cfRule type="cellIs" dxfId="2351" priority="46" operator="equal">
      <formula>"Significant Negative"</formula>
    </cfRule>
    <cfRule type="cellIs" dxfId="2350" priority="47" operator="equal">
      <formula>"Minor Negative"</formula>
    </cfRule>
    <cfRule type="cellIs" dxfId="2349" priority="48" operator="equal">
      <formula>"Uncertain"</formula>
    </cfRule>
    <cfRule type="cellIs" dxfId="2348" priority="49" operator="equal">
      <formula>"Neutral"</formula>
    </cfRule>
    <cfRule type="cellIs" dxfId="2347" priority="50" operator="equal">
      <formula>"Minor Positive"</formula>
    </cfRule>
    <cfRule type="cellIs" dxfId="2346" priority="51" operator="equal">
      <formula>"Significant Positive"</formula>
    </cfRule>
  </conditionalFormatting>
  <conditionalFormatting sqref="J65">
    <cfRule type="cellIs" dxfId="2345" priority="19" operator="equal">
      <formula>"Significant Negative"</formula>
    </cfRule>
    <cfRule type="cellIs" dxfId="2344" priority="20" operator="equal">
      <formula>"Minor Negative"</formula>
    </cfRule>
    <cfRule type="cellIs" dxfId="2343" priority="21" operator="equal">
      <formula>"Uncertain"</formula>
    </cfRule>
    <cfRule type="cellIs" dxfId="2342" priority="22" operator="equal">
      <formula>"Neutral"</formula>
    </cfRule>
    <cfRule type="cellIs" dxfId="2341" priority="23" operator="equal">
      <formula>"Minor Positive"</formula>
    </cfRule>
    <cfRule type="cellIs" dxfId="2340" priority="24" operator="equal">
      <formula>"Significant Positive"</formula>
    </cfRule>
  </conditionalFormatting>
  <conditionalFormatting sqref="J77">
    <cfRule type="cellIs" dxfId="2339" priority="25" operator="equal">
      <formula>"Significant Negative"</formula>
    </cfRule>
    <cfRule type="cellIs" dxfId="2338" priority="26" operator="equal">
      <formula>"Minor Negative"</formula>
    </cfRule>
    <cfRule type="cellIs" dxfId="2337" priority="27" operator="equal">
      <formula>"Uncertain"</formula>
    </cfRule>
    <cfRule type="cellIs" dxfId="2336" priority="28" operator="equal">
      <formula>"Neutral"</formula>
    </cfRule>
    <cfRule type="cellIs" dxfId="2335" priority="29" operator="equal">
      <formula>"Minor Positive"</formula>
    </cfRule>
    <cfRule type="cellIs" dxfId="2334" priority="3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989951E-F81C-4D2C-BC53-B48CEAD6954D}">
          <x14:formula1>
            <xm:f>'Drop downs'!$G$2:$G$7</xm:f>
          </x14:formula1>
          <xm:sqref>J8 J49 J20 J28 J36 J72 J84 J57 J77 J42 J54 J65 J47 J18</xm:sqref>
        </x14:dataValidation>
        <x14:dataValidation type="list" allowBlank="1" showInputMessage="1" showErrorMessage="1" xr:uid="{E491AA1E-5AD8-4221-9B30-E59DC9226464}">
          <x14:formula1>
            <xm:f>'Drop downs'!$F$2:$F$6</xm:f>
          </x14:formula1>
          <xm:sqref>I8 I49 I20 I28 I36 I72 I84 I57 I77 I42 I54 I65 I47 I18</xm:sqref>
        </x14:dataValidation>
        <x14:dataValidation type="list" allowBlank="1" showInputMessage="1" showErrorMessage="1" xr:uid="{1EF3B11A-4A45-463A-B265-A0743E15C27C}">
          <x14:formula1>
            <xm:f>'Drop downs'!$E$2:$E$6</xm:f>
          </x14:formula1>
          <xm:sqref>H8 H49 H20 H28 H36 H72 H84 H57 H77 H42 H54 H65 H47 H18</xm:sqref>
        </x14:dataValidation>
        <x14:dataValidation type="list" allowBlank="1" showInputMessage="1" showErrorMessage="1" xr:uid="{D446E1E2-D97A-44F8-88C6-7A9E1F1048E1}">
          <x14:formula1>
            <xm:f>'Drop downs'!$D$2:$D$7</xm:f>
          </x14:formula1>
          <xm:sqref>G8 G49 G20 G28 G36 G72 G84 G57 G77 G42 G54 G65 G47 G18</xm:sqref>
        </x14:dataValidation>
        <x14:dataValidation type="list" allowBlank="1" showInputMessage="1" showErrorMessage="1" xr:uid="{A48543B4-E195-4639-B352-0108CEEA1A5A}">
          <x14:formula1>
            <xm:f>'Drop downs'!$C$2:$C$5</xm:f>
          </x14:formula1>
          <xm:sqref>F8 F49 F20 F28 F36 F72 F84 F57 F77 F42 F54 F65 F47 F18</xm:sqref>
        </x14:dataValidation>
        <x14:dataValidation type="list" allowBlank="1" showInputMessage="1" showErrorMessage="1" xr:uid="{E5136EEB-5FB0-4F1F-8B5A-7CC59C7DC9A6}">
          <x14:formula1>
            <xm:f>'Drop downs'!$B$2:$B$4</xm:f>
          </x14:formula1>
          <xm:sqref>E8 E49 E20 E28 E36 E72 E84 E57 E77 E42 E54 E65 E47 E18</xm:sqref>
        </x14:dataValidation>
        <x14:dataValidation type="list" allowBlank="1" showInputMessage="1" showErrorMessage="1" xr:uid="{A0FC4480-5AE1-4115-9A9E-593DCE09BFFA}">
          <x14:formula1>
            <xm:f>'Drop downs'!$J$2:$J$3</xm:f>
          </x14:formula1>
          <xm:sqref>L8 L18 L20 L28 L36 L42 L84 L54 L57 L65 L72 L77 L47 L49</xm:sqref>
        </x14:dataValidation>
        <x14:dataValidation type="list" allowBlank="1" showInputMessage="1" showErrorMessage="1" xr:uid="{414E4B17-0D27-4625-8683-B9F6992CB726}">
          <x14:formula1>
            <xm:f>'Drop downs'!$A$2:$A$3</xm:f>
          </x14:formula1>
          <xm:sqref>D8:D87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CBF5-9701-482D-9139-8BDC2E74E72D}">
  <sheetPr codeName="Sheet110">
    <tabColor rgb="FF7030A0"/>
  </sheetPr>
  <dimension ref="A1:U98"/>
  <sheetViews>
    <sheetView zoomScaleNormal="100" workbookViewId="0">
      <selection activeCell="C1" sqref="C1:F1"/>
    </sheetView>
  </sheetViews>
  <sheetFormatPr defaultColWidth="8.54296875" defaultRowHeight="26" x14ac:dyDescent="0.6"/>
  <cols>
    <col min="1" max="1" width="68.453125" style="175" customWidth="1"/>
    <col min="2" max="2" width="5.453125" style="175" hidden="1" customWidth="1"/>
    <col min="3" max="3" width="103.81640625" style="175" customWidth="1"/>
    <col min="4" max="4" width="24.453125" style="175" customWidth="1"/>
    <col min="5" max="6" width="20.54296875" style="175" customWidth="1"/>
    <col min="7" max="7" width="22.453125" style="175" bestFit="1" customWidth="1"/>
    <col min="8" max="8" width="20.54296875" style="175" customWidth="1"/>
    <col min="9" max="9" width="36.54296875" style="175" bestFit="1" customWidth="1"/>
    <col min="10" max="10" width="20.54296875" style="175" customWidth="1"/>
    <col min="11" max="11" width="67.4531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1006</v>
      </c>
      <c r="D1" s="412"/>
      <c r="E1" s="412"/>
      <c r="F1" s="413"/>
      <c r="G1" s="176"/>
      <c r="I1" s="177"/>
      <c r="J1" s="177"/>
      <c r="K1" s="177"/>
    </row>
    <row r="2" spans="1:21" x14ac:dyDescent="0.6">
      <c r="A2" s="174" t="s">
        <v>31</v>
      </c>
      <c r="B2" s="178"/>
      <c r="C2" s="412" t="s">
        <v>955</v>
      </c>
      <c r="D2" s="412"/>
      <c r="E2" s="412"/>
      <c r="F2" s="413"/>
      <c r="I2" s="181"/>
      <c r="J2" s="181"/>
      <c r="K2" s="181"/>
    </row>
    <row r="3" spans="1:21" ht="66.650000000000006" customHeight="1" x14ac:dyDescent="0.6">
      <c r="A3" s="182" t="s">
        <v>32</v>
      </c>
      <c r="B3" s="183"/>
      <c r="C3" s="412" t="s">
        <v>1007</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IF(HO10_ALT_1!E8='Drop downs'!$B$6,HO10_ALT_1!B8&amp;": "&amp;HO10_ALT_1!K8&amp;"","")</f>
        <v/>
      </c>
      <c r="T8" s="175" t="str">
        <f>IF(L8&gt;0,B8&amp;":"&amp;L8&amp;"
","")</f>
        <v/>
      </c>
      <c r="U8" s="175" t="str">
        <f>IF(M8&gt;0,B8&amp;":"&amp;M8&amp;"
","")</f>
        <v/>
      </c>
    </row>
    <row r="9" spans="1:21" ht="56.2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75.75"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7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IF(HO10_ALT_1!E18='Drop downs'!$B$6,HO10_ALT_1!B18&amp;": "&amp;HO10_ALT_1!K18&amp;"","")</f>
        <v/>
      </c>
      <c r="T18" s="175" t="str">
        <f>IF(L18&gt;0,B18&amp;":"&amp;L18&amp;"
","")</f>
        <v/>
      </c>
      <c r="U18" s="175" t="str">
        <f>IF(M18&gt;0,B18&amp;":"&amp;M18&amp;"
","")</f>
        <v/>
      </c>
    </row>
    <row r="19" spans="1:21" ht="93"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425</v>
      </c>
      <c r="J20" s="432" t="s">
        <v>159</v>
      </c>
      <c r="K20" s="435" t="s">
        <v>1008</v>
      </c>
      <c r="L20" s="438"/>
      <c r="M20" s="429"/>
      <c r="Q20" s="190" t="str">
        <f>IF(OR(J20='Drop downs'!$G$7,J20='Drop downs'!$G$5), B20&amp;": "&amp;K20&amp;CHAR(10),"")</f>
        <v/>
      </c>
      <c r="R20" s="190" t="str">
        <f>IF(J20='Drop downs'!$G$2,B20&amp;": "&amp;K20&amp;""," ")</f>
        <v xml:space="preserve"> </v>
      </c>
      <c r="S20" s="190" t="str">
        <f>IF(HO10_ALT_1!E20='Drop downs'!$B$6,HO10_ALT_1!B20&amp;": "&amp;HO10_ALT_1!K20&amp;"","")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257</v>
      </c>
      <c r="E26" s="433"/>
      <c r="F26" s="433"/>
      <c r="G26" s="433"/>
      <c r="H26" s="433"/>
      <c r="I26" s="433"/>
      <c r="J26" s="433"/>
      <c r="K26" s="436"/>
      <c r="L26" s="439"/>
      <c r="M26" s="430"/>
      <c r="Q26" s="190"/>
      <c r="R26" s="190"/>
      <c r="S26" s="190"/>
    </row>
    <row r="27" spans="1:21" ht="78.5" thickBot="1" x14ac:dyDescent="0.65">
      <c r="A27" s="422"/>
      <c r="B27" s="443"/>
      <c r="C27" s="196" t="s">
        <v>345</v>
      </c>
      <c r="D27" s="193" t="s">
        <v>253</v>
      </c>
      <c r="E27" s="434"/>
      <c r="F27" s="434"/>
      <c r="G27" s="434"/>
      <c r="H27" s="434"/>
      <c r="I27" s="434"/>
      <c r="J27" s="434"/>
      <c r="K27" s="437"/>
      <c r="L27" s="440"/>
      <c r="M27" s="431"/>
      <c r="Q27" s="190"/>
      <c r="R27" s="190"/>
      <c r="S27" s="190"/>
    </row>
    <row r="28" spans="1:21" ht="78" x14ac:dyDescent="0.6">
      <c r="A28" s="420" t="s">
        <v>346</v>
      </c>
      <c r="B28" s="441" t="s">
        <v>121</v>
      </c>
      <c r="C28" s="197" t="s">
        <v>347</v>
      </c>
      <c r="D28" s="194" t="s">
        <v>257</v>
      </c>
      <c r="E28" s="459" t="s">
        <v>103</v>
      </c>
      <c r="F28" s="459" t="s">
        <v>103</v>
      </c>
      <c r="G28" s="459" t="s">
        <v>103</v>
      </c>
      <c r="H28" s="459" t="s">
        <v>103</v>
      </c>
      <c r="I28" s="459" t="s">
        <v>103</v>
      </c>
      <c r="J28" s="459" t="s">
        <v>161</v>
      </c>
      <c r="K28" s="603" t="s">
        <v>1009</v>
      </c>
      <c r="L28" s="438"/>
      <c r="M28" s="429"/>
      <c r="Q28" s="190" t="str">
        <f>IF(OR(J28='Drop downs'!$G$7,J28='Drop downs'!$G$5), B28&amp;": "&amp;K28&amp;CHAR(10),"")</f>
        <v/>
      </c>
      <c r="R28" s="190" t="str">
        <f>IF(J28='Drop downs'!$G$2,B28&amp;": "&amp;K28&amp;""," ")</f>
        <v xml:space="preserve"> </v>
      </c>
      <c r="S28" s="190" t="str">
        <f>IF(HO10_ALT_1!E28='Drop downs'!$B$6,HO10_ALT_1!B28&amp;": "&amp;HO10_ALT_1!K28&amp;"","")</f>
        <v/>
      </c>
      <c r="T28" s="175" t="str">
        <f>IF(L28&gt;0,B28&amp;":"&amp;L28&amp;"
","")</f>
        <v/>
      </c>
      <c r="U28" s="175" t="str">
        <f>IF(M28&gt;0,B28&amp;":"&amp;M28&amp;"
","")</f>
        <v/>
      </c>
    </row>
    <row r="29" spans="1:21" ht="78" x14ac:dyDescent="0.6">
      <c r="A29" s="421"/>
      <c r="B29" s="442"/>
      <c r="C29" s="198" t="s">
        <v>348</v>
      </c>
      <c r="D29" s="195" t="s">
        <v>257</v>
      </c>
      <c r="E29" s="460"/>
      <c r="F29" s="460"/>
      <c r="G29" s="460"/>
      <c r="H29" s="460"/>
      <c r="I29" s="460"/>
      <c r="J29" s="460"/>
      <c r="K29" s="604"/>
      <c r="L29" s="439"/>
      <c r="M29" s="430"/>
      <c r="Q29" s="190"/>
      <c r="R29" s="190"/>
      <c r="S29" s="190"/>
    </row>
    <row r="30" spans="1:21" ht="52" x14ac:dyDescent="0.6">
      <c r="A30" s="421"/>
      <c r="B30" s="442"/>
      <c r="C30" s="198" t="s">
        <v>349</v>
      </c>
      <c r="D30" s="195" t="s">
        <v>257</v>
      </c>
      <c r="E30" s="460"/>
      <c r="F30" s="460"/>
      <c r="G30" s="460"/>
      <c r="H30" s="460"/>
      <c r="I30" s="460"/>
      <c r="J30" s="460"/>
      <c r="K30" s="604"/>
      <c r="L30" s="439"/>
      <c r="M30" s="430"/>
      <c r="Q30" s="190"/>
      <c r="R30" s="190"/>
      <c r="S30" s="190"/>
    </row>
    <row r="31" spans="1:21" ht="52" x14ac:dyDescent="0.6">
      <c r="A31" s="421"/>
      <c r="B31" s="442"/>
      <c r="C31" s="198" t="s">
        <v>350</v>
      </c>
      <c r="D31" s="195" t="s">
        <v>257</v>
      </c>
      <c r="E31" s="460"/>
      <c r="F31" s="460"/>
      <c r="G31" s="460"/>
      <c r="H31" s="460"/>
      <c r="I31" s="460"/>
      <c r="J31" s="460"/>
      <c r="K31" s="604"/>
      <c r="L31" s="439"/>
      <c r="M31" s="430"/>
      <c r="Q31" s="190"/>
      <c r="R31" s="190"/>
      <c r="S31" s="190"/>
    </row>
    <row r="32" spans="1:21" ht="52" x14ac:dyDescent="0.6">
      <c r="A32" s="421"/>
      <c r="B32" s="442"/>
      <c r="C32" s="198" t="s">
        <v>351</v>
      </c>
      <c r="D32" s="195" t="s">
        <v>257</v>
      </c>
      <c r="E32" s="460"/>
      <c r="F32" s="460"/>
      <c r="G32" s="460"/>
      <c r="H32" s="460"/>
      <c r="I32" s="460"/>
      <c r="J32" s="460"/>
      <c r="K32" s="604"/>
      <c r="L32" s="439"/>
      <c r="M32" s="430"/>
      <c r="Q32" s="190"/>
      <c r="R32" s="190"/>
      <c r="S32" s="190"/>
    </row>
    <row r="33" spans="1:21" x14ac:dyDescent="0.6">
      <c r="A33" s="421"/>
      <c r="B33" s="442"/>
      <c r="C33" s="198" t="s">
        <v>352</v>
      </c>
      <c r="D33" s="195" t="s">
        <v>257</v>
      </c>
      <c r="E33" s="460"/>
      <c r="F33" s="460"/>
      <c r="G33" s="460"/>
      <c r="H33" s="460"/>
      <c r="I33" s="460"/>
      <c r="J33" s="460"/>
      <c r="K33" s="604"/>
      <c r="L33" s="439"/>
      <c r="M33" s="430"/>
      <c r="Q33" s="190"/>
      <c r="R33" s="190"/>
      <c r="S33" s="190"/>
    </row>
    <row r="34" spans="1:21" ht="52" x14ac:dyDescent="0.6">
      <c r="A34" s="421"/>
      <c r="B34" s="442"/>
      <c r="C34" s="198" t="s">
        <v>353</v>
      </c>
      <c r="D34" s="195" t="s">
        <v>257</v>
      </c>
      <c r="E34" s="460"/>
      <c r="F34" s="460"/>
      <c r="G34" s="460"/>
      <c r="H34" s="460"/>
      <c r="I34" s="460"/>
      <c r="J34" s="460"/>
      <c r="K34" s="604"/>
      <c r="L34" s="439"/>
      <c r="M34" s="430"/>
      <c r="Q34" s="190"/>
      <c r="R34" s="190"/>
      <c r="S34" s="190"/>
    </row>
    <row r="35" spans="1:21" ht="52.5" thickBot="1" x14ac:dyDescent="0.65">
      <c r="A35" s="446"/>
      <c r="B35" s="443"/>
      <c r="C35" s="211" t="s">
        <v>354</v>
      </c>
      <c r="D35" s="195" t="s">
        <v>257</v>
      </c>
      <c r="E35" s="461"/>
      <c r="F35" s="461"/>
      <c r="G35" s="461"/>
      <c r="H35" s="461"/>
      <c r="I35" s="461"/>
      <c r="J35" s="461"/>
      <c r="K35" s="605"/>
      <c r="L35" s="453"/>
      <c r="M35" s="448"/>
      <c r="Q35" s="190"/>
      <c r="R35" s="190"/>
      <c r="S35" s="190"/>
    </row>
    <row r="36" spans="1:21" ht="66.650000000000006" customHeight="1" x14ac:dyDescent="0.6">
      <c r="A36" s="449" t="s">
        <v>355</v>
      </c>
      <c r="B36" s="441" t="s">
        <v>122</v>
      </c>
      <c r="C36" s="213" t="s">
        <v>356</v>
      </c>
      <c r="D36" s="194" t="s">
        <v>253</v>
      </c>
      <c r="E36" s="432" t="s">
        <v>421</v>
      </c>
      <c r="F36" s="432" t="s">
        <v>422</v>
      </c>
      <c r="G36" s="432" t="s">
        <v>427</v>
      </c>
      <c r="H36" s="432" t="s">
        <v>424</v>
      </c>
      <c r="I36" s="432" t="s">
        <v>425</v>
      </c>
      <c r="J36" s="432" t="s">
        <v>166</v>
      </c>
      <c r="K36" s="435" t="s">
        <v>1010</v>
      </c>
      <c r="L36" s="454"/>
      <c r="M36" s="455"/>
      <c r="Q36" s="190" t="str">
        <f>IF(OR(J36='Drop downs'!$G$7,J36='Drop downs'!$G$5), B36&amp;": "&amp;K36&amp;CHAR(10),"")</f>
        <v/>
      </c>
      <c r="R36" s="190" t="str">
        <f>IF(J36='Drop downs'!$G$2,B36&amp;": "&amp;K36&amp;""," ")</f>
        <v xml:space="preserve"> </v>
      </c>
      <c r="S36" s="190" t="str">
        <f>IF(HO10_ALT_1!E36='Drop downs'!$B$6,HO10_ALT_1!B36&amp;": "&amp;HO10_ALT_1!K36&amp;"","")</f>
        <v/>
      </c>
      <c r="T36" s="175" t="str">
        <f>IF(L36&gt;0,B36&amp;":"&amp;L36&amp;"
","")</f>
        <v/>
      </c>
      <c r="U36" s="175" t="str">
        <f>IF(M36&gt;0,B36&amp;":"&amp;M36&amp;"
","")</f>
        <v/>
      </c>
    </row>
    <row r="37" spans="1:21" ht="74.150000000000006" customHeight="1" x14ac:dyDescent="0.6">
      <c r="A37" s="421"/>
      <c r="B37" s="442"/>
      <c r="C37" s="195" t="s">
        <v>357</v>
      </c>
      <c r="D37" s="195" t="s">
        <v>253</v>
      </c>
      <c r="E37" s="433"/>
      <c r="F37" s="433"/>
      <c r="G37" s="433"/>
      <c r="H37" s="433"/>
      <c r="I37" s="433"/>
      <c r="J37" s="433"/>
      <c r="K37" s="436"/>
      <c r="L37" s="439"/>
      <c r="M37" s="430"/>
      <c r="Q37" s="190"/>
      <c r="R37" s="190"/>
      <c r="S37" s="190"/>
    </row>
    <row r="38" spans="1:21" ht="65.150000000000006" customHeight="1" x14ac:dyDescent="0.6">
      <c r="A38" s="421"/>
      <c r="B38" s="442"/>
      <c r="C38" s="195" t="s">
        <v>358</v>
      </c>
      <c r="D38" s="195" t="s">
        <v>257</v>
      </c>
      <c r="E38" s="433"/>
      <c r="F38" s="433"/>
      <c r="G38" s="433"/>
      <c r="H38" s="433"/>
      <c r="I38" s="433"/>
      <c r="J38" s="433"/>
      <c r="K38" s="436"/>
      <c r="L38" s="439"/>
      <c r="M38" s="430"/>
      <c r="Q38" s="190"/>
      <c r="R38" s="190"/>
      <c r="S38" s="190"/>
    </row>
    <row r="39" spans="1:21" ht="80.150000000000006" customHeight="1" x14ac:dyDescent="0.6">
      <c r="A39" s="421"/>
      <c r="B39" s="442"/>
      <c r="C39" s="195" t="s">
        <v>359</v>
      </c>
      <c r="D39" s="195" t="s">
        <v>257</v>
      </c>
      <c r="E39" s="433"/>
      <c r="F39" s="433"/>
      <c r="G39" s="433"/>
      <c r="H39" s="433"/>
      <c r="I39" s="433"/>
      <c r="J39" s="433"/>
      <c r="K39" s="436"/>
      <c r="L39" s="439"/>
      <c r="M39" s="430"/>
      <c r="Q39" s="190"/>
      <c r="R39" s="190"/>
      <c r="S39" s="190"/>
    </row>
    <row r="40" spans="1:21" ht="115.5" customHeight="1" x14ac:dyDescent="0.6">
      <c r="A40" s="421"/>
      <c r="B40" s="442"/>
      <c r="C40" s="195" t="s">
        <v>360</v>
      </c>
      <c r="D40" s="195" t="s">
        <v>257</v>
      </c>
      <c r="E40" s="433"/>
      <c r="F40" s="433"/>
      <c r="G40" s="433"/>
      <c r="H40" s="433"/>
      <c r="I40" s="433"/>
      <c r="J40" s="433"/>
      <c r="K40" s="436"/>
      <c r="L40" s="439"/>
      <c r="M40" s="430"/>
      <c r="Q40" s="190"/>
      <c r="R40" s="190"/>
      <c r="S40" s="190"/>
    </row>
    <row r="41" spans="1:21" ht="125.15" customHeight="1" thickBot="1" x14ac:dyDescent="0.65">
      <c r="A41" s="446"/>
      <c r="B41" s="443"/>
      <c r="C41" s="212" t="s">
        <v>361</v>
      </c>
      <c r="D41" s="212" t="s">
        <v>253</v>
      </c>
      <c r="E41" s="447"/>
      <c r="F41" s="447"/>
      <c r="G41" s="447"/>
      <c r="H41" s="447"/>
      <c r="I41" s="447"/>
      <c r="J41" s="447"/>
      <c r="K41" s="452"/>
      <c r="L41" s="453"/>
      <c r="M41" s="448"/>
      <c r="Q41" s="190"/>
      <c r="R41" s="190"/>
      <c r="S41" s="190"/>
    </row>
    <row r="42" spans="1:21" ht="78" x14ac:dyDescent="0.6">
      <c r="A42" s="449" t="s">
        <v>362</v>
      </c>
      <c r="B42" s="441" t="s">
        <v>123</v>
      </c>
      <c r="C42" s="213" t="s">
        <v>363</v>
      </c>
      <c r="D42" s="213" t="s">
        <v>253</v>
      </c>
      <c r="E42" s="450" t="s">
        <v>421</v>
      </c>
      <c r="F42" s="450" t="s">
        <v>422</v>
      </c>
      <c r="G42" s="450" t="s">
        <v>510</v>
      </c>
      <c r="H42" s="450" t="s">
        <v>424</v>
      </c>
      <c r="I42" s="450" t="s">
        <v>425</v>
      </c>
      <c r="J42" s="450" t="s">
        <v>159</v>
      </c>
      <c r="K42" s="451" t="s">
        <v>1011</v>
      </c>
      <c r="L42" s="454"/>
      <c r="M42" s="455"/>
      <c r="Q42" s="190" t="str">
        <f>IF(OR(J42='Drop downs'!$G$7,J42='Drop downs'!$G$5), B42&amp;": "&amp;K42&amp;CHAR(10),"")</f>
        <v/>
      </c>
      <c r="R42" s="190" t="str">
        <f>IF(J42='Drop downs'!$G$2,B42&amp;": "&amp;K42&amp;""," ")</f>
        <v xml:space="preserve"> </v>
      </c>
      <c r="S42" s="190" t="str">
        <f>IF(HO10_ALT_1!E42='Drop downs'!$B$6,HO10_ALT_1!B42&amp;": "&amp;HO10_ALT_1!K42&amp;"","")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52" x14ac:dyDescent="0.6">
      <c r="A45" s="421"/>
      <c r="B45" s="442"/>
      <c r="C45" s="195" t="s">
        <v>366</v>
      </c>
      <c r="D45" s="195" t="s">
        <v>257</v>
      </c>
      <c r="E45" s="433"/>
      <c r="F45" s="433"/>
      <c r="G45" s="433"/>
      <c r="H45" s="433"/>
      <c r="I45" s="433"/>
      <c r="J45" s="433"/>
      <c r="K45" s="436"/>
      <c r="L45" s="439"/>
      <c r="M45" s="430"/>
      <c r="Q45" s="190"/>
      <c r="R45" s="190"/>
      <c r="S45" s="190"/>
    </row>
    <row r="46" spans="1:21" ht="78.5" thickBot="1" x14ac:dyDescent="0.65">
      <c r="A46" s="446"/>
      <c r="B46" s="443"/>
      <c r="C46" s="212" t="s">
        <v>367</v>
      </c>
      <c r="D46" s="195" t="s">
        <v>257</v>
      </c>
      <c r="E46" s="434"/>
      <c r="F46" s="434"/>
      <c r="G46" s="434"/>
      <c r="H46" s="434"/>
      <c r="I46" s="434"/>
      <c r="J46" s="434"/>
      <c r="K46" s="437"/>
      <c r="L46" s="453"/>
      <c r="M46" s="448"/>
      <c r="Q46" s="190"/>
      <c r="R46" s="190"/>
      <c r="S46" s="190"/>
    </row>
    <row r="47" spans="1:21" ht="146.5" customHeight="1" x14ac:dyDescent="0.6">
      <c r="A47" s="449" t="s">
        <v>368</v>
      </c>
      <c r="B47" s="441" t="s">
        <v>124</v>
      </c>
      <c r="C47" s="213" t="s">
        <v>369</v>
      </c>
      <c r="D47" s="194" t="s">
        <v>257</v>
      </c>
      <c r="E47" s="432" t="s">
        <v>103</v>
      </c>
      <c r="F47" s="432" t="s">
        <v>103</v>
      </c>
      <c r="G47" s="432" t="s">
        <v>103</v>
      </c>
      <c r="H47" s="432" t="s">
        <v>103</v>
      </c>
      <c r="I47" s="432" t="s">
        <v>103</v>
      </c>
      <c r="J47" s="432" t="s">
        <v>161</v>
      </c>
      <c r="K47" s="610" t="s">
        <v>573</v>
      </c>
      <c r="L47" s="454"/>
      <c r="M47" s="455"/>
      <c r="Q47" s="190" t="str">
        <f>IF(OR(J47='Drop downs'!$G$7,J47='Drop downs'!$G$5), B47&amp;": "&amp;K47&amp;CHAR(10),"")</f>
        <v/>
      </c>
      <c r="R47" s="190" t="str">
        <f>IF(J47='Drop downs'!$G$2,B47&amp;": "&amp;K47&amp;""," ")</f>
        <v xml:space="preserve"> </v>
      </c>
      <c r="S47" s="190" t="str">
        <f>IF(HO10_ALT_1!E47='Drop downs'!$B$6,HO10_ALT_1!B47&amp;": "&amp;HO10_ALT_1!K47&amp;"","")</f>
        <v/>
      </c>
      <c r="T47" s="175" t="str">
        <f>IF(L47&gt;0,B47&amp;":"&amp;L47&amp;"
","")</f>
        <v/>
      </c>
      <c r="U47" s="175" t="str">
        <f>IF(M47&gt;0,B47&amp;":"&amp;M47&amp;"
","")</f>
        <v/>
      </c>
    </row>
    <row r="48" spans="1:21" ht="84" customHeight="1" thickBot="1" x14ac:dyDescent="0.65">
      <c r="A48" s="422"/>
      <c r="B48" s="443"/>
      <c r="C48" s="196" t="s">
        <v>370</v>
      </c>
      <c r="D48" s="212" t="s">
        <v>257</v>
      </c>
      <c r="E48" s="447"/>
      <c r="F48" s="447"/>
      <c r="G48" s="447"/>
      <c r="H48" s="447"/>
      <c r="I48" s="447"/>
      <c r="J48" s="447"/>
      <c r="K48" s="612"/>
      <c r="L48" s="440"/>
      <c r="M48" s="431"/>
      <c r="Q48" s="190" t="str">
        <f>IF(OR(J48='Drop downs'!$G$7,J48='Drop downs'!$G$5), B48&amp;": "&amp;K48&amp;CHAR(10),"")</f>
        <v/>
      </c>
      <c r="R48" s="190" t="str">
        <f>IF(J48='Drop downs'!$G$2,B48&amp;": "&amp;K48&amp;""," ")</f>
        <v xml:space="preserve"> </v>
      </c>
      <c r="S48" s="190" t="str">
        <f>IF(HO10_ALT_1!E48='Drop downs'!$B$6,HO10_ALT_1!B48&amp;": "&amp;HO10_ALT_1!K48&amp;"","")</f>
        <v xml:space="preserve">: </v>
      </c>
    </row>
    <row r="49" spans="1:21" ht="110.5" customHeight="1" x14ac:dyDescent="0.6">
      <c r="A49" s="420" t="s">
        <v>371</v>
      </c>
      <c r="B49" s="441" t="s">
        <v>125</v>
      </c>
      <c r="C49" s="189" t="s">
        <v>372</v>
      </c>
      <c r="D49" s="189" t="s">
        <v>257</v>
      </c>
      <c r="E49" s="450" t="s">
        <v>421</v>
      </c>
      <c r="F49" s="450" t="s">
        <v>444</v>
      </c>
      <c r="G49" s="450" t="s">
        <v>510</v>
      </c>
      <c r="H49" s="450" t="s">
        <v>424</v>
      </c>
      <c r="I49" s="450" t="s">
        <v>425</v>
      </c>
      <c r="J49" s="450" t="s">
        <v>159</v>
      </c>
      <c r="K49" s="613" t="s">
        <v>1012</v>
      </c>
      <c r="L49" s="438"/>
      <c r="M49" s="429"/>
      <c r="Q49" s="190" t="str">
        <f>IF(OR(J49='Drop downs'!$G$7,J49='Drop downs'!$G$5), B49&amp;": "&amp;K49&amp;CHAR(10),"")</f>
        <v/>
      </c>
      <c r="R49" s="190" t="str">
        <f>IF(J49='Drop downs'!$G$2,B49&amp;": "&amp;K49&amp;""," ")</f>
        <v xml:space="preserve"> </v>
      </c>
      <c r="S49" s="190" t="str">
        <f>IF(HO10_ALT_1!E49='Drop downs'!$B$6,HO10_ALT_1!B49&amp;": "&amp;HO10_ALT_1!K49&amp;"","")</f>
        <v/>
      </c>
      <c r="T49" s="175" t="str">
        <f>IF(L49&gt;0,B49&amp;":"&amp;L49&amp;"
","")</f>
        <v/>
      </c>
      <c r="U49" s="175" t="str">
        <f>IF(M49&gt;0,B49&amp;":"&amp;M49&amp;"
","")</f>
        <v/>
      </c>
    </row>
    <row r="50" spans="1:21" ht="60" customHeight="1" x14ac:dyDescent="0.6">
      <c r="A50" s="421"/>
      <c r="B50" s="442"/>
      <c r="C50" s="191" t="s">
        <v>373</v>
      </c>
      <c r="D50" s="191" t="s">
        <v>257</v>
      </c>
      <c r="E50" s="433"/>
      <c r="F50" s="433"/>
      <c r="G50" s="433"/>
      <c r="H50" s="433"/>
      <c r="I50" s="433"/>
      <c r="J50" s="433"/>
      <c r="K50" s="611"/>
      <c r="L50" s="439"/>
      <c r="M50" s="430"/>
      <c r="Q50" s="190"/>
      <c r="R50" s="190"/>
      <c r="S50" s="190"/>
    </row>
    <row r="51" spans="1:21" ht="48.65" customHeight="1" x14ac:dyDescent="0.6">
      <c r="A51" s="421"/>
      <c r="B51" s="442"/>
      <c r="C51" s="200" t="s">
        <v>374</v>
      </c>
      <c r="D51" s="191" t="s">
        <v>253</v>
      </c>
      <c r="E51" s="433"/>
      <c r="F51" s="433"/>
      <c r="G51" s="433"/>
      <c r="H51" s="433"/>
      <c r="I51" s="433"/>
      <c r="J51" s="433"/>
      <c r="K51" s="611"/>
      <c r="L51" s="439"/>
      <c r="M51" s="430"/>
      <c r="Q51" s="190"/>
      <c r="R51" s="190"/>
      <c r="S51" s="190"/>
    </row>
    <row r="52" spans="1:21" ht="47.15" customHeight="1" x14ac:dyDescent="0.6">
      <c r="A52" s="421"/>
      <c r="B52" s="442"/>
      <c r="C52" s="191" t="s">
        <v>375</v>
      </c>
      <c r="D52" s="191" t="s">
        <v>257</v>
      </c>
      <c r="E52" s="433"/>
      <c r="F52" s="433"/>
      <c r="G52" s="433"/>
      <c r="H52" s="433"/>
      <c r="I52" s="433"/>
      <c r="J52" s="433"/>
      <c r="K52" s="611"/>
      <c r="L52" s="439"/>
      <c r="M52" s="430"/>
      <c r="Q52" s="190"/>
      <c r="R52" s="190"/>
      <c r="S52" s="190"/>
    </row>
    <row r="53" spans="1:21" ht="73" customHeight="1" thickBot="1" x14ac:dyDescent="0.65">
      <c r="A53" s="422"/>
      <c r="B53" s="443"/>
      <c r="C53" s="193" t="s">
        <v>376</v>
      </c>
      <c r="D53" s="191" t="s">
        <v>253</v>
      </c>
      <c r="E53" s="434"/>
      <c r="F53" s="434"/>
      <c r="G53" s="434"/>
      <c r="H53" s="434"/>
      <c r="I53" s="434"/>
      <c r="J53" s="434"/>
      <c r="K53" s="621"/>
      <c r="L53" s="440"/>
      <c r="M53" s="431"/>
      <c r="Q53" s="190"/>
      <c r="R53" s="190"/>
      <c r="S53" s="190"/>
    </row>
    <row r="54" spans="1:21" ht="58" customHeight="1" x14ac:dyDescent="0.6">
      <c r="A54" s="420" t="s">
        <v>377</v>
      </c>
      <c r="B54" s="441" t="s">
        <v>126</v>
      </c>
      <c r="C54" s="201" t="s">
        <v>378</v>
      </c>
      <c r="D54" s="189" t="s">
        <v>257</v>
      </c>
      <c r="E54" s="432" t="s">
        <v>103</v>
      </c>
      <c r="F54" s="432" t="s">
        <v>103</v>
      </c>
      <c r="G54" s="432" t="s">
        <v>103</v>
      </c>
      <c r="H54" s="432" t="s">
        <v>103</v>
      </c>
      <c r="I54" s="432" t="s">
        <v>103</v>
      </c>
      <c r="J54" s="432" t="s">
        <v>161</v>
      </c>
      <c r="K54" s="435" t="s">
        <v>573</v>
      </c>
      <c r="L54" s="438"/>
      <c r="M54" s="429"/>
      <c r="Q54" s="190" t="str">
        <f>IF(OR(J54='Drop downs'!$G$7,J54='Drop downs'!$G$5), B54&amp;": "&amp;K54&amp;CHAR(10),"")</f>
        <v/>
      </c>
      <c r="R54" s="190" t="str">
        <f>IF(J54='Drop downs'!$G$2,B54&amp;": "&amp;K54&amp;""," ")</f>
        <v xml:space="preserve"> </v>
      </c>
      <c r="S54" s="190" t="str">
        <f>IF(HO10_ALT_1!E54='Drop downs'!$B$6,HO10_ALT_1!B54&amp;": "&amp;HO10_ALT_1!K54&amp;"","")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9"/>
      <c r="M55" s="430"/>
      <c r="Q55" s="190"/>
      <c r="R55" s="190"/>
      <c r="S55" s="190"/>
    </row>
    <row r="56" spans="1:21" ht="91.5" customHeight="1" thickBot="1" x14ac:dyDescent="0.65">
      <c r="A56" s="422"/>
      <c r="B56" s="443"/>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1013</v>
      </c>
      <c r="L57" s="438"/>
      <c r="M57" s="429"/>
      <c r="Q57" s="190" t="str">
        <f>IF(OR(J57='Drop downs'!$G$7,J57='Drop downs'!$G$5), B57&amp;": "&amp;K57&amp;CHAR(10),"")</f>
        <v/>
      </c>
      <c r="R57" s="190" t="str">
        <f>IF(J57='Drop downs'!$G$2,B57&amp;": "&amp;K57&amp;""," ")</f>
        <v xml:space="preserve"> </v>
      </c>
      <c r="S57" s="190" t="str">
        <f>IF(HO10_ALT_1!E57='Drop downs'!$B$6,HO10_ALT_1!B57&amp;": "&amp;HO10_ALT_1!K57&amp;"","")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ht="52"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257</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26.5"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IF(HO10_ALT_1!E65='Drop downs'!$B$6,HO10_ALT_1!B65&amp;": "&amp;HO10_ALT_1!K65&amp;"","")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60" customHeight="1" x14ac:dyDescent="0.6">
      <c r="A72" s="420" t="s">
        <v>398</v>
      </c>
      <c r="B72" s="441" t="s">
        <v>129</v>
      </c>
      <c r="C72" s="197" t="s">
        <v>399</v>
      </c>
      <c r="D72" s="189" t="s">
        <v>253</v>
      </c>
      <c r="E72" s="432" t="s">
        <v>103</v>
      </c>
      <c r="F72" s="432" t="s">
        <v>103</v>
      </c>
      <c r="G72" s="432" t="s">
        <v>103</v>
      </c>
      <c r="H72" s="432" t="s">
        <v>103</v>
      </c>
      <c r="I72" s="432" t="s">
        <v>103</v>
      </c>
      <c r="J72" s="432" t="s">
        <v>164</v>
      </c>
      <c r="K72" s="465" t="s">
        <v>1014</v>
      </c>
      <c r="L72" s="438"/>
      <c r="M72" s="429"/>
      <c r="Q72" s="190" t="str">
        <f>IF(OR(J72='Drop downs'!$G$7,J72='Drop downs'!$G$5), B72&amp;": "&amp;K72&amp;CHAR(10),"")</f>
        <v xml:space="preserve">IIA12: 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v>
      </c>
      <c r="R72" s="190" t="str">
        <f>IF(J72='Drop downs'!$G$2,B72&amp;": "&amp;K72&amp;""," ")</f>
        <v xml:space="preserve"> </v>
      </c>
      <c r="S72" s="190" t="str">
        <f>IF(HO10_ALT_1!E72='Drop downs'!$B$6,HO10_ALT_1!B72&amp;": "&amp;HO10_ALT_1!K72&amp;"","")</f>
        <v/>
      </c>
      <c r="T72" s="175" t="str">
        <f>IF(L72&gt;0,B72&amp;":"&amp;L72&amp;"
","")</f>
        <v/>
      </c>
      <c r="U72" s="175" t="str">
        <f>IF(M72&gt;0,B72&amp;":"&amp;M72&amp;"
","")</f>
        <v/>
      </c>
    </row>
    <row r="73" spans="1:21" ht="60" customHeight="1" x14ac:dyDescent="0.6">
      <c r="A73" s="421"/>
      <c r="B73" s="442"/>
      <c r="C73" s="198" t="s">
        <v>400</v>
      </c>
      <c r="D73" s="191" t="s">
        <v>253</v>
      </c>
      <c r="E73" s="433"/>
      <c r="F73" s="433"/>
      <c r="G73" s="433"/>
      <c r="H73" s="433"/>
      <c r="I73" s="433"/>
      <c r="J73" s="433"/>
      <c r="K73" s="466"/>
      <c r="L73" s="439"/>
      <c r="M73" s="430"/>
      <c r="Q73" s="190"/>
      <c r="R73" s="190"/>
      <c r="S73" s="190"/>
    </row>
    <row r="74" spans="1:21" ht="60" customHeight="1" x14ac:dyDescent="0.6">
      <c r="A74" s="421"/>
      <c r="B74" s="442"/>
      <c r="C74" s="198" t="s">
        <v>401</v>
      </c>
      <c r="D74" s="191" t="s">
        <v>257</v>
      </c>
      <c r="E74" s="433"/>
      <c r="F74" s="433"/>
      <c r="G74" s="433"/>
      <c r="H74" s="433"/>
      <c r="I74" s="433"/>
      <c r="J74" s="433"/>
      <c r="K74" s="466"/>
      <c r="L74" s="439"/>
      <c r="M74" s="430"/>
      <c r="Q74" s="190"/>
      <c r="R74" s="190"/>
      <c r="S74" s="190"/>
    </row>
    <row r="75" spans="1:21" ht="60" customHeight="1" x14ac:dyDescent="0.6">
      <c r="A75" s="421"/>
      <c r="B75" s="442"/>
      <c r="C75" s="198" t="s">
        <v>402</v>
      </c>
      <c r="D75" s="191" t="s">
        <v>257</v>
      </c>
      <c r="E75" s="433"/>
      <c r="F75" s="433"/>
      <c r="G75" s="433"/>
      <c r="H75" s="433"/>
      <c r="I75" s="433"/>
      <c r="J75" s="433"/>
      <c r="K75" s="466"/>
      <c r="L75" s="439"/>
      <c r="M75" s="430"/>
      <c r="Q75" s="190"/>
      <c r="R75" s="190"/>
      <c r="S75" s="190"/>
    </row>
    <row r="76" spans="1:21" ht="92.5" customHeight="1" thickBot="1" x14ac:dyDescent="0.65">
      <c r="A76" s="446"/>
      <c r="B76" s="443"/>
      <c r="C76" s="207" t="s">
        <v>403</v>
      </c>
      <c r="D76" s="191" t="s">
        <v>257</v>
      </c>
      <c r="E76" s="434"/>
      <c r="F76" s="434"/>
      <c r="G76" s="434"/>
      <c r="H76" s="434"/>
      <c r="I76" s="434"/>
      <c r="J76" s="434"/>
      <c r="K76" s="622"/>
      <c r="L76" s="453"/>
      <c r="M76" s="448"/>
      <c r="Q76" s="190"/>
      <c r="R76" s="190"/>
      <c r="S76" s="190"/>
    </row>
    <row r="77" spans="1:21" ht="52" x14ac:dyDescent="0.6">
      <c r="A77" s="462" t="s">
        <v>404</v>
      </c>
      <c r="B77" s="441" t="s">
        <v>130</v>
      </c>
      <c r="C77" s="214" t="s">
        <v>405</v>
      </c>
      <c r="D77" s="194" t="s">
        <v>257</v>
      </c>
      <c r="E77" s="432" t="s">
        <v>103</v>
      </c>
      <c r="F77" s="432" t="s">
        <v>103</v>
      </c>
      <c r="G77" s="432" t="s">
        <v>103</v>
      </c>
      <c r="H77" s="432" t="s">
        <v>103</v>
      </c>
      <c r="I77" s="432" t="s">
        <v>103</v>
      </c>
      <c r="J77" s="432" t="s">
        <v>161</v>
      </c>
      <c r="K77" s="610" t="s">
        <v>573</v>
      </c>
      <c r="L77" s="454"/>
      <c r="M77" s="455"/>
      <c r="Q77" s="190" t="str">
        <f>IF(OR(J77='Drop downs'!$G$7,J77='Drop downs'!$G$5), B77&amp;": "&amp;K77&amp;CHAR(10),"")</f>
        <v/>
      </c>
      <c r="R77" s="190" t="str">
        <f>IF(J77='Drop downs'!$G$2,B77&amp;": "&amp;K77&amp;""," ")</f>
        <v xml:space="preserve"> </v>
      </c>
      <c r="S77" s="190" t="str">
        <f>IF(HO10_ALT_1!E77='Drop downs'!$B$6,HO10_ALT_1!B77&amp;": "&amp;HO10_ALT_1!K77&amp;"","")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212" t="s">
        <v>257</v>
      </c>
      <c r="E83" s="447"/>
      <c r="F83" s="447"/>
      <c r="G83" s="447"/>
      <c r="H83" s="447"/>
      <c r="I83" s="447"/>
      <c r="J83" s="447"/>
      <c r="K83" s="612"/>
      <c r="L83" s="440"/>
      <c r="M83" s="431"/>
      <c r="Q83" s="190"/>
      <c r="R83" s="190"/>
      <c r="S83" s="190"/>
    </row>
    <row r="84" spans="1:21" ht="60" customHeight="1" x14ac:dyDescent="0.6">
      <c r="A84" s="444" t="s">
        <v>412</v>
      </c>
      <c r="B84" s="441" t="s">
        <v>131</v>
      </c>
      <c r="C84" s="206" t="s">
        <v>413</v>
      </c>
      <c r="D84" s="194" t="s">
        <v>253</v>
      </c>
      <c r="E84" s="432" t="s">
        <v>421</v>
      </c>
      <c r="F84" s="432" t="s">
        <v>444</v>
      </c>
      <c r="G84" s="459" t="s">
        <v>427</v>
      </c>
      <c r="H84" s="432" t="s">
        <v>424</v>
      </c>
      <c r="I84" s="432" t="s">
        <v>439</v>
      </c>
      <c r="J84" s="432" t="s">
        <v>166</v>
      </c>
      <c r="K84" s="435" t="s">
        <v>1015</v>
      </c>
      <c r="L84" s="438"/>
      <c r="M84" s="429"/>
      <c r="Q84" s="190" t="str">
        <f>IF(OR(J84='Drop downs'!$G$7,J84='Drop downs'!$G$5), B84&amp;": "&amp;K84&amp;CHAR(10),"")</f>
        <v/>
      </c>
      <c r="R84" s="190" t="str">
        <f>IF(J84='Drop downs'!$G$2,B84&amp;": "&amp;K84&amp;""," ")</f>
        <v xml:space="preserve"> </v>
      </c>
      <c r="S84" s="190" t="str">
        <f>IF(HO10_ALT_1!E84='Drop downs'!$B$6,HO10_ALT_1!B84&amp;": "&amp;HO10_ALT_1!K84&amp;"","")</f>
        <v/>
      </c>
      <c r="T84" s="175" t="str">
        <f>IF(L84&gt;0,B84&amp;":"&amp;L84&amp;"
","")</f>
        <v/>
      </c>
      <c r="U84" s="175" t="str">
        <f>IF(M84&gt;0,B84&amp;":"&amp;M84&amp;"
","")</f>
        <v/>
      </c>
    </row>
    <row r="85" spans="1:21" ht="77.25" customHeight="1" x14ac:dyDescent="0.6">
      <c r="A85" s="463"/>
      <c r="B85" s="442"/>
      <c r="C85" s="205" t="s">
        <v>414</v>
      </c>
      <c r="D85" s="195" t="s">
        <v>257</v>
      </c>
      <c r="E85" s="433"/>
      <c r="F85" s="433"/>
      <c r="G85" s="460"/>
      <c r="H85" s="433"/>
      <c r="I85" s="433"/>
      <c r="J85" s="433"/>
      <c r="K85" s="436"/>
      <c r="L85" s="439"/>
      <c r="M85" s="430"/>
      <c r="Q85" s="190"/>
      <c r="R85" s="190"/>
      <c r="S85" s="190"/>
    </row>
    <row r="86" spans="1:21" ht="60" customHeight="1" x14ac:dyDescent="0.6">
      <c r="A86" s="463"/>
      <c r="B86" s="442"/>
      <c r="C86" s="205" t="s">
        <v>415</v>
      </c>
      <c r="D86" s="195" t="s">
        <v>257</v>
      </c>
      <c r="E86" s="433"/>
      <c r="F86" s="433"/>
      <c r="G86" s="460"/>
      <c r="H86" s="433"/>
      <c r="I86" s="433"/>
      <c r="J86" s="433"/>
      <c r="K86" s="436"/>
      <c r="L86" s="439"/>
      <c r="M86" s="430"/>
      <c r="Q86" s="190"/>
      <c r="R86" s="190"/>
      <c r="S86" s="190"/>
    </row>
    <row r="87" spans="1:21" ht="95.5" customHeight="1" thickBot="1" x14ac:dyDescent="0.65">
      <c r="A87" s="464"/>
      <c r="B87" s="443"/>
      <c r="C87" s="207" t="s">
        <v>416</v>
      </c>
      <c r="D87" s="195" t="s">
        <v>257</v>
      </c>
      <c r="E87" s="447"/>
      <c r="F87" s="447"/>
      <c r="G87" s="461"/>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60.65" customHeight="1" x14ac:dyDescent="0.6">
      <c r="A90" s="471" t="str">
        <f>Q8&amp;Q18&amp;Q20&amp;Q28&amp;Q36&amp;Q42&amp;Q47&amp;Q48&amp;Q49&amp;Q54&amp;Q57&amp;Q65&amp;Q72&amp;Q77&amp;Q84&amp;Q87</f>
        <v xml:space="preserve">IIA12: 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LouX0cUOSCy5q/iA3+OC32W03aZhc1a6f3y/o4H4ZnnlJQFkLrwHnIJO6CHKVebrQMZ77ZhaQo5940oTvuA+RA==" saltValue="WEo0IuSaBBeY7cFGlCtx7w=="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I84:I87"/>
    <mergeCell ref="J84:J87"/>
    <mergeCell ref="K84:K87"/>
    <mergeCell ref="L84:L87"/>
    <mergeCell ref="A84:A87"/>
    <mergeCell ref="B84:B87"/>
    <mergeCell ref="E84:E87"/>
    <mergeCell ref="F84:F87"/>
    <mergeCell ref="G84:G87"/>
    <mergeCell ref="H84:H87"/>
    <mergeCell ref="A94:M94"/>
    <mergeCell ref="A95:M95"/>
    <mergeCell ref="M18:M19"/>
    <mergeCell ref="M20:M27"/>
    <mergeCell ref="M28:M35"/>
    <mergeCell ref="M36:M41"/>
    <mergeCell ref="M42:M46"/>
    <mergeCell ref="M47:M48"/>
    <mergeCell ref="M49:M53"/>
    <mergeCell ref="M54:M56"/>
    <mergeCell ref="M57:M64"/>
    <mergeCell ref="A96:M96"/>
    <mergeCell ref="H77:H83"/>
    <mergeCell ref="I77:I83"/>
    <mergeCell ref="J77:J83"/>
    <mergeCell ref="K77:K83"/>
    <mergeCell ref="L77:L83"/>
    <mergeCell ref="I72:I76"/>
    <mergeCell ref="J72:J76"/>
    <mergeCell ref="K72:K76"/>
    <mergeCell ref="L72:L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8:D87">
    <cfRule type="expression" dxfId="2333" priority="1">
      <formula>$D8="No"</formula>
    </cfRule>
  </conditionalFormatting>
  <conditionalFormatting sqref="J8">
    <cfRule type="cellIs" dxfId="2332" priority="87" operator="equal">
      <formula>"Significant Negative"</formula>
    </cfRule>
    <cfRule type="cellIs" dxfId="2331" priority="88" operator="equal">
      <formula>"Minor Negative"</formula>
    </cfRule>
    <cfRule type="cellIs" dxfId="2330" priority="89" operator="equal">
      <formula>"Uncertain"</formula>
    </cfRule>
    <cfRule type="cellIs" dxfId="2329" priority="90" operator="equal">
      <formula>"Neutral"</formula>
    </cfRule>
    <cfRule type="cellIs" dxfId="2328" priority="91" operator="equal">
      <formula>"Minor Positive"</formula>
    </cfRule>
    <cfRule type="cellIs" dxfId="2327" priority="92" operator="equal">
      <formula>"Significant Positive"</formula>
    </cfRule>
  </conditionalFormatting>
  <conditionalFormatting sqref="J18">
    <cfRule type="cellIs" dxfId="2326" priority="80" operator="equal">
      <formula>"Significant Negative"</formula>
    </cfRule>
    <cfRule type="cellIs" dxfId="2325" priority="81" operator="equal">
      <formula>"Minor Negative"</formula>
    </cfRule>
    <cfRule type="cellIs" dxfId="2324" priority="82" operator="equal">
      <formula>"Uncertain"</formula>
    </cfRule>
    <cfRule type="cellIs" dxfId="2323" priority="83" operator="equal">
      <formula>"Neutral"</formula>
    </cfRule>
    <cfRule type="cellIs" dxfId="2322" priority="84" operator="equal">
      <formula>"Minor Positive"</formula>
    </cfRule>
    <cfRule type="cellIs" dxfId="2321" priority="85" operator="equal">
      <formula>"Significant Positive"</formula>
    </cfRule>
  </conditionalFormatting>
  <conditionalFormatting sqref="J20">
    <cfRule type="cellIs" dxfId="2320" priority="10" operator="equal">
      <formula>"Significant Negative"</formula>
    </cfRule>
    <cfRule type="cellIs" dxfId="2319" priority="11" operator="equal">
      <formula>"Minor Negative"</formula>
    </cfRule>
    <cfRule type="cellIs" dxfId="2318" priority="12" operator="equal">
      <formula>"Uncertain"</formula>
    </cfRule>
    <cfRule type="cellIs" dxfId="2317" priority="13" operator="equal">
      <formula>"Neutral"</formula>
    </cfRule>
    <cfRule type="cellIs" dxfId="2316" priority="14" operator="equal">
      <formula>"Minor Positive"</formula>
    </cfRule>
    <cfRule type="cellIs" dxfId="2315" priority="15" operator="equal">
      <formula>"Significant Positive"</formula>
    </cfRule>
  </conditionalFormatting>
  <conditionalFormatting sqref="J28">
    <cfRule type="cellIs" dxfId="2314" priority="2" operator="equal">
      <formula>"Significant Negative"</formula>
    </cfRule>
    <cfRule type="cellIs" dxfId="2313" priority="3" operator="equal">
      <formula>"Minor Negative"</formula>
    </cfRule>
    <cfRule type="cellIs" dxfId="2312" priority="4" operator="equal">
      <formula>"Uncertain"</formula>
    </cfRule>
    <cfRule type="cellIs" dxfId="2311" priority="5" operator="equal">
      <formula>"Neutral"</formula>
    </cfRule>
    <cfRule type="cellIs" dxfId="2310" priority="6" operator="equal">
      <formula>"Minor Positive"</formula>
    </cfRule>
    <cfRule type="cellIs" dxfId="2309" priority="7" operator="equal">
      <formula>"Significant Positive"</formula>
    </cfRule>
  </conditionalFormatting>
  <conditionalFormatting sqref="J36">
    <cfRule type="cellIs" dxfId="2308" priority="16" operator="equal">
      <formula>"Significant Negative"</formula>
    </cfRule>
    <cfRule type="cellIs" dxfId="2307" priority="17" operator="equal">
      <formula>"Minor Negative"</formula>
    </cfRule>
    <cfRule type="cellIs" dxfId="2306" priority="18" operator="equal">
      <formula>"Uncertain"</formula>
    </cfRule>
    <cfRule type="cellIs" dxfId="2305" priority="19" operator="equal">
      <formula>"Neutral"</formula>
    </cfRule>
    <cfRule type="cellIs" dxfId="2304" priority="20" operator="equal">
      <formula>"Minor Positive"</formula>
    </cfRule>
    <cfRule type="cellIs" dxfId="2303" priority="21" operator="equal">
      <formula>"Significant Positive"</formula>
    </cfRule>
  </conditionalFormatting>
  <conditionalFormatting sqref="J42">
    <cfRule type="cellIs" dxfId="2302" priority="23" operator="equal">
      <formula>"Significant Negative"</formula>
    </cfRule>
    <cfRule type="cellIs" dxfId="2301" priority="24" operator="equal">
      <formula>"Minor Negative"</formula>
    </cfRule>
    <cfRule type="cellIs" dxfId="2300" priority="25" operator="equal">
      <formula>"Uncertain"</formula>
    </cfRule>
    <cfRule type="cellIs" dxfId="2299" priority="26" operator="equal">
      <formula>"Neutral"</formula>
    </cfRule>
    <cfRule type="cellIs" dxfId="2298" priority="27" operator="equal">
      <formula>"Minor Positive"</formula>
    </cfRule>
    <cfRule type="cellIs" dxfId="2297" priority="28" operator="equal">
      <formula>"Significant Positive"</formula>
    </cfRule>
  </conditionalFormatting>
  <conditionalFormatting sqref="J47">
    <cfRule type="cellIs" dxfId="2296" priority="67" operator="equal">
      <formula>"Significant Negative"</formula>
    </cfRule>
    <cfRule type="cellIs" dxfId="2295" priority="68" operator="equal">
      <formula>"Minor Negative"</formula>
    </cfRule>
    <cfRule type="cellIs" dxfId="2294" priority="69" operator="equal">
      <formula>"Uncertain"</formula>
    </cfRule>
    <cfRule type="cellIs" dxfId="2293" priority="70" operator="equal">
      <formula>"Neutral"</formula>
    </cfRule>
    <cfRule type="cellIs" dxfId="2292" priority="71" operator="equal">
      <formula>"Minor Positive"</formula>
    </cfRule>
    <cfRule type="cellIs" dxfId="2291" priority="72" operator="equal">
      <formula>"Significant Positive"</formula>
    </cfRule>
  </conditionalFormatting>
  <conditionalFormatting sqref="J49">
    <cfRule type="cellIs" dxfId="2290" priority="73" operator="equal">
      <formula>"Significant Negative"</formula>
    </cfRule>
    <cfRule type="cellIs" dxfId="2289" priority="74" operator="equal">
      <formula>"Minor Negative"</formula>
    </cfRule>
    <cfRule type="cellIs" dxfId="2288" priority="75" operator="equal">
      <formula>"Uncertain"</formula>
    </cfRule>
    <cfRule type="cellIs" dxfId="2287" priority="76" operator="equal">
      <formula>"Neutral"</formula>
    </cfRule>
    <cfRule type="cellIs" dxfId="2286" priority="77" operator="equal">
      <formula>"Minor Positive"</formula>
    </cfRule>
    <cfRule type="cellIs" dxfId="2285" priority="78" operator="equal">
      <formula>"Significant Positive"</formula>
    </cfRule>
  </conditionalFormatting>
  <conditionalFormatting sqref="J54">
    <cfRule type="cellIs" dxfId="2284" priority="61" operator="equal">
      <formula>"Significant Negative"</formula>
    </cfRule>
    <cfRule type="cellIs" dxfId="2283" priority="62" operator="equal">
      <formula>"Minor Negative"</formula>
    </cfRule>
    <cfRule type="cellIs" dxfId="2282" priority="63" operator="equal">
      <formula>"Uncertain"</formula>
    </cfRule>
    <cfRule type="cellIs" dxfId="2281" priority="64" operator="equal">
      <formula>"Neutral"</formula>
    </cfRule>
    <cfRule type="cellIs" dxfId="2280" priority="65" operator="equal">
      <formula>"Minor Positive"</formula>
    </cfRule>
    <cfRule type="cellIs" dxfId="2279" priority="66" operator="equal">
      <formula>"Significant Positive"</formula>
    </cfRule>
  </conditionalFormatting>
  <conditionalFormatting sqref="J57">
    <cfRule type="cellIs" dxfId="2278" priority="55" operator="equal">
      <formula>"Significant Negative"</formula>
    </cfRule>
    <cfRule type="cellIs" dxfId="2277" priority="56" operator="equal">
      <formula>"Minor Negative"</formula>
    </cfRule>
    <cfRule type="cellIs" dxfId="2276" priority="57" operator="equal">
      <formula>"Uncertain"</formula>
    </cfRule>
    <cfRule type="cellIs" dxfId="2275" priority="58" operator="equal">
      <formula>"Neutral"</formula>
    </cfRule>
    <cfRule type="cellIs" dxfId="2274" priority="59" operator="equal">
      <formula>"Minor Positive"</formula>
    </cfRule>
    <cfRule type="cellIs" dxfId="2273" priority="60" operator="equal">
      <formula>"Significant Positive"</formula>
    </cfRule>
  </conditionalFormatting>
  <conditionalFormatting sqref="J65">
    <cfRule type="cellIs" dxfId="2272" priority="35" operator="equal">
      <formula>"Significant Negative"</formula>
    </cfRule>
    <cfRule type="cellIs" dxfId="2271" priority="36" operator="equal">
      <formula>"Minor Negative"</formula>
    </cfRule>
    <cfRule type="cellIs" dxfId="2270" priority="37" operator="equal">
      <formula>"Uncertain"</formula>
    </cfRule>
    <cfRule type="cellIs" dxfId="2269" priority="38" operator="equal">
      <formula>"Neutral"</formula>
    </cfRule>
    <cfRule type="cellIs" dxfId="2268" priority="39" operator="equal">
      <formula>"Minor Positive"</formula>
    </cfRule>
    <cfRule type="cellIs" dxfId="2267" priority="40" operator="equal">
      <formula>"Significant Positive"</formula>
    </cfRule>
  </conditionalFormatting>
  <conditionalFormatting sqref="J72 J84">
    <cfRule type="cellIs" dxfId="2266" priority="48" operator="equal">
      <formula>"Significant Negative"</formula>
    </cfRule>
    <cfRule type="cellIs" dxfId="2265" priority="49" operator="equal">
      <formula>"Minor Negative"</formula>
    </cfRule>
    <cfRule type="cellIs" dxfId="2264" priority="50" operator="equal">
      <formula>"Uncertain"</formula>
    </cfRule>
    <cfRule type="cellIs" dxfId="2263" priority="51" operator="equal">
      <formula>"Neutral"</formula>
    </cfRule>
    <cfRule type="cellIs" dxfId="2262" priority="52" operator="equal">
      <formula>"Minor Positive"</formula>
    </cfRule>
    <cfRule type="cellIs" dxfId="2261" priority="53" operator="equal">
      <formula>"Significant Positive"</formula>
    </cfRule>
  </conditionalFormatting>
  <conditionalFormatting sqref="J77">
    <cfRule type="cellIs" dxfId="2260" priority="41" operator="equal">
      <formula>"Significant Negative"</formula>
    </cfRule>
    <cfRule type="cellIs" dxfId="2259" priority="42" operator="equal">
      <formula>"Minor Negative"</formula>
    </cfRule>
    <cfRule type="cellIs" dxfId="2258" priority="43" operator="equal">
      <formula>"Uncertain"</formula>
    </cfRule>
    <cfRule type="cellIs" dxfId="2257" priority="44" operator="equal">
      <formula>"Neutral"</formula>
    </cfRule>
    <cfRule type="cellIs" dxfId="2256" priority="45" operator="equal">
      <formula>"Minor Positive"</formula>
    </cfRule>
    <cfRule type="cellIs" dxfId="2255" priority="4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6C01E4D1-2649-4AE1-8DC1-D0A1E69AA2BA}">
          <x14:formula1>
            <xm:f>'Drop downs'!$A$2:$A$3</xm:f>
          </x14:formula1>
          <xm:sqref>D8:D87</xm:sqref>
        </x14:dataValidation>
        <x14:dataValidation type="list" allowBlank="1" showInputMessage="1" showErrorMessage="1" xr:uid="{AE927592-506E-4305-A1CE-5EBA7E51DCDF}">
          <x14:formula1>
            <xm:f>'Drop downs'!$B$2:$B$4</xm:f>
          </x14:formula1>
          <xm:sqref>E47 E18 E36 E20 E77 E57 E54 E49 E8 E65 E72 E84 E42 E28</xm:sqref>
        </x14:dataValidation>
        <x14:dataValidation type="list" allowBlank="1" showInputMessage="1" showErrorMessage="1" xr:uid="{AC87E4C4-133E-4693-8AA3-928A5308A8E8}">
          <x14:formula1>
            <xm:f>'Drop downs'!$C$2:$C$5</xm:f>
          </x14:formula1>
          <xm:sqref>F47 F18 F36 F20 F77 F57 F54 F49 F8 F65 F72 F84 F42 F28</xm:sqref>
        </x14:dataValidation>
        <x14:dataValidation type="list" allowBlank="1" showInputMessage="1" showErrorMessage="1" xr:uid="{A7F76498-56B8-4766-AE50-2225DDF63C2C}">
          <x14:formula1>
            <xm:f>'Drop downs'!$D$2:$D$7</xm:f>
          </x14:formula1>
          <xm:sqref>G47 G18 G36 G20 G77 G57 G54 G49 G8 G65 G72 G84 G42 G28</xm:sqref>
        </x14:dataValidation>
        <x14:dataValidation type="list" allowBlank="1" showInputMessage="1" showErrorMessage="1" xr:uid="{DE5B7AA5-25E1-4F95-810B-FFD0539428EF}">
          <x14:formula1>
            <xm:f>'Drop downs'!$E$2:$E$6</xm:f>
          </x14:formula1>
          <xm:sqref>H47 H18 H36 H20 H77 H57 H54 H49 H8 H65 H72 H84 H42 H28</xm:sqref>
        </x14:dataValidation>
        <x14:dataValidation type="list" allowBlank="1" showInputMessage="1" showErrorMessage="1" xr:uid="{703EADA0-CB81-4963-A612-A8231AF4DE25}">
          <x14:formula1>
            <xm:f>'Drop downs'!$F$2:$F$6</xm:f>
          </x14:formula1>
          <xm:sqref>I47 I18 I36 I20 I77 I57 I54 I49 I8 I65 I72 I84 I42 I28</xm:sqref>
        </x14:dataValidation>
        <x14:dataValidation type="list" allowBlank="1" showInputMessage="1" showErrorMessage="1" xr:uid="{E42E8FD8-3D60-4AA5-9079-894ED0F6D5D2}">
          <x14:formula1>
            <xm:f>'Drop downs'!$G$2:$G$7</xm:f>
          </x14:formula1>
          <xm:sqref>J47 J18 J36 J20 J77 J57 J54 J49 J8 J65 J72 J84 J42 J28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F2E2-F04D-461A-8165-495B7E405A9A}">
  <sheetPr codeName="Sheet46">
    <tabColor theme="4" tint="0.79998168889431442"/>
  </sheetPr>
  <dimension ref="A1:U42"/>
  <sheetViews>
    <sheetView workbookViewId="0"/>
  </sheetViews>
  <sheetFormatPr defaultColWidth="8.54296875" defaultRowHeight="14.5" x14ac:dyDescent="0.35"/>
  <cols>
    <col min="1" max="1" width="103.81640625" customWidth="1"/>
    <col min="2" max="2" width="17" customWidth="1"/>
    <col min="3" max="3" width="46.453125" bestFit="1" customWidth="1"/>
    <col min="4" max="4" width="7.1796875" hidden="1"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2.54296875" customWidth="1"/>
    <col min="13" max="13" width="41.453125" customWidth="1"/>
    <col min="14" max="14" width="9.453125" customWidth="1"/>
    <col min="15" max="16" width="0" hidden="1"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x14ac:dyDescent="0.35">
      <c r="C1" s="51" t="s">
        <v>30</v>
      </c>
      <c r="E1" s="321"/>
      <c r="F1" s="322"/>
      <c r="G1" s="16"/>
      <c r="I1" s="7"/>
      <c r="J1" s="7"/>
      <c r="K1" s="7"/>
      <c r="Q1" s="8"/>
    </row>
    <row r="2" spans="1:21" x14ac:dyDescent="0.35">
      <c r="C2" s="51" t="s">
        <v>31</v>
      </c>
      <c r="D2" s="9"/>
      <c r="E2" s="323"/>
      <c r="F2" s="324"/>
      <c r="I2" s="8"/>
      <c r="J2" s="8"/>
      <c r="K2" s="8"/>
      <c r="Q2" s="8"/>
    </row>
    <row r="3" spans="1:21" x14ac:dyDescent="0.35">
      <c r="A3" s="47"/>
      <c r="B3" s="47"/>
      <c r="C3" s="52" t="s">
        <v>32</v>
      </c>
      <c r="D3" s="4"/>
      <c r="E3" s="47"/>
      <c r="F3" s="48"/>
      <c r="I3" s="8"/>
      <c r="J3" s="8"/>
      <c r="K3" s="8"/>
      <c r="Q3" s="8"/>
    </row>
    <row r="4" spans="1:21" ht="17.25" customHeight="1" x14ac:dyDescent="0.35">
      <c r="C4" s="52" t="s">
        <v>33</v>
      </c>
      <c r="D4" s="17"/>
      <c r="E4" s="289"/>
      <c r="F4" s="290"/>
      <c r="I4" s="8"/>
      <c r="J4" s="8"/>
      <c r="K4" s="8"/>
      <c r="Q4" s="8"/>
    </row>
    <row r="6" spans="1:21" ht="30.75" customHeight="1" x14ac:dyDescent="0.35">
      <c r="B6" s="54"/>
      <c r="C6" s="325" t="s">
        <v>248</v>
      </c>
      <c r="D6" s="325"/>
      <c r="E6" s="326" t="s">
        <v>35</v>
      </c>
      <c r="F6" s="326"/>
      <c r="G6" s="326"/>
      <c r="H6" s="326"/>
      <c r="I6" s="326"/>
      <c r="J6" s="326"/>
      <c r="K6" s="326"/>
      <c r="L6" s="326"/>
      <c r="M6" s="326"/>
      <c r="Q6" s="18"/>
      <c r="R6" s="18"/>
      <c r="S6" s="18"/>
      <c r="T6" s="18"/>
      <c r="U6" s="18"/>
    </row>
    <row r="7" spans="1:21" ht="46.5" x14ac:dyDescent="0.35">
      <c r="A7" s="53" t="s">
        <v>249</v>
      </c>
      <c r="B7" s="53" t="s">
        <v>250</v>
      </c>
      <c r="C7" s="53" t="s">
        <v>251</v>
      </c>
      <c r="D7" s="53" t="s">
        <v>37</v>
      </c>
      <c r="E7" s="53" t="s">
        <v>40</v>
      </c>
      <c r="F7" s="53" t="s">
        <v>41</v>
      </c>
      <c r="G7" s="53" t="s">
        <v>42</v>
      </c>
      <c r="H7" s="53" t="s">
        <v>43</v>
      </c>
      <c r="I7" s="53" t="s">
        <v>44</v>
      </c>
      <c r="J7" s="53" t="s">
        <v>45</v>
      </c>
      <c r="K7" s="53" t="s">
        <v>46</v>
      </c>
      <c r="L7" s="53" t="s">
        <v>47</v>
      </c>
      <c r="M7" s="53" t="s">
        <v>48</v>
      </c>
      <c r="Q7" s="1" t="s">
        <v>49</v>
      </c>
      <c r="R7" s="2" t="str">
        <f>C34</f>
        <v>Significant Negative and Uncertain Effects</v>
      </c>
      <c r="S7" s="2" t="str">
        <f>C36</f>
        <v>Significant Positive Effects</v>
      </c>
      <c r="T7" s="2" t="str">
        <f>C38</f>
        <v>Potential Cumulative Effects Identified</v>
      </c>
    </row>
    <row r="8" spans="1:21" ht="29" x14ac:dyDescent="0.35">
      <c r="A8" s="19" t="s">
        <v>252</v>
      </c>
      <c r="B8" s="19" t="s">
        <v>253</v>
      </c>
      <c r="C8" s="327" t="s">
        <v>254</v>
      </c>
      <c r="D8" s="327" t="s">
        <v>118</v>
      </c>
      <c r="E8" s="318"/>
      <c r="F8" s="318"/>
      <c r="G8" s="318"/>
      <c r="H8" s="318"/>
      <c r="I8" s="318"/>
      <c r="J8" s="330"/>
      <c r="K8" s="330"/>
      <c r="L8" s="318"/>
      <c r="M8" s="333"/>
      <c r="Q8" s="10" t="e">
        <f>MATCH(#REF!,#REF!, 0)</f>
        <v>#REF!</v>
      </c>
      <c r="R8" s="12" t="str">
        <f>IF(OR(J8='Drop downs'!$G$7,J8='Drop downs'!$G$5), D8&amp;": "&amp;K8&amp;CHAR(10),"")</f>
        <v/>
      </c>
      <c r="S8" s="12" t="str">
        <f>IF(J8='Drop downs'!$G$2,D8&amp;": "&amp;K8&amp;""," ")</f>
        <v xml:space="preserve"> </v>
      </c>
      <c r="T8" s="12" t="str">
        <f>IF('Option B'!E8='Drop downs'!$B$6,'Option B'!D8&amp;": "&amp;'Option B'!K8&amp;"","")</f>
        <v xml:space="preserve">IIA1: </v>
      </c>
    </row>
    <row r="9" spans="1:21" x14ac:dyDescent="0.35">
      <c r="A9" s="19" t="s">
        <v>255</v>
      </c>
      <c r="B9" s="19" t="s">
        <v>253</v>
      </c>
      <c r="C9" s="328"/>
      <c r="D9" s="328"/>
      <c r="E9" s="319"/>
      <c r="F9" s="319"/>
      <c r="G9" s="319"/>
      <c r="H9" s="319"/>
      <c r="I9" s="319"/>
      <c r="J9" s="331"/>
      <c r="K9" s="331"/>
      <c r="L9" s="319"/>
      <c r="M9" s="334"/>
      <c r="Q9" s="10"/>
      <c r="R9" s="12"/>
      <c r="S9" s="12"/>
      <c r="T9" s="12"/>
    </row>
    <row r="10" spans="1:21" x14ac:dyDescent="0.35">
      <c r="A10" s="19" t="s">
        <v>256</v>
      </c>
      <c r="B10" s="19" t="s">
        <v>257</v>
      </c>
      <c r="C10" s="328"/>
      <c r="D10" s="328"/>
      <c r="E10" s="319"/>
      <c r="F10" s="319"/>
      <c r="G10" s="319"/>
      <c r="H10" s="319"/>
      <c r="I10" s="319"/>
      <c r="J10" s="331"/>
      <c r="K10" s="331"/>
      <c r="L10" s="319"/>
      <c r="M10" s="334"/>
      <c r="Q10" s="10"/>
      <c r="R10" s="12"/>
      <c r="S10" s="12"/>
      <c r="T10" s="12"/>
    </row>
    <row r="11" spans="1:21" x14ac:dyDescent="0.35">
      <c r="A11" s="19" t="s">
        <v>258</v>
      </c>
      <c r="B11" s="19"/>
      <c r="C11" s="328"/>
      <c r="D11" s="328"/>
      <c r="E11" s="319"/>
      <c r="F11" s="319"/>
      <c r="G11" s="319"/>
      <c r="H11" s="319"/>
      <c r="I11" s="319"/>
      <c r="J11" s="331"/>
      <c r="K11" s="331"/>
      <c r="L11" s="319"/>
      <c r="M11" s="334"/>
      <c r="Q11" s="10"/>
      <c r="R11" s="12"/>
      <c r="S11" s="12"/>
      <c r="T11" s="12"/>
    </row>
    <row r="12" spans="1:21" x14ac:dyDescent="0.35">
      <c r="A12" s="19" t="s">
        <v>259</v>
      </c>
      <c r="B12" s="19" t="s">
        <v>257</v>
      </c>
      <c r="C12" s="328"/>
      <c r="D12" s="328"/>
      <c r="E12" s="319"/>
      <c r="F12" s="319"/>
      <c r="G12" s="319"/>
      <c r="H12" s="319"/>
      <c r="I12" s="319"/>
      <c r="J12" s="331"/>
      <c r="K12" s="331"/>
      <c r="L12" s="319"/>
      <c r="M12" s="334"/>
      <c r="Q12" s="10"/>
      <c r="R12" s="12"/>
      <c r="S12" s="12"/>
      <c r="T12" s="12"/>
    </row>
    <row r="13" spans="1:21" x14ac:dyDescent="0.35">
      <c r="A13" s="19" t="s">
        <v>260</v>
      </c>
      <c r="B13" s="19"/>
      <c r="C13" s="328"/>
      <c r="D13" s="328"/>
      <c r="E13" s="319"/>
      <c r="F13" s="319"/>
      <c r="G13" s="319"/>
      <c r="H13" s="319"/>
      <c r="I13" s="319"/>
      <c r="J13" s="331"/>
      <c r="K13" s="331"/>
      <c r="L13" s="319"/>
      <c r="M13" s="334"/>
      <c r="Q13" s="10"/>
      <c r="R13" s="12"/>
      <c r="S13" s="12"/>
      <c r="T13" s="12"/>
    </row>
    <row r="14" spans="1:21" ht="29" x14ac:dyDescent="0.35">
      <c r="A14" s="19" t="s">
        <v>261</v>
      </c>
      <c r="B14" s="19"/>
      <c r="C14" s="328"/>
      <c r="D14" s="328"/>
      <c r="E14" s="319"/>
      <c r="F14" s="319"/>
      <c r="G14" s="319"/>
      <c r="H14" s="319"/>
      <c r="I14" s="319"/>
      <c r="J14" s="331"/>
      <c r="K14" s="331"/>
      <c r="L14" s="319"/>
      <c r="M14" s="334"/>
      <c r="Q14" s="10"/>
      <c r="R14" s="12"/>
      <c r="S14" s="12"/>
      <c r="T14" s="12"/>
    </row>
    <row r="15" spans="1:21" x14ac:dyDescent="0.35">
      <c r="A15" s="19" t="s">
        <v>262</v>
      </c>
      <c r="B15" s="19"/>
      <c r="C15" s="328"/>
      <c r="D15" s="328"/>
      <c r="E15" s="319"/>
      <c r="F15" s="319"/>
      <c r="G15" s="319"/>
      <c r="H15" s="319"/>
      <c r="I15" s="319"/>
      <c r="J15" s="331"/>
      <c r="K15" s="331"/>
      <c r="L15" s="319"/>
      <c r="M15" s="334"/>
      <c r="Q15" s="10"/>
      <c r="R15" s="12"/>
      <c r="S15" s="12"/>
      <c r="T15" s="12"/>
    </row>
    <row r="16" spans="1:21" ht="29" x14ac:dyDescent="0.35">
      <c r="A16" s="19" t="s">
        <v>263</v>
      </c>
      <c r="B16" s="19"/>
      <c r="C16" s="328"/>
      <c r="D16" s="328"/>
      <c r="E16" s="319"/>
      <c r="F16" s="319"/>
      <c r="G16" s="319"/>
      <c r="H16" s="319"/>
      <c r="I16" s="319"/>
      <c r="J16" s="331"/>
      <c r="K16" s="331"/>
      <c r="L16" s="319"/>
      <c r="M16" s="334"/>
      <c r="Q16" s="10"/>
      <c r="R16" s="12"/>
      <c r="S16" s="12"/>
      <c r="T16" s="12"/>
    </row>
    <row r="17" spans="1:20" x14ac:dyDescent="0.35">
      <c r="A17" s="19" t="s">
        <v>264</v>
      </c>
      <c r="B17" s="19"/>
      <c r="C17" s="329"/>
      <c r="D17" s="329"/>
      <c r="E17" s="320"/>
      <c r="F17" s="320"/>
      <c r="G17" s="320"/>
      <c r="H17" s="320"/>
      <c r="I17" s="320"/>
      <c r="J17" s="332"/>
      <c r="K17" s="332"/>
      <c r="L17" s="320"/>
      <c r="M17" s="335"/>
      <c r="Q17" s="10"/>
      <c r="R17" s="12"/>
      <c r="S17" s="12"/>
      <c r="T17" s="12"/>
    </row>
    <row r="18" spans="1:20" ht="155.15" customHeight="1" x14ac:dyDescent="0.35">
      <c r="A18" s="19" t="s">
        <v>265</v>
      </c>
      <c r="B18" s="19"/>
      <c r="C18" s="15" t="s">
        <v>266</v>
      </c>
      <c r="D18" s="3" t="s">
        <v>267</v>
      </c>
      <c r="E18" s="14"/>
      <c r="F18" s="14"/>
      <c r="G18" s="14"/>
      <c r="H18" s="14"/>
      <c r="I18" s="14"/>
      <c r="J18" s="14"/>
      <c r="K18" s="14"/>
      <c r="L18" s="14"/>
      <c r="M18" s="28"/>
      <c r="Q18" s="10" t="e">
        <f>MATCH(#REF!,#REF!, 0)</f>
        <v>#REF!</v>
      </c>
      <c r="R18" s="12" t="str">
        <f>IF(OR(J18='Drop downs'!$G$7,J18='Drop downs'!$G$5), D18&amp;": "&amp;K18&amp;CHAR(10),"")</f>
        <v/>
      </c>
      <c r="S18" s="12" t="str">
        <f>IF(J18='Drop downs'!$G$2,D18&amp;": "&amp;K18&amp;""," ")</f>
        <v xml:space="preserve"> </v>
      </c>
      <c r="T18" s="12" t="str">
        <f>IF('Option B'!E18='Drop downs'!$B$6,'Option B'!D18&amp;": "&amp;'Option B'!K18&amp;"","")</f>
        <v xml:space="preserve">SO2: </v>
      </c>
    </row>
    <row r="19" spans="1:20" ht="115.4" customHeight="1" x14ac:dyDescent="0.35">
      <c r="A19" s="15" t="s">
        <v>268</v>
      </c>
      <c r="B19" s="15"/>
      <c r="C19" s="15" t="s">
        <v>269</v>
      </c>
      <c r="D19" s="3" t="s">
        <v>270</v>
      </c>
      <c r="E19" s="14"/>
      <c r="F19" s="14"/>
      <c r="G19" s="14"/>
      <c r="H19" s="14"/>
      <c r="I19" s="14"/>
      <c r="J19" s="14"/>
      <c r="K19" s="14"/>
      <c r="L19" s="14"/>
      <c r="M19" s="28"/>
      <c r="Q19" s="10" t="e">
        <f>MATCH(#REF!,#REF!, 0)</f>
        <v>#REF!</v>
      </c>
      <c r="R19" s="12" t="str">
        <f>IF(OR(J19='Drop downs'!$G$7,J19='Drop downs'!$G$5), D19&amp;": "&amp;K19&amp;CHAR(10),"")</f>
        <v/>
      </c>
      <c r="S19" s="12" t="str">
        <f>IF(J19='Drop downs'!$G$2,D19&amp;": "&amp;K19&amp;""," ")</f>
        <v xml:space="preserve"> </v>
      </c>
      <c r="T19" s="12" t="str">
        <f>IF('Option B'!E19='Drop downs'!$B$6,'Option B'!D19&amp;": "&amp;'Option B'!K19&amp;"","")</f>
        <v xml:space="preserve">SO3: </v>
      </c>
    </row>
    <row r="20" spans="1:20" ht="170.15" customHeight="1" x14ac:dyDescent="0.35">
      <c r="A20" s="15" t="s">
        <v>271</v>
      </c>
      <c r="B20" s="15"/>
      <c r="C20" s="15" t="s">
        <v>272</v>
      </c>
      <c r="D20" s="3" t="s">
        <v>273</v>
      </c>
      <c r="E20" s="14"/>
      <c r="F20" s="14"/>
      <c r="G20" s="14"/>
      <c r="H20" s="14"/>
      <c r="I20" s="14"/>
      <c r="J20" s="14"/>
      <c r="K20" s="14"/>
      <c r="L20" s="14"/>
      <c r="M20" s="28"/>
      <c r="Q20" s="10" t="e">
        <f>MATCH(#REF!,#REF!, 0)</f>
        <v>#REF!</v>
      </c>
      <c r="R20" s="12" t="str">
        <f>IF(OR(J20='Drop downs'!$G$7,J20='Drop downs'!$G$5), D20&amp;": "&amp;K20&amp;CHAR(10),"")</f>
        <v/>
      </c>
      <c r="S20" s="12" t="str">
        <f>IF(J20='Drop downs'!$G$2,D20&amp;": "&amp;K20&amp;""," ")</f>
        <v xml:space="preserve"> </v>
      </c>
      <c r="T20" s="12" t="str">
        <f>IF('Option B'!E20='Drop downs'!$B$6,'Option B'!D20&amp;": "&amp;'Option B'!K20&amp;"","")</f>
        <v xml:space="preserve">SO4: </v>
      </c>
    </row>
    <row r="21" spans="1:20" ht="80.150000000000006" customHeight="1" x14ac:dyDescent="0.35">
      <c r="A21" s="15" t="s">
        <v>274</v>
      </c>
      <c r="B21" s="20"/>
      <c r="C21" s="15" t="s">
        <v>275</v>
      </c>
      <c r="D21" s="3" t="s">
        <v>276</v>
      </c>
      <c r="E21" s="14"/>
      <c r="F21" s="14"/>
      <c r="G21" s="14"/>
      <c r="H21" s="14"/>
      <c r="I21" s="14"/>
      <c r="J21" s="14"/>
      <c r="K21" s="21"/>
      <c r="L21" s="14"/>
      <c r="M21" s="14"/>
      <c r="Q21" s="10" t="e">
        <f>MATCH(#REF!,#REF!, 0)</f>
        <v>#REF!</v>
      </c>
      <c r="R21" s="12" t="str">
        <f>IF(OR(J21='Drop downs'!$G$7,J21='Drop downs'!$G$5), D21&amp;": "&amp;K21&amp;CHAR(10),"")</f>
        <v/>
      </c>
      <c r="S21" s="12" t="str">
        <f>IF(J21='Drop downs'!$G$2,D21&amp;": "&amp;K21&amp;""," ")</f>
        <v xml:space="preserve"> </v>
      </c>
      <c r="T21" s="12" t="str">
        <f>IF('Option B'!E21='Drop downs'!$B$6,'Option B'!D21&amp;": "&amp;'Option B'!K21&amp;"","")</f>
        <v xml:space="preserve">SO5: </v>
      </c>
    </row>
    <row r="22" spans="1:20" ht="90" customHeight="1" x14ac:dyDescent="0.35">
      <c r="A22" s="15" t="s">
        <v>277</v>
      </c>
      <c r="B22" s="15"/>
      <c r="C22" s="15" t="s">
        <v>278</v>
      </c>
      <c r="D22" s="3" t="s">
        <v>279</v>
      </c>
      <c r="E22" s="14"/>
      <c r="F22" s="14"/>
      <c r="G22" s="14"/>
      <c r="H22" s="14"/>
      <c r="I22" s="14"/>
      <c r="J22" s="14"/>
      <c r="K22" s="21"/>
      <c r="L22" s="14"/>
      <c r="M22" s="14"/>
      <c r="Q22" s="10" t="e">
        <f>MATCH(#REF!,#REF!, 0)</f>
        <v>#REF!</v>
      </c>
      <c r="R22" s="12" t="str">
        <f>IF(OR(J22='Drop downs'!$G$7,J22='Drop downs'!$G$5), D22&amp;": "&amp;K22&amp;CHAR(10),"")</f>
        <v/>
      </c>
      <c r="S22" s="12" t="str">
        <f>IF(J22='Drop downs'!$G$2,D22&amp;": "&amp;K22&amp;""," ")</f>
        <v xml:space="preserve"> </v>
      </c>
      <c r="T22" s="12" t="str">
        <f>IF('Option B'!E22='Drop downs'!$B$6,'Option B'!D22&amp;": "&amp;'Option B'!K22&amp;"","")</f>
        <v xml:space="preserve">SO6: </v>
      </c>
    </row>
    <row r="23" spans="1:20" ht="150" customHeight="1" x14ac:dyDescent="0.35">
      <c r="A23" s="15" t="s">
        <v>280</v>
      </c>
      <c r="B23" s="15"/>
      <c r="C23" s="15" t="s">
        <v>281</v>
      </c>
      <c r="D23" s="3" t="s">
        <v>282</v>
      </c>
      <c r="E23" s="14"/>
      <c r="F23" s="14"/>
      <c r="G23" s="14"/>
      <c r="H23" s="14"/>
      <c r="I23" s="14"/>
      <c r="J23" s="14"/>
      <c r="K23" s="14"/>
      <c r="L23" s="14"/>
      <c r="M23" s="14"/>
      <c r="Q23" s="10" t="e">
        <f>MATCH(#REF!,#REF!, 0)</f>
        <v>#REF!</v>
      </c>
      <c r="R23" s="12" t="str">
        <f>IF(OR(J23='Drop downs'!$G$7,J23='Drop downs'!$G$5), D23&amp;": "&amp;K23&amp;CHAR(10),"")</f>
        <v/>
      </c>
      <c r="S23" s="12" t="str">
        <f>IF(J23='Drop downs'!$G$2,D23&amp;": "&amp;K23&amp;""," ")</f>
        <v xml:space="preserve"> </v>
      </c>
      <c r="T23" s="12" t="str">
        <f>IF('Option B'!E23='Drop downs'!$B$6,'Option B'!D23&amp;": "&amp;'Option B'!K23&amp;"","")</f>
        <v xml:space="preserve">SO7: </v>
      </c>
    </row>
    <row r="24" spans="1:20" ht="220.4" customHeight="1" x14ac:dyDescent="0.35">
      <c r="A24" s="15" t="s">
        <v>283</v>
      </c>
      <c r="B24" s="15"/>
      <c r="C24" s="15" t="s">
        <v>284</v>
      </c>
      <c r="D24" s="3" t="s">
        <v>285</v>
      </c>
      <c r="E24" s="14"/>
      <c r="F24" s="14"/>
      <c r="G24" s="14"/>
      <c r="H24" s="14"/>
      <c r="I24" s="14"/>
      <c r="J24" s="14"/>
      <c r="K24" s="14"/>
      <c r="L24" s="14"/>
      <c r="M24" s="14"/>
      <c r="Q24" s="10" t="e">
        <f>MATCH(#REF!,#REF!, 0)</f>
        <v>#REF!</v>
      </c>
      <c r="R24" s="12" t="str">
        <f>IF(OR(J24='Drop downs'!$G$7,J24='Drop downs'!$G$5), D24&amp;": "&amp;K24&amp;CHAR(10),"")</f>
        <v/>
      </c>
      <c r="S24" s="12" t="str">
        <f>IF(J24='Drop downs'!$G$2,D24&amp;": "&amp;K24&amp;""," ")</f>
        <v xml:space="preserve"> </v>
      </c>
      <c r="T24" s="12" t="str">
        <f>IF('Option B'!E24='Drop downs'!$B$6,'Option B'!D24&amp;": "&amp;'Option B'!K24&amp;"","")</f>
        <v xml:space="preserve">SO8: </v>
      </c>
    </row>
    <row r="25" spans="1:20" ht="150" customHeight="1" x14ac:dyDescent="0.35">
      <c r="A25" s="19" t="s">
        <v>286</v>
      </c>
      <c r="B25" s="19"/>
      <c r="C25" s="15" t="s">
        <v>287</v>
      </c>
      <c r="D25" s="3" t="s">
        <v>288</v>
      </c>
      <c r="E25" s="14"/>
      <c r="F25" s="14"/>
      <c r="G25" s="14"/>
      <c r="H25" s="14"/>
      <c r="I25" s="14"/>
      <c r="J25" s="14"/>
      <c r="K25" s="14"/>
      <c r="L25" s="14"/>
      <c r="M25" s="14"/>
      <c r="Q25" s="10" t="e">
        <f>MATCH(#REF!,#REF!, 0)</f>
        <v>#REF!</v>
      </c>
      <c r="R25" s="12" t="str">
        <f>IF(OR(J25='Drop downs'!$G$7,J25='Drop downs'!$G$5), D25&amp;": "&amp;K25&amp;CHAR(10),"")</f>
        <v/>
      </c>
      <c r="S25" s="12" t="str">
        <f>IF(J25='Drop downs'!$G$2,D25&amp;": "&amp;K25&amp;""," ")</f>
        <v xml:space="preserve"> </v>
      </c>
      <c r="T25" s="12" t="str">
        <f>IF('Option B'!E25='Drop downs'!$B$6,'Option B'!D25&amp;": "&amp;'Option B'!K25&amp;"","")</f>
        <v xml:space="preserve">SO9: </v>
      </c>
    </row>
    <row r="26" spans="1:20" ht="150" customHeight="1" x14ac:dyDescent="0.35">
      <c r="A26" s="24" t="s">
        <v>289</v>
      </c>
      <c r="B26" s="24"/>
      <c r="C26" s="3" t="s">
        <v>290</v>
      </c>
      <c r="D26" s="3" t="s">
        <v>291</v>
      </c>
      <c r="E26" s="14"/>
      <c r="F26" s="14"/>
      <c r="G26" s="14"/>
      <c r="H26" s="14"/>
      <c r="I26" s="14"/>
      <c r="J26" s="14"/>
      <c r="K26" s="6"/>
      <c r="L26" s="14"/>
      <c r="M26" s="24"/>
      <c r="Q26" s="10" t="e">
        <f>MATCH(#REF!,#REF!, 0)</f>
        <v>#REF!</v>
      </c>
      <c r="R26" s="12" t="str">
        <f>IF(OR(J26='Drop downs'!$G$7,J26='Drop downs'!$G$5), D26&amp;": "&amp;K26&amp;CHAR(10),"")</f>
        <v/>
      </c>
      <c r="S26" s="12" t="str">
        <f>IF(J26='Drop downs'!$G$2,D26&amp;": "&amp;K26&amp;""," ")</f>
        <v xml:space="preserve"> </v>
      </c>
      <c r="T26" s="12" t="str">
        <f>IF('Option B'!E26='Drop downs'!$B$6,'Option B'!D26&amp;": "&amp;'Option B'!K26&amp;"","")</f>
        <v xml:space="preserve">SO10: </v>
      </c>
    </row>
    <row r="27" spans="1:20" ht="150" customHeight="1" x14ac:dyDescent="0.35">
      <c r="A27" s="19" t="s">
        <v>292</v>
      </c>
      <c r="B27" s="19"/>
      <c r="C27" s="15" t="s">
        <v>293</v>
      </c>
      <c r="D27" s="3" t="s">
        <v>294</v>
      </c>
      <c r="E27" s="14"/>
      <c r="F27" s="14"/>
      <c r="G27" s="14"/>
      <c r="H27" s="14"/>
      <c r="I27" s="14"/>
      <c r="J27" s="14"/>
      <c r="K27" s="14"/>
      <c r="L27" s="14"/>
      <c r="M27" s="30"/>
      <c r="Q27" s="10" t="e">
        <f>MATCH(#REF!,#REF!, 0)</f>
        <v>#REF!</v>
      </c>
      <c r="R27" s="12" t="str">
        <f>IF(OR(J27='Drop downs'!$G$7,J27='Drop downs'!$G$5), D27&amp;": "&amp;K27&amp;CHAR(10),"")</f>
        <v/>
      </c>
      <c r="S27" s="12" t="str">
        <f>IF(J27='Drop downs'!$G$2,D27&amp;": "&amp;K27&amp;""," ")</f>
        <v xml:space="preserve"> </v>
      </c>
      <c r="T27" s="12" t="str">
        <f>IF('Option B'!E27='Drop downs'!$B$6,'Option B'!D27&amp;": "&amp;'Option B'!K27&amp;"","")</f>
        <v xml:space="preserve">SO11: </v>
      </c>
    </row>
    <row r="28" spans="1:20" ht="170.15" customHeight="1" x14ac:dyDescent="0.35">
      <c r="A28" s="19" t="s">
        <v>295</v>
      </c>
      <c r="B28" s="19"/>
      <c r="C28" s="15" t="s">
        <v>296</v>
      </c>
      <c r="D28" s="3" t="s">
        <v>297</v>
      </c>
      <c r="E28" s="14"/>
      <c r="F28" s="14"/>
      <c r="G28" s="14"/>
      <c r="H28" s="14"/>
      <c r="I28" s="14"/>
      <c r="J28" s="14"/>
      <c r="K28" s="27"/>
      <c r="L28" s="14"/>
      <c r="M28" s="6"/>
      <c r="Q28" s="10" t="e">
        <f>MATCH(#REF!,#REF!, 0)</f>
        <v>#REF!</v>
      </c>
      <c r="R28" s="12" t="str">
        <f>IF(OR(J28='Drop downs'!$G$7,J28='Drop downs'!$G$5), D28&amp;": "&amp;K28&amp;CHAR(10),"")</f>
        <v/>
      </c>
      <c r="S28" s="12" t="str">
        <f>IF(J28='Drop downs'!$G$2,D28&amp;": "&amp;K28&amp;""," ")</f>
        <v xml:space="preserve"> </v>
      </c>
      <c r="T28" s="12" t="str">
        <f>IF('Option B'!E28='Drop downs'!$B$6,'Option B'!D28&amp;": "&amp;'Option B'!K28&amp;"","")</f>
        <v xml:space="preserve">SO12: </v>
      </c>
    </row>
    <row r="29" spans="1:20" ht="180" customHeight="1" x14ac:dyDescent="0.35">
      <c r="A29" s="19" t="s">
        <v>298</v>
      </c>
      <c r="B29" s="19"/>
      <c r="C29" s="15" t="s">
        <v>299</v>
      </c>
      <c r="D29" s="3" t="s">
        <v>300</v>
      </c>
      <c r="E29" s="14"/>
      <c r="F29" s="14"/>
      <c r="G29" s="14"/>
      <c r="H29" s="14"/>
      <c r="I29" s="14"/>
      <c r="J29" s="14"/>
      <c r="K29" s="25"/>
      <c r="L29" s="14"/>
      <c r="M29" s="14"/>
      <c r="Q29" s="10" t="e">
        <f>MATCH(#REF!,#REF!, 0)</f>
        <v>#REF!</v>
      </c>
      <c r="R29" s="12" t="str">
        <f>IF(OR(J29='Drop downs'!$G$7,J29='Drop downs'!$G$5), D29&amp;": "&amp;K29&amp;CHAR(10),"")</f>
        <v/>
      </c>
      <c r="S29" s="12" t="str">
        <f>IF(J29='Drop downs'!$G$2,D29&amp;": "&amp;K29&amp;""," ")</f>
        <v xml:space="preserve"> </v>
      </c>
      <c r="T29" s="12" t="str">
        <f>IF('Option B'!E29='Drop downs'!$B$6,'Option B'!D29&amp;": "&amp;'Option B'!K29&amp;"","")</f>
        <v xml:space="preserve">SO13: </v>
      </c>
    </row>
    <row r="30" spans="1:20" ht="120" customHeight="1" x14ac:dyDescent="0.35">
      <c r="A30" s="15" t="s">
        <v>301</v>
      </c>
      <c r="B30" s="15"/>
      <c r="C30" s="15" t="s">
        <v>302</v>
      </c>
      <c r="D30" s="3" t="s">
        <v>303</v>
      </c>
      <c r="E30" s="14"/>
      <c r="F30" s="14"/>
      <c r="G30" s="14"/>
      <c r="H30" s="14"/>
      <c r="I30" s="14"/>
      <c r="J30" s="14"/>
      <c r="K30" s="14"/>
      <c r="L30" s="14"/>
      <c r="M30" s="14"/>
      <c r="Q30" s="10" t="e">
        <f>MATCH(#REF!,#REF!, 0)</f>
        <v>#REF!</v>
      </c>
      <c r="R30" s="12" t="str">
        <f>IF(OR(J30='Drop downs'!$G$7,J30='Drop downs'!$G$5), D30&amp;": "&amp;K30&amp;CHAR(10),"")</f>
        <v/>
      </c>
      <c r="S30" s="12" t="str">
        <f>IF(J30='Drop downs'!$G$2,D30&amp;": "&amp;K30&amp;""," ")</f>
        <v xml:space="preserve"> </v>
      </c>
      <c r="T30" s="12" t="str">
        <f>IF('Option B'!E30='Drop downs'!$B$6,'Option B'!D30&amp;": "&amp;'Option B'!K30&amp;"","")</f>
        <v xml:space="preserve">SO14: </v>
      </c>
    </row>
    <row r="31" spans="1:20" ht="120" customHeight="1" x14ac:dyDescent="0.35">
      <c r="A31" s="15" t="s">
        <v>304</v>
      </c>
      <c r="B31" s="15"/>
      <c r="C31" s="15" t="s">
        <v>305</v>
      </c>
      <c r="D31" s="3" t="s">
        <v>306</v>
      </c>
      <c r="E31" s="14"/>
      <c r="F31" s="14"/>
      <c r="G31" s="14"/>
      <c r="H31" s="14"/>
      <c r="I31" s="14"/>
      <c r="J31" s="14"/>
      <c r="K31" s="14"/>
      <c r="L31" s="14"/>
      <c r="M31" s="14"/>
      <c r="Q31" s="10" t="e">
        <f>MATCH(#REF!,#REF!, 0)</f>
        <v>#REF!</v>
      </c>
      <c r="R31" s="12" t="str">
        <f>IF(OR(J31='Drop downs'!$G$7,J31='Drop downs'!$G$5), D31&amp;": "&amp;K31&amp;CHAR(10),"")</f>
        <v/>
      </c>
      <c r="S31" s="12" t="str">
        <f>IF(J31='Drop downs'!$G$2,D31&amp;": "&amp;K31&amp;""," ")</f>
        <v xml:space="preserve"> </v>
      </c>
      <c r="T31" s="12" t="str">
        <f>IF('Option B'!E31='Drop downs'!$B$6,'Option B'!D31&amp;": "&amp;'Option B'!K31&amp;"","")</f>
        <v xml:space="preserve">SO15: </v>
      </c>
    </row>
    <row r="32" spans="1:20" ht="120" customHeight="1" x14ac:dyDescent="0.35">
      <c r="A32" s="21" t="s">
        <v>307</v>
      </c>
      <c r="B32" s="22"/>
      <c r="C32" s="21" t="s">
        <v>308</v>
      </c>
      <c r="D32" s="21" t="s">
        <v>309</v>
      </c>
      <c r="E32" s="14"/>
      <c r="F32" s="14"/>
      <c r="G32" s="14"/>
      <c r="H32" s="14"/>
      <c r="I32" s="14"/>
      <c r="J32" s="14"/>
      <c r="K32" s="14"/>
      <c r="L32" s="14"/>
      <c r="M32" s="14"/>
      <c r="Q32" s="10" t="e">
        <f>MATCH(#REF!,#REF!, 0)</f>
        <v>#REF!</v>
      </c>
      <c r="R32" s="12" t="str">
        <f>IF(OR(J32='Drop downs'!$G$7,J32='Drop downs'!$G$5), D32&amp;": "&amp;K32&amp;CHAR(10),"")</f>
        <v/>
      </c>
      <c r="S32" s="12" t="str">
        <f>IF(J32='Drop downs'!$G$2,D32&amp;": "&amp;K32&amp;""," ")</f>
        <v xml:space="preserve"> </v>
      </c>
      <c r="T32" s="12" t="str">
        <f>IF('Option B'!E32='Drop downs'!$B$6,'Option B'!D32&amp;": "&amp;'Option B'!K32&amp;"","")</f>
        <v xml:space="preserve">SO16: </v>
      </c>
    </row>
    <row r="34" spans="3:17" x14ac:dyDescent="0.35">
      <c r="C34" s="336" t="s">
        <v>59</v>
      </c>
      <c r="D34" s="336"/>
      <c r="E34" s="336"/>
      <c r="F34" s="336"/>
      <c r="G34" s="336"/>
      <c r="H34" s="336"/>
      <c r="I34" s="336"/>
      <c r="J34" s="336"/>
      <c r="K34" s="336"/>
      <c r="L34" s="336"/>
      <c r="M34" s="336"/>
      <c r="Q34" s="2"/>
    </row>
    <row r="35" spans="3:17" s="2" customFormat="1" ht="129" customHeight="1" x14ac:dyDescent="0.35">
      <c r="C35" s="296" t="str">
        <f>R8&amp;R18&amp;R19&amp;R20&amp;R21&amp;R22&amp;R23&amp;R24&amp;R25&amp;R26&amp;R27&amp;R28&amp;R29&amp;R30&amp;R31&amp;R32</f>
        <v/>
      </c>
      <c r="D35" s="296"/>
      <c r="E35" s="296"/>
      <c r="F35" s="296"/>
      <c r="G35" s="296"/>
      <c r="H35" s="296"/>
      <c r="I35" s="296"/>
      <c r="J35" s="296"/>
      <c r="K35" s="296"/>
      <c r="L35" s="296"/>
      <c r="M35" s="296"/>
    </row>
    <row r="36" spans="3:17" x14ac:dyDescent="0.35">
      <c r="C36" s="336" t="s">
        <v>61</v>
      </c>
      <c r="D36" s="336"/>
      <c r="E36" s="336"/>
      <c r="F36" s="336"/>
      <c r="G36" s="336"/>
      <c r="H36" s="336"/>
      <c r="I36" s="336"/>
      <c r="J36" s="336"/>
      <c r="K36" s="336"/>
      <c r="L36" s="336"/>
      <c r="M36" s="336"/>
      <c r="Q36" s="2"/>
    </row>
    <row r="37" spans="3:17" ht="50.5" customHeight="1" x14ac:dyDescent="0.35">
      <c r="C37" s="296" t="str">
        <f>S8&amp;S18&amp;S19&amp;S20&amp;S21&amp;S22&amp;S23&amp;S24&amp;S25&amp;S26&amp;S27&amp;S28&amp;S29&amp;S30&amp;S31&amp;S32</f>
        <v xml:space="preserve">                </v>
      </c>
      <c r="D37" s="296"/>
      <c r="E37" s="296"/>
      <c r="F37" s="296"/>
      <c r="G37" s="296"/>
      <c r="H37" s="296"/>
      <c r="I37" s="296"/>
      <c r="J37" s="296"/>
      <c r="K37" s="296"/>
      <c r="L37" s="296"/>
      <c r="M37" s="296"/>
      <c r="Q37" s="2"/>
    </row>
    <row r="38" spans="3:17" x14ac:dyDescent="0.35">
      <c r="C38" s="336" t="s">
        <v>63</v>
      </c>
      <c r="D38" s="336"/>
      <c r="E38" s="336"/>
      <c r="F38" s="336"/>
      <c r="G38" s="336"/>
      <c r="H38" s="336"/>
      <c r="I38" s="336"/>
      <c r="J38" s="336"/>
      <c r="K38" s="336"/>
      <c r="L38" s="336"/>
      <c r="M38" s="336"/>
      <c r="Q38" s="2"/>
    </row>
    <row r="39" spans="3:17" ht="150" customHeight="1" x14ac:dyDescent="0.35">
      <c r="C39" s="292" t="s">
        <v>310</v>
      </c>
      <c r="D39" s="292"/>
      <c r="E39" s="292"/>
      <c r="F39" s="292"/>
      <c r="G39" s="292"/>
      <c r="H39" s="292"/>
      <c r="I39" s="292"/>
      <c r="J39" s="292"/>
      <c r="K39" s="292"/>
      <c r="L39" s="292"/>
      <c r="M39" s="292"/>
      <c r="Q39" s="2"/>
    </row>
    <row r="40" spans="3:17" x14ac:dyDescent="0.35">
      <c r="C40" s="336" t="s">
        <v>65</v>
      </c>
      <c r="D40" s="336"/>
      <c r="E40" s="336"/>
      <c r="F40" s="336"/>
      <c r="G40" s="336"/>
      <c r="H40" s="336"/>
      <c r="I40" s="336"/>
      <c r="J40" s="336"/>
      <c r="K40" s="336"/>
      <c r="L40" s="336"/>
      <c r="M40" s="336"/>
      <c r="Q40" s="2"/>
    </row>
    <row r="41" spans="3:17" ht="186.75" customHeight="1" x14ac:dyDescent="0.35">
      <c r="C41" s="292" t="s">
        <v>311</v>
      </c>
      <c r="D41" s="337"/>
      <c r="E41" s="292"/>
      <c r="F41" s="292"/>
      <c r="G41" s="292"/>
      <c r="H41" s="292"/>
      <c r="I41" s="292"/>
      <c r="J41" s="292"/>
      <c r="K41" s="292"/>
      <c r="L41" s="292"/>
      <c r="M41" s="292"/>
      <c r="Q41" s="2"/>
    </row>
    <row r="42" spans="3:17" x14ac:dyDescent="0.35">
      <c r="Q42" s="2"/>
    </row>
  </sheetData>
  <sheetProtection algorithmName="SHA-512" hashValue="ilh+YiFejrsZFASk/hIZgZZy6oNO/5c5u6ya963YqisGqfVGBuenfRvTyINQ1S8675bXvDrzlJ2i5FZq6S5cng==" saltValue="WL8oaMhDVWmgadrVeUuuqA==" spinCount="100000" sheet="1" objects="1" scenarios="1"/>
  <autoFilter ref="C7:M32" xr:uid="{D2C47CAF-421C-4D58-AA7A-22430CCF83D7}"/>
  <mergeCells count="24">
    <mergeCell ref="C38:M38"/>
    <mergeCell ref="C39:M39"/>
    <mergeCell ref="C40:M40"/>
    <mergeCell ref="C41:M41"/>
    <mergeCell ref="C34:M34"/>
    <mergeCell ref="C35:M35"/>
    <mergeCell ref="C36:M36"/>
    <mergeCell ref="C37:M37"/>
    <mergeCell ref="H8:H17"/>
    <mergeCell ref="E1:F1"/>
    <mergeCell ref="E2:F2"/>
    <mergeCell ref="E4:F4"/>
    <mergeCell ref="C6:D6"/>
    <mergeCell ref="E6:M6"/>
    <mergeCell ref="C8:C17"/>
    <mergeCell ref="D8:D17"/>
    <mergeCell ref="E8:E17"/>
    <mergeCell ref="F8:F17"/>
    <mergeCell ref="G8:G17"/>
    <mergeCell ref="I8:I17"/>
    <mergeCell ref="J8:J17"/>
    <mergeCell ref="K8:K17"/>
    <mergeCell ref="L8:L17"/>
    <mergeCell ref="M8:M17"/>
  </mergeCells>
  <conditionalFormatting sqref="A8:B177">
    <cfRule type="expression" dxfId="5261" priority="634">
      <formula>#REF!="No"</formula>
    </cfRule>
  </conditionalFormatting>
  <conditionalFormatting sqref="J8">
    <cfRule type="cellIs" dxfId="5260" priority="43" operator="equal">
      <formula>"Significant Negative"</formula>
    </cfRule>
    <cfRule type="cellIs" dxfId="5259" priority="44" operator="equal">
      <formula>"Minor Negative"</formula>
    </cfRule>
    <cfRule type="cellIs" dxfId="5258" priority="45" operator="equal">
      <formula>"Uncertain"</formula>
    </cfRule>
    <cfRule type="cellIs" dxfId="5257" priority="46" operator="equal">
      <formula>"Neutral"</formula>
    </cfRule>
    <cfRule type="cellIs" dxfId="5256" priority="47" operator="equal">
      <formula>"Minor Positive"</formula>
    </cfRule>
    <cfRule type="cellIs" dxfId="5255" priority="48" operator="equal">
      <formula>"Significant Positive"</formula>
    </cfRule>
  </conditionalFormatting>
  <conditionalFormatting sqref="J18:J32">
    <cfRule type="cellIs" dxfId="5254" priority="3" operator="equal">
      <formula>"Significant Negative"</formula>
    </cfRule>
    <cfRule type="cellIs" dxfId="5253" priority="4" operator="equal">
      <formula>"Minor Negative"</formula>
    </cfRule>
    <cfRule type="cellIs" dxfId="5252" priority="5" operator="equal">
      <formula>"Uncertain"</formula>
    </cfRule>
    <cfRule type="cellIs" dxfId="5251" priority="6" operator="equal">
      <formula>"Neutral"</formula>
    </cfRule>
    <cfRule type="cellIs" dxfId="5250" priority="7" operator="equal">
      <formula>"Minor Positive"</formula>
    </cfRule>
    <cfRule type="cellIs" dxfId="5249"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E98A44C-159D-4E62-A603-48A1C800DCDA}">
          <x14:formula1>
            <xm:f>'Drop downs'!$A$2:$A$3</xm:f>
          </x14:formula1>
          <xm:sqref>B8:B17</xm:sqref>
        </x14:dataValidation>
        <x14:dataValidation type="list" allowBlank="1" showInputMessage="1" showErrorMessage="1" xr:uid="{0EE698F0-FBAC-4F36-8B4B-0F3A53BBB20C}">
          <x14:formula1>
            <xm:f>'Drop downs'!$J$2:$J$3</xm:f>
          </x14:formula1>
          <xm:sqref>L8 L18:L32</xm:sqref>
        </x14:dataValidation>
        <x14:dataValidation type="list" allowBlank="1" showInputMessage="1" showErrorMessage="1" xr:uid="{FB97535D-095A-4F0A-A3BF-483225080F24}">
          <x14:formula1>
            <xm:f>'Drop downs'!$B$2:$B$4</xm:f>
          </x14:formula1>
          <xm:sqref>E8 E18:E32</xm:sqref>
        </x14:dataValidation>
        <x14:dataValidation type="list" allowBlank="1" showInputMessage="1" showErrorMessage="1" xr:uid="{D754B297-F400-4343-8523-070267034D8E}">
          <x14:formula1>
            <xm:f>'Drop downs'!$C$2:$C$5</xm:f>
          </x14:formula1>
          <xm:sqref>F8 F18:F32</xm:sqref>
        </x14:dataValidation>
        <x14:dataValidation type="list" allowBlank="1" showInputMessage="1" showErrorMessage="1" xr:uid="{D0D85374-3D7B-4B92-8ACB-4FC43A3087D5}">
          <x14:formula1>
            <xm:f>'Drop downs'!$D$2:$D$7</xm:f>
          </x14:formula1>
          <xm:sqref>G8 G18:G32</xm:sqref>
        </x14:dataValidation>
        <x14:dataValidation type="list" allowBlank="1" showInputMessage="1" showErrorMessage="1" xr:uid="{8B0B56CF-AC36-4634-B9F8-B3AA0C149865}">
          <x14:formula1>
            <xm:f>'Drop downs'!$E$2:$E$6</xm:f>
          </x14:formula1>
          <xm:sqref>H8 H18:H32</xm:sqref>
        </x14:dataValidation>
        <x14:dataValidation type="list" allowBlank="1" showInputMessage="1" showErrorMessage="1" xr:uid="{13569A2B-5B8F-4105-AB76-94857C5716D4}">
          <x14:formula1>
            <xm:f>'Drop downs'!$F$2:$F$6</xm:f>
          </x14:formula1>
          <xm:sqref>I8 I18:I32</xm:sqref>
        </x14:dataValidation>
        <x14:dataValidation type="list" allowBlank="1" showInputMessage="1" showErrorMessage="1" xr:uid="{B86D5754-E978-481A-8B02-943A16FFE76D}">
          <x14:formula1>
            <xm:f>'Drop downs'!$G$2:$G$7</xm:f>
          </x14:formula1>
          <xm:sqref>J8 J18:J32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4D28-82F9-4530-B77A-952B1027C518}">
  <sheetPr codeName="Sheet109">
    <tabColor rgb="FF7030A0"/>
  </sheetPr>
  <dimension ref="A1:U98"/>
  <sheetViews>
    <sheetView zoomScaleNormal="100" workbookViewId="0">
      <selection activeCell="C1" sqref="C1:F1"/>
    </sheetView>
  </sheetViews>
  <sheetFormatPr defaultColWidth="8.54296875" defaultRowHeight="26" x14ac:dyDescent="0.6"/>
  <cols>
    <col min="1" max="1" width="70.8164062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9.54296875" style="175" customWidth="1"/>
    <col min="10" max="10" width="20.54296875" style="175" customWidth="1"/>
    <col min="11" max="11" width="67.4531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1016</v>
      </c>
      <c r="D1" s="412"/>
      <c r="E1" s="412"/>
      <c r="F1" s="413"/>
      <c r="G1" s="176"/>
      <c r="I1" s="177"/>
      <c r="J1" s="177"/>
      <c r="K1" s="177"/>
    </row>
    <row r="2" spans="1:21" x14ac:dyDescent="0.6">
      <c r="A2" s="174" t="s">
        <v>31</v>
      </c>
      <c r="B2" s="178"/>
      <c r="C2" s="412" t="s">
        <v>955</v>
      </c>
      <c r="D2" s="412"/>
      <c r="E2" s="412"/>
      <c r="F2" s="413"/>
      <c r="I2" s="181"/>
      <c r="J2" s="181"/>
      <c r="K2" s="181"/>
    </row>
    <row r="3" spans="1:21" ht="61.5" customHeight="1" x14ac:dyDescent="0.6">
      <c r="A3" s="182" t="s">
        <v>32</v>
      </c>
      <c r="B3" s="183"/>
      <c r="C3" s="412" t="s">
        <v>1017</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IF(HO10_ALT_2!E8='Drop downs'!$B$6,HO10_ALT_2!B8&amp;": "&amp;HO10_ALT_2!K8&amp;"","")</f>
        <v/>
      </c>
      <c r="T8" s="175" t="str">
        <f>IF(L8&gt;0,B8&amp;":"&amp;L8&amp;"
","")</f>
        <v/>
      </c>
      <c r="U8" s="175" t="str">
        <f>IF(M8&gt;0,B8&amp;":"&amp;M8&amp;"
","")</f>
        <v/>
      </c>
    </row>
    <row r="9" spans="1:21" ht="59.2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86.25"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80.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IF(HO10_ALT_2!E18='Drop downs'!$B$6,HO10_ALT_2!B18&amp;": "&amp;HO10_ALT_2!K18&amp;"","")</f>
        <v/>
      </c>
      <c r="T18" s="175" t="str">
        <f>IF(L18&gt;0,B18&amp;":"&amp;L18&amp;"
","")</f>
        <v/>
      </c>
      <c r="U18" s="175" t="str">
        <f>IF(M18&gt;0,B18&amp;":"&amp;M18&amp;"
","")</f>
        <v/>
      </c>
    </row>
    <row r="19" spans="1:21" ht="80.150000000000006"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425</v>
      </c>
      <c r="J20" s="432" t="s">
        <v>159</v>
      </c>
      <c r="K20" s="435" t="s">
        <v>1018</v>
      </c>
      <c r="L20" s="438"/>
      <c r="M20" s="429"/>
      <c r="Q20" s="190" t="str">
        <f>IF(OR(J20='Drop downs'!$G$7,J20='Drop downs'!$G$5), B20&amp;": "&amp;K20&amp;CHAR(10),"")</f>
        <v/>
      </c>
      <c r="R20" s="190" t="str">
        <f>IF(J20='Drop downs'!$G$2,B20&amp;": "&amp;K20&amp;""," ")</f>
        <v xml:space="preserve"> </v>
      </c>
      <c r="S20" s="190" t="str">
        <f>IF(HO10_ALT_2!E20='Drop downs'!$B$6,HO10_ALT_2!B20&amp;": "&amp;HO10_ALT_2!K20&amp;"","")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253</v>
      </c>
      <c r="E26" s="433"/>
      <c r="F26" s="433"/>
      <c r="G26" s="433"/>
      <c r="H26" s="433"/>
      <c r="I26" s="433"/>
      <c r="J26" s="433"/>
      <c r="K26" s="436"/>
      <c r="L26" s="439"/>
      <c r="M26" s="430"/>
      <c r="Q26" s="190"/>
      <c r="R26" s="190"/>
      <c r="S26" s="190"/>
    </row>
    <row r="27" spans="1:21" ht="78.5" thickBot="1" x14ac:dyDescent="0.65">
      <c r="A27" s="422"/>
      <c r="B27" s="443"/>
      <c r="C27" s="196" t="s">
        <v>345</v>
      </c>
      <c r="D27" s="193" t="s">
        <v>253</v>
      </c>
      <c r="E27" s="434"/>
      <c r="F27" s="434"/>
      <c r="G27" s="434"/>
      <c r="H27" s="434"/>
      <c r="I27" s="434"/>
      <c r="J27" s="434"/>
      <c r="K27" s="437"/>
      <c r="L27" s="440"/>
      <c r="M27" s="431"/>
      <c r="Q27" s="190"/>
      <c r="R27" s="190"/>
      <c r="S27" s="190"/>
    </row>
    <row r="28" spans="1:21" ht="79" customHeight="1" x14ac:dyDescent="0.6">
      <c r="A28" s="420" t="s">
        <v>346</v>
      </c>
      <c r="B28" s="441" t="s">
        <v>121</v>
      </c>
      <c r="C28" s="197" t="s">
        <v>347</v>
      </c>
      <c r="D28" s="194" t="s">
        <v>253</v>
      </c>
      <c r="E28" s="432" t="s">
        <v>421</v>
      </c>
      <c r="F28" s="432" t="s">
        <v>444</v>
      </c>
      <c r="G28" s="432" t="s">
        <v>427</v>
      </c>
      <c r="H28" s="432" t="s">
        <v>424</v>
      </c>
      <c r="I28" s="432" t="s">
        <v>425</v>
      </c>
      <c r="J28" s="432" t="s">
        <v>159</v>
      </c>
      <c r="K28" s="435" t="s">
        <v>1019</v>
      </c>
      <c r="L28" s="524" t="s">
        <v>1020</v>
      </c>
      <c r="M28" s="527"/>
      <c r="Q28" s="190" t="str">
        <f>IF(OR(J28='Drop downs'!$G$7,J28='Drop downs'!$G$5), B28&amp;": "&amp;K28&amp;CHAR(10),"")</f>
        <v/>
      </c>
      <c r="R28" s="190" t="str">
        <f>IF(J28='Drop downs'!$G$2,B28&amp;": "&amp;K28&amp;""," ")</f>
        <v xml:space="preserve"> </v>
      </c>
      <c r="S28" s="190" t="str">
        <f>IF(HO10_ALT_2!E28='Drop downs'!$B$6,HO10_ALT_2!B28&amp;": "&amp;HO10_ALT_2!K28&amp;"","")</f>
        <v/>
      </c>
      <c r="T28" s="175" t="str">
        <f>IF(L28&gt;0,B28&amp;":"&amp;L28&amp;"
","")</f>
        <v xml:space="preserve">IIA4:Mitigation: Provide minimum housing/room dimensions that should be met, that qualify as adequate to benefit the health and wellbeing of residents.
</v>
      </c>
      <c r="U28" s="175" t="str">
        <f>IF(M28&gt;0,B28&amp;":"&amp;M28&amp;"
","")</f>
        <v/>
      </c>
    </row>
    <row r="29" spans="1:21" ht="86.5" customHeight="1" x14ac:dyDescent="0.6">
      <c r="A29" s="421"/>
      <c r="B29" s="442"/>
      <c r="C29" s="198" t="s">
        <v>348</v>
      </c>
      <c r="D29" s="195" t="s">
        <v>257</v>
      </c>
      <c r="E29" s="433"/>
      <c r="F29" s="433"/>
      <c r="G29" s="433"/>
      <c r="H29" s="433"/>
      <c r="I29" s="433"/>
      <c r="J29" s="433"/>
      <c r="K29" s="436"/>
      <c r="L29" s="525"/>
      <c r="M29" s="528"/>
      <c r="Q29" s="190"/>
      <c r="R29" s="190"/>
      <c r="S29" s="190"/>
    </row>
    <row r="30" spans="1:21" ht="70" customHeight="1" x14ac:dyDescent="0.6">
      <c r="A30" s="421"/>
      <c r="B30" s="442"/>
      <c r="C30" s="198" t="s">
        <v>349</v>
      </c>
      <c r="D30" s="195" t="s">
        <v>257</v>
      </c>
      <c r="E30" s="433"/>
      <c r="F30" s="433"/>
      <c r="G30" s="433"/>
      <c r="H30" s="433"/>
      <c r="I30" s="433"/>
      <c r="J30" s="433"/>
      <c r="K30" s="436"/>
      <c r="L30" s="525"/>
      <c r="M30" s="528"/>
      <c r="Q30" s="190"/>
      <c r="R30" s="190"/>
      <c r="S30" s="190"/>
    </row>
    <row r="31" spans="1:21" ht="70" customHeight="1" x14ac:dyDescent="0.6">
      <c r="A31" s="421"/>
      <c r="B31" s="442"/>
      <c r="C31" s="198" t="s">
        <v>350</v>
      </c>
      <c r="D31" s="195" t="s">
        <v>257</v>
      </c>
      <c r="E31" s="433"/>
      <c r="F31" s="433"/>
      <c r="G31" s="433"/>
      <c r="H31" s="433"/>
      <c r="I31" s="433"/>
      <c r="J31" s="433"/>
      <c r="K31" s="436"/>
      <c r="L31" s="525"/>
      <c r="M31" s="528"/>
      <c r="Q31" s="190"/>
      <c r="R31" s="190"/>
      <c r="S31" s="190"/>
    </row>
    <row r="32" spans="1:21" ht="70" customHeight="1" x14ac:dyDescent="0.6">
      <c r="A32" s="421"/>
      <c r="B32" s="442"/>
      <c r="C32" s="198" t="s">
        <v>351</v>
      </c>
      <c r="D32" s="195" t="s">
        <v>257</v>
      </c>
      <c r="E32" s="433"/>
      <c r="F32" s="433"/>
      <c r="G32" s="433"/>
      <c r="H32" s="433"/>
      <c r="I32" s="433"/>
      <c r="J32" s="433"/>
      <c r="K32" s="436"/>
      <c r="L32" s="525"/>
      <c r="M32" s="528"/>
      <c r="Q32" s="190"/>
      <c r="R32" s="190"/>
      <c r="S32" s="190"/>
    </row>
    <row r="33" spans="1:21" ht="45" customHeight="1" x14ac:dyDescent="0.6">
      <c r="A33" s="421"/>
      <c r="B33" s="442"/>
      <c r="C33" s="198" t="s">
        <v>352</v>
      </c>
      <c r="D33" s="195" t="s">
        <v>253</v>
      </c>
      <c r="E33" s="433"/>
      <c r="F33" s="433"/>
      <c r="G33" s="433"/>
      <c r="H33" s="433"/>
      <c r="I33" s="433"/>
      <c r="J33" s="433"/>
      <c r="K33" s="436"/>
      <c r="L33" s="525"/>
      <c r="M33" s="528"/>
      <c r="Q33" s="190"/>
      <c r="R33" s="190"/>
      <c r="S33" s="190"/>
    </row>
    <row r="34" spans="1:21" ht="70" customHeight="1" x14ac:dyDescent="0.6">
      <c r="A34" s="421"/>
      <c r="B34" s="442"/>
      <c r="C34" s="198" t="s">
        <v>353</v>
      </c>
      <c r="D34" s="195" t="s">
        <v>257</v>
      </c>
      <c r="E34" s="433"/>
      <c r="F34" s="433"/>
      <c r="G34" s="433"/>
      <c r="H34" s="433"/>
      <c r="I34" s="433"/>
      <c r="J34" s="433"/>
      <c r="K34" s="436"/>
      <c r="L34" s="525"/>
      <c r="M34" s="528"/>
      <c r="Q34" s="190"/>
      <c r="R34" s="190"/>
      <c r="S34" s="190"/>
    </row>
    <row r="35" spans="1:21" ht="51" customHeight="1" thickBot="1" x14ac:dyDescent="0.65">
      <c r="A35" s="446"/>
      <c r="B35" s="443"/>
      <c r="C35" s="211" t="s">
        <v>354</v>
      </c>
      <c r="D35" s="196" t="s">
        <v>257</v>
      </c>
      <c r="E35" s="434"/>
      <c r="F35" s="434"/>
      <c r="G35" s="434"/>
      <c r="H35" s="434"/>
      <c r="I35" s="434"/>
      <c r="J35" s="434"/>
      <c r="K35" s="437"/>
      <c r="L35" s="531"/>
      <c r="M35" s="532"/>
      <c r="Q35" s="190"/>
      <c r="R35" s="190"/>
      <c r="S35" s="190"/>
    </row>
    <row r="36" spans="1:21" ht="110.15" customHeight="1" x14ac:dyDescent="0.6">
      <c r="A36" s="449" t="s">
        <v>355</v>
      </c>
      <c r="B36" s="441" t="s">
        <v>122</v>
      </c>
      <c r="C36" s="213" t="s">
        <v>356</v>
      </c>
      <c r="D36" s="194" t="s">
        <v>253</v>
      </c>
      <c r="E36" s="432" t="s">
        <v>421</v>
      </c>
      <c r="F36" s="432" t="s">
        <v>422</v>
      </c>
      <c r="G36" s="432" t="s">
        <v>427</v>
      </c>
      <c r="H36" s="432" t="s">
        <v>424</v>
      </c>
      <c r="I36" s="432" t="s">
        <v>425</v>
      </c>
      <c r="J36" s="432" t="s">
        <v>168</v>
      </c>
      <c r="K36" s="435" t="s">
        <v>1021</v>
      </c>
      <c r="L36" s="530" t="s">
        <v>1022</v>
      </c>
      <c r="M36" s="533"/>
      <c r="Q36" s="190" t="str">
        <f>IF(OR(J36='Drop downs'!$G$7,J36='Drop downs'!$G$5), B36&amp;": "&amp;K36&amp;CHAR(10),"")</f>
        <v xml:space="preserve">IIA5: 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v>
      </c>
      <c r="R36" s="190" t="str">
        <f>IF(J36='Drop downs'!$G$2,B36&amp;": "&amp;K36&amp;""," ")</f>
        <v xml:space="preserve"> </v>
      </c>
      <c r="S36" s="190" t="str">
        <f>IF(HO10_ALT_2!E36='Drop downs'!$B$6,HO10_ALT_2!B36&amp;": "&amp;HO10_ALT_2!K36&amp;"","")</f>
        <v/>
      </c>
      <c r="T36" s="175" t="str">
        <f>IF(L36&gt;0,B36&amp;":"&amp;L36&amp;"
","")</f>
        <v xml:space="preserve">IIA5:Mitigation: Restrict development of HMOs in areas characterised by family housing.
</v>
      </c>
      <c r="U36" s="175" t="str">
        <f>IF(M36&gt;0,B36&amp;":"&amp;M36&amp;"
","")</f>
        <v/>
      </c>
    </row>
    <row r="37" spans="1:21" ht="110.15" customHeight="1" x14ac:dyDescent="0.6">
      <c r="A37" s="421"/>
      <c r="B37" s="442"/>
      <c r="C37" s="195" t="s">
        <v>357</v>
      </c>
      <c r="D37" s="195" t="s">
        <v>253</v>
      </c>
      <c r="E37" s="433"/>
      <c r="F37" s="433"/>
      <c r="G37" s="433"/>
      <c r="H37" s="433"/>
      <c r="I37" s="433"/>
      <c r="J37" s="433"/>
      <c r="K37" s="436"/>
      <c r="L37" s="525"/>
      <c r="M37" s="528"/>
      <c r="Q37" s="190"/>
      <c r="R37" s="190"/>
      <c r="S37" s="190"/>
    </row>
    <row r="38" spans="1:21" ht="93.65" customHeight="1" x14ac:dyDescent="0.6">
      <c r="A38" s="421"/>
      <c r="B38" s="442"/>
      <c r="C38" s="195" t="s">
        <v>358</v>
      </c>
      <c r="D38" s="195" t="s">
        <v>257</v>
      </c>
      <c r="E38" s="433"/>
      <c r="F38" s="433"/>
      <c r="G38" s="433"/>
      <c r="H38" s="433"/>
      <c r="I38" s="433"/>
      <c r="J38" s="433"/>
      <c r="K38" s="436"/>
      <c r="L38" s="525"/>
      <c r="M38" s="528"/>
      <c r="Q38" s="190"/>
      <c r="R38" s="190"/>
      <c r="S38" s="190"/>
    </row>
    <row r="39" spans="1:21" ht="110.15" customHeight="1" x14ac:dyDescent="0.6">
      <c r="A39" s="421"/>
      <c r="B39" s="442"/>
      <c r="C39" s="195" t="s">
        <v>359</v>
      </c>
      <c r="D39" s="195" t="s">
        <v>257</v>
      </c>
      <c r="E39" s="433"/>
      <c r="F39" s="433"/>
      <c r="G39" s="433"/>
      <c r="H39" s="433"/>
      <c r="I39" s="433"/>
      <c r="J39" s="433"/>
      <c r="K39" s="436"/>
      <c r="L39" s="525"/>
      <c r="M39" s="528"/>
      <c r="Q39" s="190"/>
      <c r="R39" s="190"/>
      <c r="S39" s="190"/>
    </row>
    <row r="40" spans="1:21" ht="125.15" customHeight="1" x14ac:dyDescent="0.6">
      <c r="A40" s="421"/>
      <c r="B40" s="442"/>
      <c r="C40" s="195" t="s">
        <v>360</v>
      </c>
      <c r="D40" s="195" t="s">
        <v>257</v>
      </c>
      <c r="E40" s="433"/>
      <c r="F40" s="433"/>
      <c r="G40" s="433"/>
      <c r="H40" s="433"/>
      <c r="I40" s="433"/>
      <c r="J40" s="433"/>
      <c r="K40" s="436"/>
      <c r="L40" s="525"/>
      <c r="M40" s="528"/>
      <c r="Q40" s="190"/>
      <c r="R40" s="190"/>
      <c r="S40" s="190"/>
    </row>
    <row r="41" spans="1:21" ht="96.6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78" x14ac:dyDescent="0.6">
      <c r="A42" s="449" t="s">
        <v>362</v>
      </c>
      <c r="B42" s="441" t="s">
        <v>123</v>
      </c>
      <c r="C42" s="213" t="s">
        <v>363</v>
      </c>
      <c r="D42" s="213" t="s">
        <v>253</v>
      </c>
      <c r="E42" s="450" t="s">
        <v>421</v>
      </c>
      <c r="F42" s="450" t="s">
        <v>422</v>
      </c>
      <c r="G42" s="450" t="s">
        <v>510</v>
      </c>
      <c r="H42" s="450" t="s">
        <v>424</v>
      </c>
      <c r="I42" s="450" t="s">
        <v>425</v>
      </c>
      <c r="J42" s="450" t="s">
        <v>159</v>
      </c>
      <c r="K42" s="451" t="s">
        <v>1023</v>
      </c>
      <c r="L42" s="454"/>
      <c r="M42" s="455"/>
      <c r="Q42" s="190" t="str">
        <f>IF(OR(J42='Drop downs'!$G$7,J42='Drop downs'!$G$5), B42&amp;": "&amp;K42&amp;CHAR(10),"")</f>
        <v/>
      </c>
      <c r="R42" s="190" t="str">
        <f>IF(J42='Drop downs'!$G$2,B42&amp;": "&amp;K42&amp;""," ")</f>
        <v xml:space="preserve"> </v>
      </c>
      <c r="S42" s="190" t="str">
        <f>IF(HO10_ALT_2!E42='Drop downs'!$B$6,HO10_ALT_2!B42&amp;": "&amp;HO10_ALT_2!K42&amp;"","")</f>
        <v/>
      </c>
      <c r="T42" s="175" t="str">
        <f>IF(L42&gt;0,B42&amp;":"&amp;L42&amp;"
","")</f>
        <v/>
      </c>
      <c r="U42" s="175" t="str">
        <f>IF(M42&gt;0,B42&amp;":"&amp;M42&amp;"
","")</f>
        <v/>
      </c>
    </row>
    <row r="43" spans="1:21" ht="57.65" customHeight="1" x14ac:dyDescent="0.6">
      <c r="A43" s="421"/>
      <c r="B43" s="442"/>
      <c r="C43" s="195" t="s">
        <v>364</v>
      </c>
      <c r="D43" s="195" t="s">
        <v>257</v>
      </c>
      <c r="E43" s="433"/>
      <c r="F43" s="433"/>
      <c r="G43" s="433"/>
      <c r="H43" s="433"/>
      <c r="I43" s="433"/>
      <c r="J43" s="433"/>
      <c r="K43" s="436"/>
      <c r="L43" s="439"/>
      <c r="M43" s="430"/>
      <c r="Q43" s="190"/>
      <c r="R43" s="190"/>
      <c r="S43" s="190"/>
    </row>
    <row r="44" spans="1:21" ht="52" x14ac:dyDescent="0.6">
      <c r="A44" s="421"/>
      <c r="B44" s="442"/>
      <c r="C44" s="195" t="s">
        <v>365</v>
      </c>
      <c r="D44" s="195" t="s">
        <v>257</v>
      </c>
      <c r="E44" s="433"/>
      <c r="F44" s="433"/>
      <c r="G44" s="433"/>
      <c r="H44" s="433"/>
      <c r="I44" s="433"/>
      <c r="J44" s="433"/>
      <c r="K44" s="436"/>
      <c r="L44" s="439"/>
      <c r="M44" s="430"/>
      <c r="Q44" s="190"/>
      <c r="R44" s="190"/>
      <c r="S44" s="190"/>
    </row>
    <row r="45" spans="1:21" ht="65.150000000000006" customHeight="1" x14ac:dyDescent="0.6">
      <c r="A45" s="421"/>
      <c r="B45" s="442"/>
      <c r="C45" s="195" t="s">
        <v>366</v>
      </c>
      <c r="D45" s="195" t="s">
        <v>257</v>
      </c>
      <c r="E45" s="433"/>
      <c r="F45" s="433"/>
      <c r="G45" s="433"/>
      <c r="H45" s="433"/>
      <c r="I45" s="433"/>
      <c r="J45" s="433"/>
      <c r="K45" s="436"/>
      <c r="L45" s="439"/>
      <c r="M45" s="430"/>
      <c r="Q45" s="190"/>
      <c r="R45" s="190"/>
      <c r="S45" s="190"/>
    </row>
    <row r="46" spans="1:21" ht="113.5" customHeight="1" thickBot="1" x14ac:dyDescent="0.65">
      <c r="A46" s="446"/>
      <c r="B46" s="443"/>
      <c r="C46" s="212" t="s">
        <v>367</v>
      </c>
      <c r="D46" s="195" t="s">
        <v>257</v>
      </c>
      <c r="E46" s="434"/>
      <c r="F46" s="434"/>
      <c r="G46" s="434"/>
      <c r="H46" s="434"/>
      <c r="I46" s="434"/>
      <c r="J46" s="434"/>
      <c r="K46" s="437"/>
      <c r="L46" s="453"/>
      <c r="M46" s="448"/>
      <c r="Q46" s="190"/>
      <c r="R46" s="190"/>
      <c r="S46" s="190"/>
    </row>
    <row r="47" spans="1:21" ht="143.15" customHeight="1" x14ac:dyDescent="0.6">
      <c r="A47" s="449" t="s">
        <v>368</v>
      </c>
      <c r="B47" s="441" t="s">
        <v>124</v>
      </c>
      <c r="C47" s="213" t="s">
        <v>369</v>
      </c>
      <c r="D47" s="194" t="s">
        <v>257</v>
      </c>
      <c r="E47" s="432" t="s">
        <v>103</v>
      </c>
      <c r="F47" s="432" t="s">
        <v>103</v>
      </c>
      <c r="G47" s="432" t="s">
        <v>103</v>
      </c>
      <c r="H47" s="432" t="s">
        <v>103</v>
      </c>
      <c r="I47" s="432" t="s">
        <v>103</v>
      </c>
      <c r="J47" s="432" t="s">
        <v>161</v>
      </c>
      <c r="K47" s="610" t="s">
        <v>573</v>
      </c>
      <c r="L47" s="454"/>
      <c r="M47" s="455"/>
      <c r="Q47" s="190" t="str">
        <f>IF(OR(J47='Drop downs'!$G$7,J47='Drop downs'!$G$5), B47&amp;": "&amp;K47&amp;CHAR(10),"")</f>
        <v/>
      </c>
      <c r="R47" s="190" t="str">
        <f>IF(J47='Drop downs'!$G$2,B47&amp;": "&amp;K47&amp;""," ")</f>
        <v xml:space="preserve"> </v>
      </c>
      <c r="S47" s="190" t="str">
        <f>IF(HO10_ALT_2!E47='Drop downs'!$B$6,HO10_ALT_2!B47&amp;": "&amp;HO10_ALT_2!K47&amp;"","")</f>
        <v/>
      </c>
      <c r="T47" s="175" t="str">
        <f>IF(L47&gt;0,B47&amp;":"&amp;L47&amp;"
","")</f>
        <v/>
      </c>
      <c r="U47" s="175" t="str">
        <f>IF(M47&gt;0,B47&amp;":"&amp;M47&amp;"
","")</f>
        <v/>
      </c>
    </row>
    <row r="48" spans="1:21" ht="82" customHeight="1" thickBot="1" x14ac:dyDescent="0.65">
      <c r="A48" s="422"/>
      <c r="B48" s="443"/>
      <c r="C48" s="196" t="s">
        <v>370</v>
      </c>
      <c r="D48" s="212" t="s">
        <v>257</v>
      </c>
      <c r="E48" s="447"/>
      <c r="F48" s="447"/>
      <c r="G48" s="447"/>
      <c r="H48" s="447"/>
      <c r="I48" s="447"/>
      <c r="J48" s="447"/>
      <c r="K48" s="612"/>
      <c r="L48" s="440"/>
      <c r="M48" s="431"/>
      <c r="Q48" s="190" t="str">
        <f>IF(OR(J48='Drop downs'!$G$7,J48='Drop downs'!$G$5), B48&amp;": "&amp;K48&amp;CHAR(10),"")</f>
        <v/>
      </c>
      <c r="R48" s="190" t="str">
        <f>IF(J48='Drop downs'!$G$2,B48&amp;": "&amp;K48&amp;""," ")</f>
        <v xml:space="preserve"> </v>
      </c>
      <c r="S48" s="190" t="str">
        <f>IF(HO10_ALT_2!E48='Drop downs'!$B$6,HO10_ALT_2!B48&amp;": "&amp;HO10_ALT_2!K48&amp;"","")</f>
        <v xml:space="preserve">: </v>
      </c>
    </row>
    <row r="49" spans="1:21" ht="78" x14ac:dyDescent="0.6">
      <c r="A49" s="420" t="s">
        <v>371</v>
      </c>
      <c r="B49" s="441" t="s">
        <v>125</v>
      </c>
      <c r="C49" s="189" t="s">
        <v>372</v>
      </c>
      <c r="D49" s="189" t="s">
        <v>257</v>
      </c>
      <c r="E49" s="450" t="s">
        <v>103</v>
      </c>
      <c r="F49" s="450" t="s">
        <v>103</v>
      </c>
      <c r="G49" s="450" t="s">
        <v>103</v>
      </c>
      <c r="H49" s="450" t="s">
        <v>103</v>
      </c>
      <c r="I49" s="450" t="s">
        <v>103</v>
      </c>
      <c r="J49" s="450" t="s">
        <v>161</v>
      </c>
      <c r="K49" s="613" t="s">
        <v>573</v>
      </c>
      <c r="L49" s="438"/>
      <c r="M49" s="429"/>
      <c r="Q49" s="190" t="str">
        <f>IF(OR(J49='Drop downs'!$G$7,J49='Drop downs'!$G$5), B49&amp;": "&amp;K49&amp;CHAR(10),"")</f>
        <v/>
      </c>
      <c r="R49" s="190" t="str">
        <f>IF(J49='Drop downs'!$G$2,B49&amp;": "&amp;K49&amp;""," ")</f>
        <v xml:space="preserve"> </v>
      </c>
      <c r="S49" s="190" t="str">
        <f>IF(HO10_ALT_2!E49='Drop downs'!$B$6,HO10_ALT_2!B49&amp;": "&amp;HO10_ALT_2!K49&amp;"","")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6.5" thickBot="1" x14ac:dyDescent="0.65">
      <c r="A53" s="422"/>
      <c r="B53" s="443"/>
      <c r="C53" s="193" t="s">
        <v>376</v>
      </c>
      <c r="D53" s="191" t="s">
        <v>257</v>
      </c>
      <c r="E53" s="434"/>
      <c r="F53" s="434"/>
      <c r="G53" s="434"/>
      <c r="H53" s="434"/>
      <c r="I53" s="434"/>
      <c r="J53" s="434"/>
      <c r="K53" s="621"/>
      <c r="L53" s="440"/>
      <c r="M53" s="431"/>
      <c r="Q53" s="190"/>
      <c r="R53" s="190"/>
      <c r="S53" s="190"/>
    </row>
    <row r="54" spans="1:21" ht="110.15" customHeight="1" x14ac:dyDescent="0.6">
      <c r="A54" s="420" t="s">
        <v>377</v>
      </c>
      <c r="B54" s="441" t="s">
        <v>126</v>
      </c>
      <c r="C54" s="201" t="s">
        <v>378</v>
      </c>
      <c r="D54" s="189" t="s">
        <v>253</v>
      </c>
      <c r="E54" s="432" t="s">
        <v>435</v>
      </c>
      <c r="F54" s="432" t="s">
        <v>444</v>
      </c>
      <c r="G54" s="432" t="s">
        <v>510</v>
      </c>
      <c r="H54" s="432" t="s">
        <v>424</v>
      </c>
      <c r="I54" s="432" t="s">
        <v>439</v>
      </c>
      <c r="J54" s="432" t="s">
        <v>159</v>
      </c>
      <c r="K54" s="435" t="s">
        <v>1024</v>
      </c>
      <c r="L54" s="438"/>
      <c r="M54" s="429"/>
      <c r="Q54" s="190" t="str">
        <f>IF(OR(J54='Drop downs'!$G$7,J54='Drop downs'!$G$5), B54&amp;": "&amp;K54&amp;CHAR(10),"")</f>
        <v/>
      </c>
      <c r="R54" s="190" t="str">
        <f>IF(J54='Drop downs'!$G$2,B54&amp;": "&amp;K54&amp;""," ")</f>
        <v xml:space="preserve"> </v>
      </c>
      <c r="S54" s="190" t="str">
        <f>IF(HO10_ALT_2!E54='Drop downs'!$B$6,HO10_ALT_2!B54&amp;": "&amp;HO10_ALT_2!K54&amp;"","")</f>
        <v/>
      </c>
      <c r="T54" s="175" t="str">
        <f>IF(L54&gt;0,B54&amp;":"&amp;L54&amp;"
","")</f>
        <v/>
      </c>
      <c r="U54" s="175" t="str">
        <f>IF(M54&gt;0,B54&amp;":"&amp;M54&amp;"
","")</f>
        <v/>
      </c>
    </row>
    <row r="55" spans="1:21" ht="97" customHeight="1" x14ac:dyDescent="0.6">
      <c r="A55" s="421"/>
      <c r="B55" s="442"/>
      <c r="C55" s="202" t="s">
        <v>379</v>
      </c>
      <c r="D55" s="191" t="s">
        <v>257</v>
      </c>
      <c r="E55" s="433"/>
      <c r="F55" s="433"/>
      <c r="G55" s="433"/>
      <c r="H55" s="433"/>
      <c r="I55" s="433"/>
      <c r="J55" s="433"/>
      <c r="K55" s="436"/>
      <c r="L55" s="439"/>
      <c r="M55" s="430"/>
      <c r="Q55" s="190"/>
      <c r="R55" s="190"/>
      <c r="S55" s="190"/>
    </row>
    <row r="56" spans="1:21" ht="157.5"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41.15" customHeight="1" x14ac:dyDescent="0.6">
      <c r="A57" s="420" t="s">
        <v>381</v>
      </c>
      <c r="B57" s="441" t="s">
        <v>127</v>
      </c>
      <c r="C57" s="189" t="s">
        <v>382</v>
      </c>
      <c r="D57" s="189" t="s">
        <v>257</v>
      </c>
      <c r="E57" s="432" t="s">
        <v>435</v>
      </c>
      <c r="F57" s="432" t="s">
        <v>444</v>
      </c>
      <c r="G57" s="432" t="s">
        <v>510</v>
      </c>
      <c r="H57" s="432" t="s">
        <v>424</v>
      </c>
      <c r="I57" s="432" t="s">
        <v>439</v>
      </c>
      <c r="J57" s="432" t="s">
        <v>159</v>
      </c>
      <c r="K57" s="435" t="s">
        <v>1025</v>
      </c>
      <c r="L57" s="438"/>
      <c r="M57" s="429"/>
      <c r="Q57" s="190" t="str">
        <f>IF(OR(J57='Drop downs'!$G$7,J57='Drop downs'!$G$5), B57&amp;": "&amp;K57&amp;CHAR(10),"")</f>
        <v/>
      </c>
      <c r="R57" s="190" t="str">
        <f>IF(J57='Drop downs'!$G$2,B57&amp;": "&amp;K57&amp;""," ")</f>
        <v xml:space="preserve"> </v>
      </c>
      <c r="S57" s="190" t="str">
        <f>IF(HO10_ALT_2!E57='Drop downs'!$B$6,HO10_ALT_2!B57&amp;": "&amp;HO10_ALT_2!K57&amp;"","")</f>
        <v/>
      </c>
      <c r="T57" s="175" t="str">
        <f>IF(L57&gt;0,B57&amp;":"&amp;L57&amp;"
","")</f>
        <v/>
      </c>
      <c r="U57" s="175" t="str">
        <f>IF(M57&gt;0,B57&amp;":"&amp;M57&amp;"
","")</f>
        <v/>
      </c>
    </row>
    <row r="58" spans="1:21" ht="50.15" customHeight="1" x14ac:dyDescent="0.6">
      <c r="A58" s="421"/>
      <c r="B58" s="442"/>
      <c r="C58" s="191" t="s">
        <v>383</v>
      </c>
      <c r="D58" s="191" t="s">
        <v>257</v>
      </c>
      <c r="E58" s="433"/>
      <c r="F58" s="433"/>
      <c r="G58" s="433"/>
      <c r="H58" s="433"/>
      <c r="I58" s="433"/>
      <c r="J58" s="433"/>
      <c r="K58" s="436"/>
      <c r="L58" s="439"/>
      <c r="M58" s="430"/>
      <c r="Q58" s="190"/>
      <c r="R58" s="190"/>
      <c r="S58" s="190"/>
    </row>
    <row r="59" spans="1:21" ht="41.15" customHeight="1" x14ac:dyDescent="0.6">
      <c r="A59" s="421"/>
      <c r="B59" s="442"/>
      <c r="C59" s="191" t="s">
        <v>384</v>
      </c>
      <c r="D59" s="191" t="s">
        <v>257</v>
      </c>
      <c r="E59" s="433"/>
      <c r="F59" s="433"/>
      <c r="G59" s="433"/>
      <c r="H59" s="433"/>
      <c r="I59" s="433"/>
      <c r="J59" s="433"/>
      <c r="K59" s="436"/>
      <c r="L59" s="439"/>
      <c r="M59" s="430"/>
      <c r="Q59" s="190"/>
      <c r="R59" s="190"/>
      <c r="S59" s="190"/>
    </row>
    <row r="60" spans="1:21" ht="50.15" customHeight="1" x14ac:dyDescent="0.6">
      <c r="A60" s="421"/>
      <c r="B60" s="442"/>
      <c r="C60" s="191" t="s">
        <v>385</v>
      </c>
      <c r="D60" s="191" t="s">
        <v>253</v>
      </c>
      <c r="E60" s="433"/>
      <c r="F60" s="433"/>
      <c r="G60" s="433"/>
      <c r="H60" s="433"/>
      <c r="I60" s="433"/>
      <c r="J60" s="433"/>
      <c r="K60" s="436"/>
      <c r="L60" s="439"/>
      <c r="M60" s="430"/>
      <c r="Q60" s="190"/>
      <c r="R60" s="190"/>
      <c r="S60" s="190"/>
    </row>
    <row r="61" spans="1:21" ht="36.65" customHeight="1" x14ac:dyDescent="0.6">
      <c r="A61" s="421"/>
      <c r="B61" s="442"/>
      <c r="C61" s="191" t="s">
        <v>386</v>
      </c>
      <c r="D61" s="191" t="s">
        <v>253</v>
      </c>
      <c r="E61" s="433"/>
      <c r="F61" s="433"/>
      <c r="G61" s="433"/>
      <c r="H61" s="433"/>
      <c r="I61" s="433"/>
      <c r="J61" s="433"/>
      <c r="K61" s="436"/>
      <c r="L61" s="439"/>
      <c r="M61" s="430"/>
      <c r="Q61" s="190"/>
      <c r="R61" s="190"/>
      <c r="S61" s="190"/>
    </row>
    <row r="62" spans="1:21" ht="33.65" customHeight="1" x14ac:dyDescent="0.6">
      <c r="A62" s="421"/>
      <c r="B62" s="442"/>
      <c r="C62" s="191" t="s">
        <v>387</v>
      </c>
      <c r="D62" s="191" t="s">
        <v>257</v>
      </c>
      <c r="E62" s="433"/>
      <c r="F62" s="433"/>
      <c r="G62" s="433"/>
      <c r="H62" s="433"/>
      <c r="I62" s="433"/>
      <c r="J62" s="433"/>
      <c r="K62" s="436"/>
      <c r="L62" s="439"/>
      <c r="M62" s="430"/>
      <c r="Q62" s="190"/>
      <c r="R62" s="190"/>
      <c r="S62" s="190"/>
    </row>
    <row r="63" spans="1:21" ht="50.15" customHeight="1" x14ac:dyDescent="0.6">
      <c r="A63" s="421"/>
      <c r="B63" s="442"/>
      <c r="C63" s="191" t="s">
        <v>388</v>
      </c>
      <c r="D63" s="191" t="s">
        <v>257</v>
      </c>
      <c r="E63" s="433"/>
      <c r="F63" s="433"/>
      <c r="G63" s="433"/>
      <c r="H63" s="433"/>
      <c r="I63" s="433"/>
      <c r="J63" s="433"/>
      <c r="K63" s="436"/>
      <c r="L63" s="439"/>
      <c r="M63" s="430"/>
      <c r="Q63" s="190"/>
      <c r="R63" s="190"/>
      <c r="S63" s="190"/>
    </row>
    <row r="64" spans="1:21" ht="77.5" customHeight="1"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IF(HO10_ALT_2!E65='Drop downs'!$B$6,HO10_ALT_2!B65&amp;": "&amp;HO10_ALT_2!K65&amp;"","")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84" customHeight="1"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60" customHeight="1" thickBot="1" x14ac:dyDescent="0.65">
      <c r="A71" s="422"/>
      <c r="B71" s="443"/>
      <c r="C71" s="199" t="s">
        <v>397</v>
      </c>
      <c r="D71" s="191" t="s">
        <v>257</v>
      </c>
      <c r="E71" s="447"/>
      <c r="F71" s="447"/>
      <c r="G71" s="447"/>
      <c r="H71" s="447"/>
      <c r="I71" s="447"/>
      <c r="J71" s="447"/>
      <c r="K71" s="452"/>
      <c r="L71" s="440"/>
      <c r="M71" s="431"/>
      <c r="Q71" s="190"/>
      <c r="R71" s="190"/>
      <c r="S71" s="190"/>
    </row>
    <row r="72" spans="1:21" ht="70" customHeight="1" x14ac:dyDescent="0.6">
      <c r="A72" s="420" t="s">
        <v>398</v>
      </c>
      <c r="B72" s="441" t="s">
        <v>129</v>
      </c>
      <c r="C72" s="197" t="s">
        <v>399</v>
      </c>
      <c r="D72" s="189" t="s">
        <v>253</v>
      </c>
      <c r="E72" s="432" t="s">
        <v>421</v>
      </c>
      <c r="F72" s="432" t="s">
        <v>444</v>
      </c>
      <c r="G72" s="432" t="s">
        <v>427</v>
      </c>
      <c r="H72" s="432" t="s">
        <v>424</v>
      </c>
      <c r="I72" s="432" t="s">
        <v>439</v>
      </c>
      <c r="J72" s="432" t="s">
        <v>166</v>
      </c>
      <c r="K72" s="465" t="s">
        <v>1026</v>
      </c>
      <c r="L72" s="524" t="s">
        <v>1022</v>
      </c>
      <c r="M72" s="527"/>
      <c r="Q72" s="190" t="str">
        <f>IF(OR(J72='Drop downs'!$G$7,J72='Drop downs'!$G$5), B72&amp;": "&amp;K72&amp;CHAR(10),"")</f>
        <v/>
      </c>
      <c r="R72" s="190" t="str">
        <f>IF(J72='Drop downs'!$G$2,B72&amp;": "&amp;K72&amp;""," ")</f>
        <v xml:space="preserve"> </v>
      </c>
      <c r="S72" s="190" t="str">
        <f>IF(HO10_ALT_2!E72='Drop downs'!$B$6,HO10_ALT_2!B72&amp;": "&amp;HO10_ALT_2!K72&amp;"","")</f>
        <v/>
      </c>
      <c r="T72" s="175" t="str">
        <f>IF(L72&gt;0,B72&amp;":"&amp;L72&amp;"
","")</f>
        <v xml:space="preserve">IIA12:Mitigation: Restrict development of HMOs in areas characterised by family housing.
</v>
      </c>
      <c r="U72" s="175" t="str">
        <f>IF(M72&gt;0,B72&amp;":"&amp;M72&amp;"
","")</f>
        <v/>
      </c>
    </row>
    <row r="73" spans="1:21" ht="70" customHeight="1" x14ac:dyDescent="0.6">
      <c r="A73" s="421"/>
      <c r="B73" s="442"/>
      <c r="C73" s="198" t="s">
        <v>400</v>
      </c>
      <c r="D73" s="191" t="s">
        <v>253</v>
      </c>
      <c r="E73" s="433"/>
      <c r="F73" s="433"/>
      <c r="G73" s="433"/>
      <c r="H73" s="433"/>
      <c r="I73" s="433"/>
      <c r="J73" s="433"/>
      <c r="K73" s="466"/>
      <c r="L73" s="525"/>
      <c r="M73" s="528"/>
      <c r="Q73" s="190"/>
      <c r="R73" s="190"/>
      <c r="S73" s="190"/>
    </row>
    <row r="74" spans="1:21" ht="70" customHeight="1" x14ac:dyDescent="0.6">
      <c r="A74" s="421"/>
      <c r="B74" s="442"/>
      <c r="C74" s="198" t="s">
        <v>401</v>
      </c>
      <c r="D74" s="191" t="s">
        <v>257</v>
      </c>
      <c r="E74" s="433"/>
      <c r="F74" s="433"/>
      <c r="G74" s="433"/>
      <c r="H74" s="433"/>
      <c r="I74" s="433"/>
      <c r="J74" s="433"/>
      <c r="K74" s="466"/>
      <c r="L74" s="525"/>
      <c r="M74" s="528"/>
      <c r="Q74" s="190"/>
      <c r="R74" s="190"/>
      <c r="S74" s="190"/>
    </row>
    <row r="75" spans="1:21" ht="70" customHeight="1" x14ac:dyDescent="0.6">
      <c r="A75" s="421"/>
      <c r="B75" s="442"/>
      <c r="C75" s="198" t="s">
        <v>402</v>
      </c>
      <c r="D75" s="191" t="s">
        <v>257</v>
      </c>
      <c r="E75" s="433"/>
      <c r="F75" s="433"/>
      <c r="G75" s="433"/>
      <c r="H75" s="433"/>
      <c r="I75" s="433"/>
      <c r="J75" s="433"/>
      <c r="K75" s="466"/>
      <c r="L75" s="525"/>
      <c r="M75" s="528"/>
      <c r="Q75" s="190"/>
      <c r="R75" s="190"/>
      <c r="S75" s="190"/>
    </row>
    <row r="76" spans="1:21" ht="109.5" customHeight="1" thickBot="1" x14ac:dyDescent="0.65">
      <c r="A76" s="446"/>
      <c r="B76" s="443"/>
      <c r="C76" s="207" t="s">
        <v>403</v>
      </c>
      <c r="D76" s="191" t="s">
        <v>257</v>
      </c>
      <c r="E76" s="434"/>
      <c r="F76" s="434"/>
      <c r="G76" s="434"/>
      <c r="H76" s="434"/>
      <c r="I76" s="434"/>
      <c r="J76" s="434"/>
      <c r="K76" s="622"/>
      <c r="L76" s="531"/>
      <c r="M76" s="532"/>
      <c r="Q76" s="190"/>
      <c r="R76" s="190"/>
      <c r="S76" s="190"/>
    </row>
    <row r="77" spans="1:21" ht="52" x14ac:dyDescent="0.6">
      <c r="A77" s="462" t="s">
        <v>404</v>
      </c>
      <c r="B77" s="441" t="s">
        <v>130</v>
      </c>
      <c r="C77" s="214" t="s">
        <v>405</v>
      </c>
      <c r="D77" s="194" t="s">
        <v>257</v>
      </c>
      <c r="E77" s="432" t="s">
        <v>103</v>
      </c>
      <c r="F77" s="432" t="s">
        <v>103</v>
      </c>
      <c r="G77" s="432" t="s">
        <v>103</v>
      </c>
      <c r="H77" s="432" t="s">
        <v>103</v>
      </c>
      <c r="I77" s="432" t="s">
        <v>103</v>
      </c>
      <c r="J77" s="432" t="s">
        <v>161</v>
      </c>
      <c r="K77" s="610" t="s">
        <v>573</v>
      </c>
      <c r="L77" s="454"/>
      <c r="M77" s="455"/>
      <c r="Q77" s="190" t="str">
        <f>IF(OR(J77='Drop downs'!$G$7,J77='Drop downs'!$G$5), B77&amp;": "&amp;K77&amp;CHAR(10),"")</f>
        <v/>
      </c>
      <c r="R77" s="190" t="str">
        <f>IF(J77='Drop downs'!$G$2,B77&amp;": "&amp;K77&amp;""," ")</f>
        <v xml:space="preserve"> </v>
      </c>
      <c r="S77" s="190" t="str">
        <f>IF(HO10_ALT_2!E77='Drop downs'!$B$6,HO10_ALT_2!B77&amp;": "&amp;HO10_ALT_2!K77&amp;"","")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8.5" customHeight="1" thickBot="1" x14ac:dyDescent="0.65">
      <c r="A83" s="445"/>
      <c r="B83" s="442"/>
      <c r="C83" s="203" t="s">
        <v>411</v>
      </c>
      <c r="D83" s="212" t="s">
        <v>257</v>
      </c>
      <c r="E83" s="447"/>
      <c r="F83" s="447"/>
      <c r="G83" s="447"/>
      <c r="H83" s="447"/>
      <c r="I83" s="447"/>
      <c r="J83" s="447"/>
      <c r="K83" s="612"/>
      <c r="L83" s="440"/>
      <c r="M83" s="431"/>
      <c r="Q83" s="190"/>
      <c r="R83" s="190"/>
      <c r="S83" s="190"/>
    </row>
    <row r="84" spans="1:21" ht="60" customHeight="1" x14ac:dyDescent="0.6">
      <c r="A84" s="444" t="s">
        <v>412</v>
      </c>
      <c r="B84" s="441" t="s">
        <v>131</v>
      </c>
      <c r="C84" s="206" t="s">
        <v>413</v>
      </c>
      <c r="D84" s="194" t="s">
        <v>253</v>
      </c>
      <c r="E84" s="432" t="s">
        <v>421</v>
      </c>
      <c r="F84" s="432" t="s">
        <v>444</v>
      </c>
      <c r="G84" s="459" t="s">
        <v>427</v>
      </c>
      <c r="H84" s="432" t="s">
        <v>424</v>
      </c>
      <c r="I84" s="432" t="s">
        <v>439</v>
      </c>
      <c r="J84" s="432" t="s">
        <v>159</v>
      </c>
      <c r="K84" s="435" t="s">
        <v>1027</v>
      </c>
      <c r="L84" s="438"/>
      <c r="M84" s="429"/>
      <c r="Q84" s="190" t="str">
        <f>IF(OR(J84='Drop downs'!$G$7,J84='Drop downs'!$G$5), B84&amp;": "&amp;K84&amp;CHAR(10),"")</f>
        <v/>
      </c>
      <c r="R84" s="190" t="str">
        <f>IF(J84='Drop downs'!$G$2,B84&amp;": "&amp;K84&amp;""," ")</f>
        <v xml:space="preserve"> </v>
      </c>
      <c r="S84" s="190" t="str">
        <f>IF(HO10_ALT_2!E84='Drop downs'!$B$6,HO10_ALT_2!B84&amp;": "&amp;HO10_ALT_2!K84&amp;"","")</f>
        <v/>
      </c>
      <c r="T84" s="175" t="str">
        <f>IF(L84&gt;0,B84&amp;":"&amp;L84&amp;"
","")</f>
        <v/>
      </c>
      <c r="U84" s="175" t="str">
        <f>IF(M84&gt;0,B84&amp;":"&amp;M84&amp;"
","")</f>
        <v/>
      </c>
    </row>
    <row r="85" spans="1:21" ht="60" customHeight="1" x14ac:dyDescent="0.6">
      <c r="A85" s="463"/>
      <c r="B85" s="442"/>
      <c r="C85" s="205" t="s">
        <v>414</v>
      </c>
      <c r="D85" s="195" t="s">
        <v>257</v>
      </c>
      <c r="E85" s="433"/>
      <c r="F85" s="433"/>
      <c r="G85" s="460"/>
      <c r="H85" s="433"/>
      <c r="I85" s="433"/>
      <c r="J85" s="433"/>
      <c r="K85" s="436"/>
      <c r="L85" s="439"/>
      <c r="M85" s="430"/>
      <c r="Q85" s="190"/>
      <c r="R85" s="190"/>
      <c r="S85" s="190"/>
    </row>
    <row r="86" spans="1:21" ht="60" customHeight="1" x14ac:dyDescent="0.6">
      <c r="A86" s="463"/>
      <c r="B86" s="442"/>
      <c r="C86" s="205" t="s">
        <v>415</v>
      </c>
      <c r="D86" s="195" t="s">
        <v>257</v>
      </c>
      <c r="E86" s="433"/>
      <c r="F86" s="433"/>
      <c r="G86" s="460"/>
      <c r="H86" s="433"/>
      <c r="I86" s="433"/>
      <c r="J86" s="433"/>
      <c r="K86" s="436"/>
      <c r="L86" s="439"/>
      <c r="M86" s="430"/>
      <c r="Q86" s="190"/>
      <c r="R86" s="190"/>
      <c r="S86" s="190"/>
    </row>
    <row r="87" spans="1:21" ht="97.5" customHeight="1" thickBot="1" x14ac:dyDescent="0.65">
      <c r="A87" s="464"/>
      <c r="B87" s="443"/>
      <c r="C87" s="207" t="s">
        <v>416</v>
      </c>
      <c r="D87" s="195" t="s">
        <v>257</v>
      </c>
      <c r="E87" s="447"/>
      <c r="F87" s="447"/>
      <c r="G87" s="461"/>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89.15" customHeight="1" x14ac:dyDescent="0.6">
      <c r="A90" s="471" t="str">
        <f>Q8&amp;Q18&amp;Q20&amp;Q28&amp;Q36&amp;Q42&amp;Q47&amp;Q48&amp;Q49&amp;Q54&amp;Q57&amp;Q65&amp;Q72&amp;Q77&amp;Q84&amp;Q87</f>
        <v xml:space="preserve">IIA5: 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94" customHeight="1" thickBot="1" x14ac:dyDescent="0.65">
      <c r="A96" s="468" t="str">
        <f>T8&amp;T18&amp;T20&amp;T28&amp;T36&amp;T42&amp;T47&amp;T49&amp;T54&amp;T57&amp;T65&amp;T72&amp;T77&amp;T84</f>
        <v xml:space="preserve">IIA4:Mitigation: Provide minimum housing/room dimensions that should be met, that qualify as adequate to benefit the health and wellbeing of residents.
IIA5:Mitigation: Restrict development of HMOs in areas characterised by family housing.
IIA12:Mitigation: Restrict development of HMOs in areas characterised by family housing.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Fuo2IoFIIgY51evF/Lakm+poLj8pPyV6+xWoWmdWDEODoHLzlcGEDhGmkCXAN3N2MuucLUq8EueJhvwvDWmbBw==" saltValue="kaiHzkespCoORoCp9Q9QAw=="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I84:I87"/>
    <mergeCell ref="J84:J87"/>
    <mergeCell ref="K84:K87"/>
    <mergeCell ref="L84:L87"/>
    <mergeCell ref="A84:A87"/>
    <mergeCell ref="B84:B87"/>
    <mergeCell ref="E84:E87"/>
    <mergeCell ref="F84:F87"/>
    <mergeCell ref="G84:G87"/>
    <mergeCell ref="H84:H87"/>
    <mergeCell ref="A94:M94"/>
    <mergeCell ref="A95:M95"/>
    <mergeCell ref="M18:M19"/>
    <mergeCell ref="M20:M27"/>
    <mergeCell ref="M28:M35"/>
    <mergeCell ref="M36:M41"/>
    <mergeCell ref="M42:M46"/>
    <mergeCell ref="M47:M48"/>
    <mergeCell ref="M49:M53"/>
    <mergeCell ref="M54:M56"/>
    <mergeCell ref="M57:M64"/>
    <mergeCell ref="A96:M96"/>
    <mergeCell ref="H77:H83"/>
    <mergeCell ref="I77:I83"/>
    <mergeCell ref="J77:J83"/>
    <mergeCell ref="K77:K83"/>
    <mergeCell ref="L77:L83"/>
    <mergeCell ref="I72:I76"/>
    <mergeCell ref="J72:J76"/>
    <mergeCell ref="K72:K76"/>
    <mergeCell ref="L72:L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8:D87">
    <cfRule type="expression" dxfId="2254" priority="1">
      <formula>$D8="No"</formula>
    </cfRule>
  </conditionalFormatting>
  <conditionalFormatting sqref="J8 J72 J84">
    <cfRule type="cellIs" dxfId="2253" priority="69" operator="equal">
      <formula>"Significant Negative"</formula>
    </cfRule>
    <cfRule type="cellIs" dxfId="2252" priority="70" operator="equal">
      <formula>"Minor Negative"</formula>
    </cfRule>
    <cfRule type="cellIs" dxfId="2251" priority="71" operator="equal">
      <formula>"Uncertain"</formula>
    </cfRule>
    <cfRule type="cellIs" dxfId="2250" priority="72" operator="equal">
      <formula>"Neutral"</formula>
    </cfRule>
    <cfRule type="cellIs" dxfId="2249" priority="73" operator="equal">
      <formula>"Minor Positive"</formula>
    </cfRule>
    <cfRule type="cellIs" dxfId="2248" priority="74" operator="equal">
      <formula>"Significant Positive"</formula>
    </cfRule>
  </conditionalFormatting>
  <conditionalFormatting sqref="J18">
    <cfRule type="cellIs" dxfId="2247" priority="8" operator="equal">
      <formula>"Significant Negative"</formula>
    </cfRule>
    <cfRule type="cellIs" dxfId="2246" priority="9" operator="equal">
      <formula>"Minor Negative"</formula>
    </cfRule>
    <cfRule type="cellIs" dxfId="2245" priority="10" operator="equal">
      <formula>"Uncertain"</formula>
    </cfRule>
    <cfRule type="cellIs" dxfId="2244" priority="11" operator="equal">
      <formula>"Neutral"</formula>
    </cfRule>
    <cfRule type="cellIs" dxfId="2243" priority="12" operator="equal">
      <formula>"Minor Positive"</formula>
    </cfRule>
    <cfRule type="cellIs" dxfId="2242" priority="13" operator="equal">
      <formula>"Significant Positive"</formula>
    </cfRule>
  </conditionalFormatting>
  <conditionalFormatting sqref="J20">
    <cfRule type="cellIs" dxfId="2241" priority="63" operator="equal">
      <formula>"Significant Negative"</formula>
    </cfRule>
    <cfRule type="cellIs" dxfId="2240" priority="64" operator="equal">
      <formula>"Minor Negative"</formula>
    </cfRule>
    <cfRule type="cellIs" dxfId="2239" priority="65" operator="equal">
      <formula>"Uncertain"</formula>
    </cfRule>
    <cfRule type="cellIs" dxfId="2238" priority="66" operator="equal">
      <formula>"Neutral"</formula>
    </cfRule>
    <cfRule type="cellIs" dxfId="2237" priority="67" operator="equal">
      <formula>"Minor Positive"</formula>
    </cfRule>
    <cfRule type="cellIs" dxfId="2236" priority="68" operator="equal">
      <formula>"Significant Positive"</formula>
    </cfRule>
  </conditionalFormatting>
  <conditionalFormatting sqref="J28">
    <cfRule type="cellIs" dxfId="2235" priority="2" operator="equal">
      <formula>"Significant Negative"</formula>
    </cfRule>
    <cfRule type="cellIs" dxfId="2234" priority="3" operator="equal">
      <formula>"Minor Negative"</formula>
    </cfRule>
    <cfRule type="cellIs" dxfId="2233" priority="4" operator="equal">
      <formula>"Uncertain"</formula>
    </cfRule>
    <cfRule type="cellIs" dxfId="2232" priority="5" operator="equal">
      <formula>"Neutral"</formula>
    </cfRule>
    <cfRule type="cellIs" dxfId="2231" priority="6" operator="equal">
      <formula>"Minor Positive"</formula>
    </cfRule>
    <cfRule type="cellIs" dxfId="2230" priority="7" operator="equal">
      <formula>"Significant Positive"</formula>
    </cfRule>
  </conditionalFormatting>
  <conditionalFormatting sqref="J36">
    <cfRule type="cellIs" dxfId="2229" priority="57" operator="equal">
      <formula>"Significant Negative"</formula>
    </cfRule>
    <cfRule type="cellIs" dxfId="2228" priority="58" operator="equal">
      <formula>"Minor Negative"</formula>
    </cfRule>
    <cfRule type="cellIs" dxfId="2227" priority="59" operator="equal">
      <formula>"Uncertain"</formula>
    </cfRule>
    <cfRule type="cellIs" dxfId="2226" priority="60" operator="equal">
      <formula>"Neutral"</formula>
    </cfRule>
    <cfRule type="cellIs" dxfId="2225" priority="61" operator="equal">
      <formula>"Minor Positive"</formula>
    </cfRule>
    <cfRule type="cellIs" dxfId="2224" priority="62" operator="equal">
      <formula>"Significant Positive"</formula>
    </cfRule>
  </conditionalFormatting>
  <conditionalFormatting sqref="J42">
    <cfRule type="cellIs" dxfId="2223" priority="45" operator="equal">
      <formula>"Significant Negative"</formula>
    </cfRule>
    <cfRule type="cellIs" dxfId="2222" priority="46" operator="equal">
      <formula>"Minor Negative"</formula>
    </cfRule>
    <cfRule type="cellIs" dxfId="2221" priority="47" operator="equal">
      <formula>"Uncertain"</formula>
    </cfRule>
    <cfRule type="cellIs" dxfId="2220" priority="48" operator="equal">
      <formula>"Neutral"</formula>
    </cfRule>
    <cfRule type="cellIs" dxfId="2219" priority="49" operator="equal">
      <formula>"Minor Positive"</formula>
    </cfRule>
    <cfRule type="cellIs" dxfId="2218" priority="50" operator="equal">
      <formula>"Significant Positive"</formula>
    </cfRule>
  </conditionalFormatting>
  <conditionalFormatting sqref="J47">
    <cfRule type="cellIs" dxfId="2217" priority="14" operator="equal">
      <formula>"Significant Negative"</formula>
    </cfRule>
    <cfRule type="cellIs" dxfId="2216" priority="15" operator="equal">
      <formula>"Minor Negative"</formula>
    </cfRule>
    <cfRule type="cellIs" dxfId="2215" priority="16" operator="equal">
      <formula>"Uncertain"</formula>
    </cfRule>
    <cfRule type="cellIs" dxfId="2214" priority="17" operator="equal">
      <formula>"Neutral"</formula>
    </cfRule>
    <cfRule type="cellIs" dxfId="2213" priority="18" operator="equal">
      <formula>"Minor Positive"</formula>
    </cfRule>
    <cfRule type="cellIs" dxfId="2212" priority="19" operator="equal">
      <formula>"Significant Positive"</formula>
    </cfRule>
  </conditionalFormatting>
  <conditionalFormatting sqref="J49">
    <cfRule type="cellIs" dxfId="2211" priority="20" operator="equal">
      <formula>"Significant Negative"</formula>
    </cfRule>
    <cfRule type="cellIs" dxfId="2210" priority="21" operator="equal">
      <formula>"Minor Negative"</formula>
    </cfRule>
    <cfRule type="cellIs" dxfId="2209" priority="22" operator="equal">
      <formula>"Uncertain"</formula>
    </cfRule>
    <cfRule type="cellIs" dxfId="2208" priority="23" operator="equal">
      <formula>"Neutral"</formula>
    </cfRule>
    <cfRule type="cellIs" dxfId="2207" priority="24" operator="equal">
      <formula>"Minor Positive"</formula>
    </cfRule>
    <cfRule type="cellIs" dxfId="2206" priority="25" operator="equal">
      <formula>"Significant Positive"</formula>
    </cfRule>
  </conditionalFormatting>
  <conditionalFormatting sqref="J54">
    <cfRule type="cellIs" dxfId="2205" priority="51" operator="equal">
      <formula>"Significant Negative"</formula>
    </cfRule>
    <cfRule type="cellIs" dxfId="2204" priority="52" operator="equal">
      <formula>"Minor Negative"</formula>
    </cfRule>
    <cfRule type="cellIs" dxfId="2203" priority="53" operator="equal">
      <formula>"Uncertain"</formula>
    </cfRule>
    <cfRule type="cellIs" dxfId="2202" priority="54" operator="equal">
      <formula>"Neutral"</formula>
    </cfRule>
    <cfRule type="cellIs" dxfId="2201" priority="55" operator="equal">
      <formula>"Minor Positive"</formula>
    </cfRule>
    <cfRule type="cellIs" dxfId="2200" priority="56" operator="equal">
      <formula>"Significant Positive"</formula>
    </cfRule>
  </conditionalFormatting>
  <conditionalFormatting sqref="J57">
    <cfRule type="cellIs" dxfId="2199" priority="39" operator="equal">
      <formula>"Significant Negative"</formula>
    </cfRule>
    <cfRule type="cellIs" dxfId="2198" priority="40" operator="equal">
      <formula>"Minor Negative"</formula>
    </cfRule>
    <cfRule type="cellIs" dxfId="2197" priority="41" operator="equal">
      <formula>"Uncertain"</formula>
    </cfRule>
    <cfRule type="cellIs" dxfId="2196" priority="42" operator="equal">
      <formula>"Neutral"</formula>
    </cfRule>
    <cfRule type="cellIs" dxfId="2195" priority="43" operator="equal">
      <formula>"Minor Positive"</formula>
    </cfRule>
    <cfRule type="cellIs" dxfId="2194" priority="44" operator="equal">
      <formula>"Significant Positive"</formula>
    </cfRule>
  </conditionalFormatting>
  <conditionalFormatting sqref="J65">
    <cfRule type="cellIs" dxfId="2193" priority="26" operator="equal">
      <formula>"Significant Negative"</formula>
    </cfRule>
    <cfRule type="cellIs" dxfId="2192" priority="27" operator="equal">
      <formula>"Minor Negative"</formula>
    </cfRule>
    <cfRule type="cellIs" dxfId="2191" priority="28" operator="equal">
      <formula>"Uncertain"</formula>
    </cfRule>
    <cfRule type="cellIs" dxfId="2190" priority="29" operator="equal">
      <formula>"Neutral"</formula>
    </cfRule>
    <cfRule type="cellIs" dxfId="2189" priority="30" operator="equal">
      <formula>"Minor Positive"</formula>
    </cfRule>
    <cfRule type="cellIs" dxfId="2188" priority="31" operator="equal">
      <formula>"Significant Positive"</formula>
    </cfRule>
  </conditionalFormatting>
  <conditionalFormatting sqref="J77">
    <cfRule type="cellIs" dxfId="2187" priority="32" operator="equal">
      <formula>"Significant Negative"</formula>
    </cfRule>
    <cfRule type="cellIs" dxfId="2186" priority="33" operator="equal">
      <formula>"Minor Negative"</formula>
    </cfRule>
    <cfRule type="cellIs" dxfId="2185" priority="34" operator="equal">
      <formula>"Uncertain"</formula>
    </cfRule>
    <cfRule type="cellIs" dxfId="2184" priority="35" operator="equal">
      <formula>"Neutral"</formula>
    </cfRule>
    <cfRule type="cellIs" dxfId="2183" priority="36" operator="equal">
      <formula>"Minor Positive"</formula>
    </cfRule>
    <cfRule type="cellIs" dxfId="2182"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DBF6D39C-68AE-4B30-96E7-F880F4AD49BD}">
          <x14:formula1>
            <xm:f>'Drop downs'!$G$2:$G$7</xm:f>
          </x14:formula1>
          <xm:sqref>J8 J49 J20 J18 J36 J72 J84 J57 J77 J42 J54 J65 J47 J28</xm:sqref>
        </x14:dataValidation>
        <x14:dataValidation type="list" allowBlank="1" showInputMessage="1" showErrorMessage="1" xr:uid="{F29077A5-DDC4-4C50-8670-E940033BED10}">
          <x14:formula1>
            <xm:f>'Drop downs'!$F$2:$F$6</xm:f>
          </x14:formula1>
          <xm:sqref>I8 I49 I20 I72 I18 I36 I84 I57 I77 I42 I54 I65 I47 I28</xm:sqref>
        </x14:dataValidation>
        <x14:dataValidation type="list" allowBlank="1" showInputMessage="1" showErrorMessage="1" xr:uid="{0396C5B7-EB58-42E2-81F5-905DF8EBC7A6}">
          <x14:formula1>
            <xm:f>'Drop downs'!$E$2:$E$6</xm:f>
          </x14:formula1>
          <xm:sqref>H8 H49 H20 H72 H18 H36 H84 H57 H77 H42 H54 H65 H47 H28</xm:sqref>
        </x14:dataValidation>
        <x14:dataValidation type="list" allowBlank="1" showInputMessage="1" showErrorMessage="1" xr:uid="{300FEECE-3657-47B9-A0B4-533BCE859547}">
          <x14:formula1>
            <xm:f>'Drop downs'!$D$2:$D$7</xm:f>
          </x14:formula1>
          <xm:sqref>G8 G49 G20 G72 G18 G36 G84 G57 G77 G42 G54 G65 G47 G28</xm:sqref>
        </x14:dataValidation>
        <x14:dataValidation type="list" allowBlank="1" showInputMessage="1" showErrorMessage="1" xr:uid="{AA8BF60B-831F-4E90-A295-2681999282B6}">
          <x14:formula1>
            <xm:f>'Drop downs'!$C$2:$C$5</xm:f>
          </x14:formula1>
          <xm:sqref>F8 F49 F20 F72 F18 F36 F84 F57 F77 F42 F54 F65 F47 F28</xm:sqref>
        </x14:dataValidation>
        <x14:dataValidation type="list" allowBlank="1" showInputMessage="1" showErrorMessage="1" xr:uid="{94ADB151-60B3-4122-A1D3-3B8B1713F6AF}">
          <x14:formula1>
            <xm:f>'Drop downs'!$B$2:$B$4</xm:f>
          </x14:formula1>
          <xm:sqref>E8 E49 E20 E72 E18 E36 E84 E57 E77 E42 E54 E65 E47 E28</xm:sqref>
        </x14:dataValidation>
        <x14:dataValidation type="list" allowBlank="1" showInputMessage="1" showErrorMessage="1" xr:uid="{69356662-B71E-4CE5-918B-47D17A7CF80E}">
          <x14:formula1>
            <xm:f>'Drop downs'!$A$2:$A$3</xm:f>
          </x14:formula1>
          <xm:sqref>D8:D87</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CF71-A65E-4923-B7AB-2DC08EC3C57A}">
  <sheetPr codeName="Sheet111">
    <tabColor rgb="FF7030A0"/>
  </sheetPr>
  <dimension ref="A1:U98"/>
  <sheetViews>
    <sheetView zoomScaleNormal="100" workbookViewId="0">
      <selection activeCell="C1" sqref="C1:F1"/>
    </sheetView>
  </sheetViews>
  <sheetFormatPr defaultColWidth="8.54296875" defaultRowHeight="26" x14ac:dyDescent="0.6"/>
  <cols>
    <col min="1" max="1" width="68.453125" style="175" customWidth="1"/>
    <col min="2" max="2" width="1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9.81640625" style="175" customWidth="1"/>
    <col min="10" max="10" width="20.54296875" style="175" customWidth="1"/>
    <col min="11" max="11" width="75.542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1028</v>
      </c>
      <c r="D1" s="412"/>
      <c r="E1" s="412"/>
      <c r="F1" s="413"/>
      <c r="G1" s="176"/>
      <c r="I1" s="177"/>
      <c r="J1" s="177"/>
      <c r="K1" s="177"/>
    </row>
    <row r="2" spans="1:21" x14ac:dyDescent="0.6">
      <c r="A2" s="174" t="s">
        <v>31</v>
      </c>
      <c r="B2" s="178"/>
      <c r="C2" s="412" t="s">
        <v>955</v>
      </c>
      <c r="D2" s="412"/>
      <c r="E2" s="412"/>
      <c r="F2" s="413"/>
      <c r="I2" s="181"/>
      <c r="J2" s="181"/>
      <c r="K2" s="181"/>
    </row>
    <row r="3" spans="1:21" x14ac:dyDescent="0.6">
      <c r="A3" s="182" t="s">
        <v>32</v>
      </c>
      <c r="B3" s="183"/>
      <c r="C3" s="412" t="s">
        <v>1029</v>
      </c>
      <c r="D3" s="412"/>
      <c r="E3" s="412"/>
      <c r="F3" s="413"/>
      <c r="I3" s="181"/>
      <c r="J3" s="181"/>
      <c r="K3" s="181"/>
    </row>
    <row r="4" spans="1:21" ht="92.5" customHeight="1" x14ac:dyDescent="0.6">
      <c r="A4" s="182" t="s">
        <v>33</v>
      </c>
      <c r="B4" s="184"/>
      <c r="C4" s="414" t="s">
        <v>1030</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IF(HO10_ALT_3!E8='Drop downs'!$B$6,HO10_ALT_3!B8&amp;": "&amp;HO10_ALT_3!K8&amp;"","")</f>
        <v/>
      </c>
      <c r="T8" s="175" t="str">
        <f>IF(L8&gt;0,B8&amp;":"&amp;L8&amp;"
","")</f>
        <v/>
      </c>
      <c r="U8" s="175" t="str">
        <f>IF(M8&gt;0,B8&amp;":"&amp;M8&amp;"
","")</f>
        <v/>
      </c>
    </row>
    <row r="9" spans="1:21" ht="53.2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86.25"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77.5"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IF(HO10_ALT_3!E18='Drop downs'!$B$6,HO10_ALT_3!B18&amp;": "&amp;HO10_ALT_3!K18&amp;"","")</f>
        <v/>
      </c>
      <c r="T18" s="175" t="str">
        <f>IF(L18&gt;0,B18&amp;":"&amp;L18&amp;"
","")</f>
        <v/>
      </c>
      <c r="U18" s="175" t="str">
        <f>IF(M18&gt;0,B18&amp;":"&amp;M18&amp;"
","")</f>
        <v/>
      </c>
    </row>
    <row r="19" spans="1:21" ht="77.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425</v>
      </c>
      <c r="J20" s="432" t="s">
        <v>159</v>
      </c>
      <c r="K20" s="435" t="s">
        <v>1018</v>
      </c>
      <c r="L20" s="438"/>
      <c r="M20" s="429"/>
      <c r="Q20" s="190" t="str">
        <f>IF(OR(J20='Drop downs'!$G$7,J20='Drop downs'!$G$5), B20&amp;": "&amp;K20&amp;CHAR(10),"")</f>
        <v/>
      </c>
      <c r="R20" s="190" t="str">
        <f>IF(J20='Drop downs'!$G$2,B20&amp;": "&amp;K20&amp;""," ")</f>
        <v xml:space="preserve"> </v>
      </c>
      <c r="S20" s="190" t="str">
        <f>IF(HO10_ALT_3!E20='Drop downs'!$B$6,HO10_ALT_3!B20&amp;": "&amp;HO10_ALT_3!K20&amp;"","")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253</v>
      </c>
      <c r="E26" s="433"/>
      <c r="F26" s="433"/>
      <c r="G26" s="433"/>
      <c r="H26" s="433"/>
      <c r="I26" s="433"/>
      <c r="J26" s="433"/>
      <c r="K26" s="436"/>
      <c r="L26" s="439"/>
      <c r="M26" s="430"/>
      <c r="Q26" s="190"/>
      <c r="R26" s="190"/>
      <c r="S26" s="190"/>
    </row>
    <row r="27" spans="1:21" ht="78.5" thickBot="1" x14ac:dyDescent="0.65">
      <c r="A27" s="422"/>
      <c r="B27" s="443"/>
      <c r="C27" s="196" t="s">
        <v>345</v>
      </c>
      <c r="D27" s="193" t="s">
        <v>253</v>
      </c>
      <c r="E27" s="434"/>
      <c r="F27" s="434"/>
      <c r="G27" s="434"/>
      <c r="H27" s="434"/>
      <c r="I27" s="434"/>
      <c r="J27" s="434"/>
      <c r="K27" s="437"/>
      <c r="L27" s="440"/>
      <c r="M27" s="431"/>
      <c r="Q27" s="190"/>
      <c r="R27" s="190"/>
      <c r="S27" s="190"/>
    </row>
    <row r="28" spans="1:21" ht="98.15" customHeight="1" x14ac:dyDescent="0.6">
      <c r="A28" s="420" t="s">
        <v>346</v>
      </c>
      <c r="B28" s="441" t="s">
        <v>121</v>
      </c>
      <c r="C28" s="197" t="s">
        <v>347</v>
      </c>
      <c r="D28" s="194" t="s">
        <v>253</v>
      </c>
      <c r="E28" s="432" t="s">
        <v>421</v>
      </c>
      <c r="F28" s="432" t="s">
        <v>444</v>
      </c>
      <c r="G28" s="432" t="s">
        <v>427</v>
      </c>
      <c r="H28" s="432" t="s">
        <v>424</v>
      </c>
      <c r="I28" s="432" t="s">
        <v>425</v>
      </c>
      <c r="J28" s="432" t="s">
        <v>159</v>
      </c>
      <c r="K28" s="435" t="s">
        <v>1031</v>
      </c>
      <c r="L28" s="438"/>
      <c r="M28" s="429"/>
      <c r="Q28" s="190" t="str">
        <f>IF(OR(J28='Drop downs'!$G$7,J28='Drop downs'!$G$5), B28&amp;": "&amp;K28&amp;CHAR(10),"")</f>
        <v/>
      </c>
      <c r="R28" s="190" t="str">
        <f>IF(J28='Drop downs'!$G$2,B28&amp;": "&amp;K28&amp;""," ")</f>
        <v xml:space="preserve"> </v>
      </c>
      <c r="S28" s="190" t="str">
        <f>IF(HO10_ALT_3!E28='Drop downs'!$B$6,HO10_ALT_3!B28&amp;": "&amp;HO10_ALT_3!K28&amp;"","")</f>
        <v/>
      </c>
      <c r="T28" s="175" t="str">
        <f>IF(L28&gt;0,B28&amp;":"&amp;L28&amp;"
","")</f>
        <v/>
      </c>
      <c r="U28" s="175" t="str">
        <f>IF(M28&gt;0,B28&amp;":"&amp;M28&amp;"
","")</f>
        <v/>
      </c>
    </row>
    <row r="29" spans="1:21" ht="97.5" customHeight="1" x14ac:dyDescent="0.6">
      <c r="A29" s="421"/>
      <c r="B29" s="442"/>
      <c r="C29" s="198" t="s">
        <v>348</v>
      </c>
      <c r="D29" s="195" t="s">
        <v>257</v>
      </c>
      <c r="E29" s="433"/>
      <c r="F29" s="433"/>
      <c r="G29" s="433"/>
      <c r="H29" s="433"/>
      <c r="I29" s="433"/>
      <c r="J29" s="433"/>
      <c r="K29" s="436"/>
      <c r="L29" s="439"/>
      <c r="M29" s="430"/>
      <c r="Q29" s="190"/>
      <c r="R29" s="190"/>
      <c r="S29" s="190"/>
    </row>
    <row r="30" spans="1:21" ht="70" customHeight="1" x14ac:dyDescent="0.6">
      <c r="A30" s="421"/>
      <c r="B30" s="442"/>
      <c r="C30" s="198" t="s">
        <v>349</v>
      </c>
      <c r="D30" s="195" t="s">
        <v>257</v>
      </c>
      <c r="E30" s="433"/>
      <c r="F30" s="433"/>
      <c r="G30" s="433"/>
      <c r="H30" s="433"/>
      <c r="I30" s="433"/>
      <c r="J30" s="433"/>
      <c r="K30" s="436"/>
      <c r="L30" s="439"/>
      <c r="M30" s="430"/>
      <c r="Q30" s="190"/>
      <c r="R30" s="190"/>
      <c r="S30" s="190"/>
    </row>
    <row r="31" spans="1:21" ht="70" customHeight="1" x14ac:dyDescent="0.6">
      <c r="A31" s="421"/>
      <c r="B31" s="442"/>
      <c r="C31" s="198" t="s">
        <v>350</v>
      </c>
      <c r="D31" s="195" t="s">
        <v>257</v>
      </c>
      <c r="E31" s="433"/>
      <c r="F31" s="433"/>
      <c r="G31" s="433"/>
      <c r="H31" s="433"/>
      <c r="I31" s="433"/>
      <c r="J31" s="433"/>
      <c r="K31" s="436"/>
      <c r="L31" s="439"/>
      <c r="M31" s="430"/>
      <c r="Q31" s="190"/>
      <c r="R31" s="190"/>
      <c r="S31" s="190"/>
    </row>
    <row r="32" spans="1:21" ht="70" customHeight="1" x14ac:dyDescent="0.6">
      <c r="A32" s="421"/>
      <c r="B32" s="442"/>
      <c r="C32" s="198" t="s">
        <v>351</v>
      </c>
      <c r="D32" s="195" t="s">
        <v>257</v>
      </c>
      <c r="E32" s="433"/>
      <c r="F32" s="433"/>
      <c r="G32" s="433"/>
      <c r="H32" s="433"/>
      <c r="I32" s="433"/>
      <c r="J32" s="433"/>
      <c r="K32" s="436"/>
      <c r="L32" s="439"/>
      <c r="M32" s="430"/>
      <c r="Q32" s="190"/>
      <c r="R32" s="190"/>
      <c r="S32" s="190"/>
    </row>
    <row r="33" spans="1:21" ht="70" customHeight="1" x14ac:dyDescent="0.6">
      <c r="A33" s="421"/>
      <c r="B33" s="442"/>
      <c r="C33" s="198" t="s">
        <v>352</v>
      </c>
      <c r="D33" s="195" t="s">
        <v>253</v>
      </c>
      <c r="E33" s="433"/>
      <c r="F33" s="433"/>
      <c r="G33" s="433"/>
      <c r="H33" s="433"/>
      <c r="I33" s="433"/>
      <c r="J33" s="433"/>
      <c r="K33" s="436"/>
      <c r="L33" s="439"/>
      <c r="M33" s="430"/>
      <c r="Q33" s="190"/>
      <c r="R33" s="190"/>
      <c r="S33" s="190"/>
    </row>
    <row r="34" spans="1:21" ht="70" customHeight="1" x14ac:dyDescent="0.6">
      <c r="A34" s="421"/>
      <c r="B34" s="442"/>
      <c r="C34" s="198" t="s">
        <v>353</v>
      </c>
      <c r="D34" s="195" t="s">
        <v>257</v>
      </c>
      <c r="E34" s="433"/>
      <c r="F34" s="433"/>
      <c r="G34" s="433"/>
      <c r="H34" s="433"/>
      <c r="I34" s="433"/>
      <c r="J34" s="433"/>
      <c r="K34" s="436"/>
      <c r="L34" s="439"/>
      <c r="M34" s="430"/>
      <c r="Q34" s="190"/>
      <c r="R34" s="190"/>
      <c r="S34" s="190"/>
    </row>
    <row r="35" spans="1:21" ht="70" customHeight="1" thickBot="1" x14ac:dyDescent="0.65">
      <c r="A35" s="446"/>
      <c r="B35" s="443"/>
      <c r="C35" s="211" t="s">
        <v>354</v>
      </c>
      <c r="D35" s="196" t="s">
        <v>257</v>
      </c>
      <c r="E35" s="434"/>
      <c r="F35" s="434"/>
      <c r="G35" s="434"/>
      <c r="H35" s="434"/>
      <c r="I35" s="434"/>
      <c r="J35" s="434"/>
      <c r="K35" s="437"/>
      <c r="L35" s="453"/>
      <c r="M35" s="448"/>
      <c r="Q35" s="190"/>
      <c r="R35" s="190"/>
      <c r="S35" s="190"/>
    </row>
    <row r="36" spans="1:21" ht="61" customHeight="1" x14ac:dyDescent="0.6">
      <c r="A36" s="449" t="s">
        <v>355</v>
      </c>
      <c r="B36" s="441" t="s">
        <v>122</v>
      </c>
      <c r="C36" s="213" t="s">
        <v>356</v>
      </c>
      <c r="D36" s="194" t="s">
        <v>253</v>
      </c>
      <c r="E36" s="432" t="s">
        <v>421</v>
      </c>
      <c r="F36" s="432" t="s">
        <v>422</v>
      </c>
      <c r="G36" s="432" t="s">
        <v>427</v>
      </c>
      <c r="H36" s="432" t="s">
        <v>424</v>
      </c>
      <c r="I36" s="432" t="s">
        <v>425</v>
      </c>
      <c r="J36" s="432" t="s">
        <v>166</v>
      </c>
      <c r="K36" s="435" t="s">
        <v>1032</v>
      </c>
      <c r="L36" s="530" t="s">
        <v>1022</v>
      </c>
      <c r="M36" s="533"/>
      <c r="Q36" s="190" t="str">
        <f>IF(OR(J36='Drop downs'!$G$7,J36='Drop downs'!$G$5), B36&amp;": "&amp;K36&amp;CHAR(10),"")</f>
        <v/>
      </c>
      <c r="R36" s="190" t="str">
        <f>IF(J36='Drop downs'!$G$2,B36&amp;": "&amp;K36&amp;""," ")</f>
        <v xml:space="preserve"> </v>
      </c>
      <c r="S36" s="190" t="str">
        <f>IF(HO10_ALT_3!E36='Drop downs'!$B$6,HO10_ALT_3!B36&amp;": "&amp;HO10_ALT_3!K36&amp;"","")</f>
        <v/>
      </c>
      <c r="T36" s="175" t="str">
        <f>IF(L36&gt;0,B36&amp;":"&amp;L36&amp;"
","")</f>
        <v xml:space="preserve">IIA5:Mitigation: Restrict development of HMOs in areas characterised by family housing.
</v>
      </c>
      <c r="U36" s="175" t="str">
        <f>IF(M36&gt;0,B36&amp;":"&amp;M36&amp;"
","")</f>
        <v/>
      </c>
    </row>
    <row r="37" spans="1:21" ht="63.65" customHeight="1" x14ac:dyDescent="0.6">
      <c r="A37" s="421"/>
      <c r="B37" s="442"/>
      <c r="C37" s="195" t="s">
        <v>357</v>
      </c>
      <c r="D37" s="195" t="s">
        <v>253</v>
      </c>
      <c r="E37" s="433"/>
      <c r="F37" s="433"/>
      <c r="G37" s="433"/>
      <c r="H37" s="433"/>
      <c r="I37" s="433"/>
      <c r="J37" s="433"/>
      <c r="K37" s="436"/>
      <c r="L37" s="525"/>
      <c r="M37" s="528"/>
      <c r="Q37" s="190"/>
      <c r="R37" s="190"/>
      <c r="S37" s="190"/>
    </row>
    <row r="38" spans="1:21" ht="62.15" customHeight="1" x14ac:dyDescent="0.6">
      <c r="A38" s="421"/>
      <c r="B38" s="442"/>
      <c r="C38" s="195" t="s">
        <v>358</v>
      </c>
      <c r="D38" s="195" t="s">
        <v>257</v>
      </c>
      <c r="E38" s="433"/>
      <c r="F38" s="433"/>
      <c r="G38" s="433"/>
      <c r="H38" s="433"/>
      <c r="I38" s="433"/>
      <c r="J38" s="433"/>
      <c r="K38" s="436"/>
      <c r="L38" s="525"/>
      <c r="M38" s="528"/>
      <c r="Q38" s="190"/>
      <c r="R38" s="190"/>
      <c r="S38" s="190"/>
    </row>
    <row r="39" spans="1:21" ht="85.5" customHeight="1" x14ac:dyDescent="0.6">
      <c r="A39" s="421"/>
      <c r="B39" s="442"/>
      <c r="C39" s="195" t="s">
        <v>359</v>
      </c>
      <c r="D39" s="195" t="s">
        <v>257</v>
      </c>
      <c r="E39" s="433"/>
      <c r="F39" s="433"/>
      <c r="G39" s="433"/>
      <c r="H39" s="433"/>
      <c r="I39" s="433"/>
      <c r="J39" s="433"/>
      <c r="K39" s="436"/>
      <c r="L39" s="525"/>
      <c r="M39" s="528"/>
      <c r="Q39" s="190"/>
      <c r="R39" s="190"/>
      <c r="S39" s="190"/>
    </row>
    <row r="40" spans="1:21" ht="113.15" customHeight="1" x14ac:dyDescent="0.6">
      <c r="A40" s="421"/>
      <c r="B40" s="442"/>
      <c r="C40" s="195" t="s">
        <v>360</v>
      </c>
      <c r="D40" s="195" t="s">
        <v>257</v>
      </c>
      <c r="E40" s="433"/>
      <c r="F40" s="433"/>
      <c r="G40" s="433"/>
      <c r="H40" s="433"/>
      <c r="I40" s="433"/>
      <c r="J40" s="433"/>
      <c r="K40" s="436"/>
      <c r="L40" s="525"/>
      <c r="M40" s="528"/>
      <c r="Q40" s="190"/>
      <c r="R40" s="190"/>
      <c r="S40" s="190"/>
    </row>
    <row r="41" spans="1:21" ht="90.7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85.5" customHeight="1" x14ac:dyDescent="0.6">
      <c r="A42" s="449" t="s">
        <v>362</v>
      </c>
      <c r="B42" s="441" t="s">
        <v>123</v>
      </c>
      <c r="C42" s="213" t="s">
        <v>363</v>
      </c>
      <c r="D42" s="213" t="s">
        <v>253</v>
      </c>
      <c r="E42" s="450" t="s">
        <v>421</v>
      </c>
      <c r="F42" s="450" t="s">
        <v>422</v>
      </c>
      <c r="G42" s="450" t="s">
        <v>510</v>
      </c>
      <c r="H42" s="450" t="s">
        <v>424</v>
      </c>
      <c r="I42" s="450" t="s">
        <v>425</v>
      </c>
      <c r="J42" s="450" t="s">
        <v>159</v>
      </c>
      <c r="K42" s="451" t="s">
        <v>1033</v>
      </c>
      <c r="L42" s="454"/>
      <c r="M42" s="455"/>
      <c r="Q42" s="190" t="str">
        <f>IF(OR(J42='Drop downs'!$G$7,J42='Drop downs'!$G$5), B42&amp;": "&amp;K42&amp;CHAR(10),"")</f>
        <v/>
      </c>
      <c r="R42" s="190" t="str">
        <f>IF(J42='Drop downs'!$G$2,B42&amp;": "&amp;K42&amp;""," ")</f>
        <v xml:space="preserve"> </v>
      </c>
      <c r="S42" s="190" t="str">
        <f>IF(HO10_ALT_3!E42='Drop downs'!$B$6,HO10_ALT_3!B42&amp;": "&amp;HO10_ALT_3!K42&amp;"","")</f>
        <v/>
      </c>
      <c r="T42" s="175" t="str">
        <f>IF(L42&gt;0,B42&amp;":"&amp;L42&amp;"
","")</f>
        <v/>
      </c>
      <c r="U42" s="175" t="str">
        <f>IF(M42&gt;0,B42&amp;":"&amp;M42&amp;"
","")</f>
        <v/>
      </c>
    </row>
    <row r="43" spans="1:21" ht="58" customHeight="1" x14ac:dyDescent="0.6">
      <c r="A43" s="421"/>
      <c r="B43" s="442"/>
      <c r="C43" s="195" t="s">
        <v>364</v>
      </c>
      <c r="D43" s="195" t="s">
        <v>257</v>
      </c>
      <c r="E43" s="433"/>
      <c r="F43" s="433"/>
      <c r="G43" s="433"/>
      <c r="H43" s="433"/>
      <c r="I43" s="433"/>
      <c r="J43" s="433"/>
      <c r="K43" s="436"/>
      <c r="L43" s="439"/>
      <c r="M43" s="430"/>
      <c r="Q43" s="190"/>
      <c r="R43" s="190"/>
      <c r="S43" s="190"/>
    </row>
    <row r="44" spans="1:21" ht="58" customHeight="1" x14ac:dyDescent="0.6">
      <c r="A44" s="421"/>
      <c r="B44" s="442"/>
      <c r="C44" s="195" t="s">
        <v>365</v>
      </c>
      <c r="D44" s="195" t="s">
        <v>257</v>
      </c>
      <c r="E44" s="433"/>
      <c r="F44" s="433"/>
      <c r="G44" s="433"/>
      <c r="H44" s="433"/>
      <c r="I44" s="433"/>
      <c r="J44" s="433"/>
      <c r="K44" s="436"/>
      <c r="L44" s="439"/>
      <c r="M44" s="430"/>
      <c r="Q44" s="190"/>
      <c r="R44" s="190"/>
      <c r="S44" s="190"/>
    </row>
    <row r="45" spans="1:21" ht="58" customHeight="1" x14ac:dyDescent="0.6">
      <c r="A45" s="421"/>
      <c r="B45" s="442"/>
      <c r="C45" s="195" t="s">
        <v>366</v>
      </c>
      <c r="D45" s="195" t="s">
        <v>257</v>
      </c>
      <c r="E45" s="433"/>
      <c r="F45" s="433"/>
      <c r="G45" s="433"/>
      <c r="H45" s="433"/>
      <c r="I45" s="433"/>
      <c r="J45" s="433"/>
      <c r="K45" s="436"/>
      <c r="L45" s="439"/>
      <c r="M45" s="430"/>
      <c r="Q45" s="190"/>
      <c r="R45" s="190"/>
      <c r="S45" s="190"/>
    </row>
    <row r="46" spans="1:21" ht="78.5" thickBot="1" x14ac:dyDescent="0.65">
      <c r="A46" s="446"/>
      <c r="B46" s="443"/>
      <c r="C46" s="212" t="s">
        <v>367</v>
      </c>
      <c r="D46" s="195" t="s">
        <v>257</v>
      </c>
      <c r="E46" s="434"/>
      <c r="F46" s="434"/>
      <c r="G46" s="434"/>
      <c r="H46" s="434"/>
      <c r="I46" s="434"/>
      <c r="J46" s="434"/>
      <c r="K46" s="437"/>
      <c r="L46" s="453"/>
      <c r="M46" s="448"/>
      <c r="Q46" s="190"/>
      <c r="R46" s="190"/>
      <c r="S46" s="190"/>
    </row>
    <row r="47" spans="1:21" ht="146.15" customHeight="1" x14ac:dyDescent="0.6">
      <c r="A47" s="449" t="s">
        <v>368</v>
      </c>
      <c r="B47" s="441" t="s">
        <v>124</v>
      </c>
      <c r="C47" s="213" t="s">
        <v>369</v>
      </c>
      <c r="D47" s="194" t="s">
        <v>257</v>
      </c>
      <c r="E47" s="432" t="s">
        <v>103</v>
      </c>
      <c r="F47" s="432" t="s">
        <v>103</v>
      </c>
      <c r="G47" s="432" t="s">
        <v>103</v>
      </c>
      <c r="H47" s="432" t="s">
        <v>103</v>
      </c>
      <c r="I47" s="432" t="s">
        <v>103</v>
      </c>
      <c r="J47" s="432" t="s">
        <v>161</v>
      </c>
      <c r="K47" s="610" t="s">
        <v>573</v>
      </c>
      <c r="L47" s="454"/>
      <c r="M47" s="455"/>
      <c r="Q47" s="190" t="str">
        <f>IF(OR(J47='Drop downs'!$G$7,J47='Drop downs'!$G$5), B47&amp;": "&amp;K47&amp;CHAR(10),"")</f>
        <v/>
      </c>
      <c r="R47" s="190" t="str">
        <f>IF(J47='Drop downs'!$G$2,B47&amp;": "&amp;K47&amp;""," ")</f>
        <v xml:space="preserve"> </v>
      </c>
      <c r="S47" s="190" t="str">
        <f>IF(HO10_ALT_3!E47='Drop downs'!$B$6,HO10_ALT_3!B47&amp;": "&amp;HO10_ALT_3!K47&amp;"","")</f>
        <v/>
      </c>
      <c r="T47" s="175" t="str">
        <f>IF(L47&gt;0,B47&amp;":"&amp;L47&amp;"
","")</f>
        <v/>
      </c>
      <c r="U47" s="175" t="str">
        <f>IF(M47&gt;0,B47&amp;":"&amp;M47&amp;"
","")</f>
        <v/>
      </c>
    </row>
    <row r="48" spans="1:21" ht="70" customHeight="1" thickBot="1" x14ac:dyDescent="0.65">
      <c r="A48" s="422"/>
      <c r="B48" s="443"/>
      <c r="C48" s="196" t="s">
        <v>370</v>
      </c>
      <c r="D48" s="212" t="s">
        <v>257</v>
      </c>
      <c r="E48" s="447"/>
      <c r="F48" s="447"/>
      <c r="G48" s="447"/>
      <c r="H48" s="447"/>
      <c r="I48" s="447"/>
      <c r="J48" s="447"/>
      <c r="K48" s="612"/>
      <c r="L48" s="440"/>
      <c r="M48" s="431"/>
      <c r="Q48" s="190" t="str">
        <f>IF(OR(J48='Drop downs'!$G$7,J48='Drop downs'!$G$5), B48&amp;": "&amp;K48&amp;CHAR(10),"")</f>
        <v/>
      </c>
      <c r="R48" s="190" t="str">
        <f>IF(J48='Drop downs'!$G$2,B48&amp;": "&amp;K48&amp;""," ")</f>
        <v xml:space="preserve"> </v>
      </c>
      <c r="S48" s="190" t="str">
        <f>IF(HO10_ALT_3!E48='Drop downs'!$B$6,HO10_ALT_3!B48&amp;": "&amp;HO10_ALT_3!K48&amp;"","")</f>
        <v xml:space="preserve">: </v>
      </c>
    </row>
    <row r="49" spans="1:21" ht="78" x14ac:dyDescent="0.6">
      <c r="A49" s="420" t="s">
        <v>371</v>
      </c>
      <c r="B49" s="441" t="s">
        <v>125</v>
      </c>
      <c r="C49" s="189" t="s">
        <v>372</v>
      </c>
      <c r="D49" s="189" t="s">
        <v>257</v>
      </c>
      <c r="E49" s="450" t="s">
        <v>103</v>
      </c>
      <c r="F49" s="450" t="s">
        <v>103</v>
      </c>
      <c r="G49" s="450" t="s">
        <v>103</v>
      </c>
      <c r="H49" s="450" t="s">
        <v>103</v>
      </c>
      <c r="I49" s="450" t="s">
        <v>103</v>
      </c>
      <c r="J49" s="450" t="s">
        <v>161</v>
      </c>
      <c r="K49" s="613" t="s">
        <v>573</v>
      </c>
      <c r="L49" s="438"/>
      <c r="M49" s="429"/>
      <c r="Q49" s="190" t="str">
        <f>IF(OR(J49='Drop downs'!$G$7,J49='Drop downs'!$G$5), B49&amp;": "&amp;K49&amp;CHAR(10),"")</f>
        <v/>
      </c>
      <c r="R49" s="190" t="str">
        <f>IF(J49='Drop downs'!$G$2,B49&amp;": "&amp;K49&amp;""," ")</f>
        <v xml:space="preserve"> </v>
      </c>
      <c r="S49" s="190" t="str">
        <f>IF(HO10_ALT_3!E49='Drop downs'!$B$6,HO10_ALT_3!B49&amp;": "&amp;HO10_ALT_3!K49&amp;"","")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6.5" thickBot="1" x14ac:dyDescent="0.65">
      <c r="A53" s="422"/>
      <c r="B53" s="443"/>
      <c r="C53" s="193" t="s">
        <v>376</v>
      </c>
      <c r="D53" s="191" t="s">
        <v>257</v>
      </c>
      <c r="E53" s="434"/>
      <c r="F53" s="434"/>
      <c r="G53" s="434"/>
      <c r="H53" s="434"/>
      <c r="I53" s="434"/>
      <c r="J53" s="434"/>
      <c r="K53" s="621"/>
      <c r="L53" s="440"/>
      <c r="M53" s="431"/>
      <c r="Q53" s="190"/>
      <c r="R53" s="190"/>
      <c r="S53" s="190"/>
    </row>
    <row r="54" spans="1:21" ht="114" customHeight="1" x14ac:dyDescent="0.6">
      <c r="A54" s="420" t="s">
        <v>377</v>
      </c>
      <c r="B54" s="441" t="s">
        <v>126</v>
      </c>
      <c r="C54" s="201" t="s">
        <v>378</v>
      </c>
      <c r="D54" s="189" t="s">
        <v>253</v>
      </c>
      <c r="E54" s="432" t="s">
        <v>435</v>
      </c>
      <c r="F54" s="432" t="s">
        <v>444</v>
      </c>
      <c r="G54" s="432" t="s">
        <v>510</v>
      </c>
      <c r="H54" s="432" t="s">
        <v>424</v>
      </c>
      <c r="I54" s="432" t="s">
        <v>439</v>
      </c>
      <c r="J54" s="432" t="s">
        <v>159</v>
      </c>
      <c r="K54" s="435" t="s">
        <v>1024</v>
      </c>
      <c r="L54" s="438"/>
      <c r="M54" s="429"/>
      <c r="Q54" s="190" t="str">
        <f>IF(OR(J54='Drop downs'!$G$7,J54='Drop downs'!$G$5), B54&amp;": "&amp;K54&amp;CHAR(10),"")</f>
        <v/>
      </c>
      <c r="R54" s="190" t="str">
        <f>IF(J54='Drop downs'!$G$2,B54&amp;": "&amp;K54&amp;""," ")</f>
        <v xml:space="preserve"> </v>
      </c>
      <c r="S54" s="190" t="str">
        <f>IF(HO10_ALT_3!E54='Drop downs'!$B$6,HO10_ALT_3!B54&amp;": "&amp;HO10_ALT_3!K54&amp;"","")</f>
        <v/>
      </c>
      <c r="T54" s="175" t="str">
        <f>IF(L54&gt;0,B54&amp;":"&amp;L54&amp;"
","")</f>
        <v/>
      </c>
      <c r="U54" s="175" t="str">
        <f>IF(M54&gt;0,B54&amp;":"&amp;M54&amp;"
","")</f>
        <v/>
      </c>
    </row>
    <row r="55" spans="1:21" ht="130.5" customHeight="1" x14ac:dyDescent="0.6">
      <c r="A55" s="421"/>
      <c r="B55" s="442"/>
      <c r="C55" s="202" t="s">
        <v>379</v>
      </c>
      <c r="D55" s="191" t="s">
        <v>257</v>
      </c>
      <c r="E55" s="433"/>
      <c r="F55" s="433"/>
      <c r="G55" s="433"/>
      <c r="H55" s="433"/>
      <c r="I55" s="433"/>
      <c r="J55" s="433"/>
      <c r="K55" s="436"/>
      <c r="L55" s="439"/>
      <c r="M55" s="430"/>
      <c r="Q55" s="190"/>
      <c r="R55" s="190"/>
      <c r="S55" s="190"/>
    </row>
    <row r="56" spans="1:21" ht="85"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32.15" customHeight="1" x14ac:dyDescent="0.6">
      <c r="A57" s="420" t="s">
        <v>381</v>
      </c>
      <c r="B57" s="441" t="s">
        <v>127</v>
      </c>
      <c r="C57" s="189" t="s">
        <v>382</v>
      </c>
      <c r="D57" s="189" t="s">
        <v>257</v>
      </c>
      <c r="E57" s="432" t="s">
        <v>435</v>
      </c>
      <c r="F57" s="432" t="s">
        <v>444</v>
      </c>
      <c r="G57" s="432" t="s">
        <v>510</v>
      </c>
      <c r="H57" s="432" t="s">
        <v>424</v>
      </c>
      <c r="I57" s="432" t="s">
        <v>439</v>
      </c>
      <c r="J57" s="432" t="s">
        <v>159</v>
      </c>
      <c r="K57" s="435" t="s">
        <v>1025</v>
      </c>
      <c r="L57" s="438"/>
      <c r="M57" s="429"/>
      <c r="Q57" s="190" t="str">
        <f>IF(OR(J57='Drop downs'!$G$7,J57='Drop downs'!$G$5), B57&amp;": "&amp;K57&amp;CHAR(10),"")</f>
        <v/>
      </c>
      <c r="R57" s="190" t="str">
        <f>IF(J57='Drop downs'!$G$2,B57&amp;": "&amp;K57&amp;""," ")</f>
        <v xml:space="preserve"> </v>
      </c>
      <c r="S57" s="190" t="str">
        <f>IF(HO10_ALT_3!E57='Drop downs'!$B$6,HO10_ALT_3!B57&amp;": "&amp;HO10_ALT_3!K57&amp;"","")</f>
        <v/>
      </c>
      <c r="T57" s="175" t="str">
        <f>IF(L57&gt;0,B57&amp;":"&amp;L57&amp;"
","")</f>
        <v/>
      </c>
      <c r="U57" s="175" t="str">
        <f>IF(M57&gt;0,B57&amp;":"&amp;M57&amp;"
","")</f>
        <v/>
      </c>
    </row>
    <row r="58" spans="1:21" ht="68.150000000000006" customHeight="1" x14ac:dyDescent="0.6">
      <c r="A58" s="421"/>
      <c r="B58" s="442"/>
      <c r="C58" s="191" t="s">
        <v>383</v>
      </c>
      <c r="D58" s="191" t="s">
        <v>257</v>
      </c>
      <c r="E58" s="433"/>
      <c r="F58" s="433"/>
      <c r="G58" s="433"/>
      <c r="H58" s="433"/>
      <c r="I58" s="433"/>
      <c r="J58" s="433"/>
      <c r="K58" s="436"/>
      <c r="L58" s="439"/>
      <c r="M58" s="430"/>
      <c r="Q58" s="190"/>
      <c r="R58" s="190"/>
      <c r="S58" s="190"/>
    </row>
    <row r="59" spans="1:21" ht="32.15" customHeight="1"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253</v>
      </c>
      <c r="E60" s="433"/>
      <c r="F60" s="433"/>
      <c r="G60" s="433"/>
      <c r="H60" s="433"/>
      <c r="I60" s="433"/>
      <c r="J60" s="433"/>
      <c r="K60" s="436"/>
      <c r="L60" s="439"/>
      <c r="M60" s="430"/>
      <c r="Q60" s="190"/>
      <c r="R60" s="190"/>
      <c r="S60" s="190"/>
    </row>
    <row r="61" spans="1:21" x14ac:dyDescent="0.6">
      <c r="A61" s="421"/>
      <c r="B61" s="442"/>
      <c r="C61" s="191" t="s">
        <v>386</v>
      </c>
      <c r="D61" s="191" t="s">
        <v>253</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93" customHeight="1" x14ac:dyDescent="0.6">
      <c r="A63" s="421"/>
      <c r="B63" s="442"/>
      <c r="C63" s="191" t="s">
        <v>388</v>
      </c>
      <c r="D63" s="191" t="s">
        <v>257</v>
      </c>
      <c r="E63" s="433"/>
      <c r="F63" s="433"/>
      <c r="G63" s="433"/>
      <c r="H63" s="433"/>
      <c r="I63" s="433"/>
      <c r="J63" s="433"/>
      <c r="K63" s="436"/>
      <c r="L63" s="439"/>
      <c r="M63" s="430"/>
      <c r="Q63" s="190"/>
      <c r="R63" s="190"/>
      <c r="S63" s="190"/>
    </row>
    <row r="64" spans="1:21" ht="42.65" customHeight="1"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IF(HO10_ALT_3!E65='Drop downs'!$B$6,HO10_ALT_3!B65&amp;": "&amp;HO10_ALT_3!K65&amp;"","")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65.150000000000006" customHeight="1" x14ac:dyDescent="0.6">
      <c r="A72" s="420" t="s">
        <v>398</v>
      </c>
      <c r="B72" s="441" t="s">
        <v>129</v>
      </c>
      <c r="C72" s="197" t="s">
        <v>399</v>
      </c>
      <c r="D72" s="189" t="s">
        <v>253</v>
      </c>
      <c r="E72" s="432" t="s">
        <v>421</v>
      </c>
      <c r="F72" s="432" t="s">
        <v>444</v>
      </c>
      <c r="G72" s="432" t="s">
        <v>427</v>
      </c>
      <c r="H72" s="432" t="s">
        <v>424</v>
      </c>
      <c r="I72" s="432" t="s">
        <v>439</v>
      </c>
      <c r="J72" s="432" t="s">
        <v>166</v>
      </c>
      <c r="K72" s="465" t="s">
        <v>1034</v>
      </c>
      <c r="L72" s="623" t="s">
        <v>1022</v>
      </c>
      <c r="M72" s="626"/>
      <c r="Q72" s="190" t="str">
        <f>IF(OR(J72='Drop downs'!$G$7,J72='Drop downs'!$G$5), B72&amp;": "&amp;K72&amp;CHAR(10),"")</f>
        <v/>
      </c>
      <c r="R72" s="190" t="str">
        <f>IF(J72='Drop downs'!$G$2,B72&amp;": "&amp;K72&amp;""," ")</f>
        <v xml:space="preserve"> </v>
      </c>
      <c r="S72" s="190" t="str">
        <f>IF(HO10_ALT_3!E72='Drop downs'!$B$6,HO10_ALT_3!B72&amp;": "&amp;HO10_ALT_3!K72&amp;"","")</f>
        <v/>
      </c>
      <c r="T72" s="175" t="str">
        <f>IF(L72&gt;0,B72&amp;":"&amp;L72&amp;"
","")</f>
        <v xml:space="preserve">IIA12:Mitigation: Restrict development of HMOs in areas characterised by family housing.
</v>
      </c>
      <c r="U72" s="175" t="str">
        <f>IF(M72&gt;0,B72&amp;":"&amp;M72&amp;"
","")</f>
        <v/>
      </c>
    </row>
    <row r="73" spans="1:21" ht="65.150000000000006" customHeight="1" x14ac:dyDescent="0.6">
      <c r="A73" s="421"/>
      <c r="B73" s="442"/>
      <c r="C73" s="198" t="s">
        <v>400</v>
      </c>
      <c r="D73" s="191" t="s">
        <v>253</v>
      </c>
      <c r="E73" s="433"/>
      <c r="F73" s="433"/>
      <c r="G73" s="433"/>
      <c r="H73" s="433"/>
      <c r="I73" s="433"/>
      <c r="J73" s="433"/>
      <c r="K73" s="466"/>
      <c r="L73" s="624"/>
      <c r="M73" s="627"/>
      <c r="Q73" s="190"/>
      <c r="R73" s="190"/>
      <c r="S73" s="190"/>
    </row>
    <row r="74" spans="1:21" ht="65.150000000000006" customHeight="1" x14ac:dyDescent="0.6">
      <c r="A74" s="421"/>
      <c r="B74" s="442"/>
      <c r="C74" s="198" t="s">
        <v>401</v>
      </c>
      <c r="D74" s="191" t="s">
        <v>257</v>
      </c>
      <c r="E74" s="433"/>
      <c r="F74" s="433"/>
      <c r="G74" s="433"/>
      <c r="H74" s="433"/>
      <c r="I74" s="433"/>
      <c r="J74" s="433"/>
      <c r="K74" s="466"/>
      <c r="L74" s="624"/>
      <c r="M74" s="627"/>
      <c r="Q74" s="190"/>
      <c r="R74" s="190"/>
      <c r="S74" s="190"/>
    </row>
    <row r="75" spans="1:21" ht="65.150000000000006" customHeight="1" x14ac:dyDescent="0.6">
      <c r="A75" s="421"/>
      <c r="B75" s="442"/>
      <c r="C75" s="198" t="s">
        <v>402</v>
      </c>
      <c r="D75" s="191" t="s">
        <v>257</v>
      </c>
      <c r="E75" s="433"/>
      <c r="F75" s="433"/>
      <c r="G75" s="433"/>
      <c r="H75" s="433"/>
      <c r="I75" s="433"/>
      <c r="J75" s="433"/>
      <c r="K75" s="466"/>
      <c r="L75" s="624"/>
      <c r="M75" s="627"/>
      <c r="Q75" s="190"/>
      <c r="R75" s="190"/>
      <c r="S75" s="190"/>
    </row>
    <row r="76" spans="1:21" ht="65.150000000000006" customHeight="1" thickBot="1" x14ac:dyDescent="0.65">
      <c r="A76" s="446"/>
      <c r="B76" s="443"/>
      <c r="C76" s="207" t="s">
        <v>403</v>
      </c>
      <c r="D76" s="191" t="s">
        <v>257</v>
      </c>
      <c r="E76" s="434"/>
      <c r="F76" s="434"/>
      <c r="G76" s="434"/>
      <c r="H76" s="434"/>
      <c r="I76" s="434"/>
      <c r="J76" s="434"/>
      <c r="K76" s="622"/>
      <c r="L76" s="625"/>
      <c r="M76" s="628"/>
      <c r="Q76" s="190"/>
      <c r="R76" s="190"/>
      <c r="S76" s="190"/>
    </row>
    <row r="77" spans="1:21" ht="52" x14ac:dyDescent="0.6">
      <c r="A77" s="462" t="s">
        <v>404</v>
      </c>
      <c r="B77" s="441" t="s">
        <v>130</v>
      </c>
      <c r="C77" s="214" t="s">
        <v>405</v>
      </c>
      <c r="D77" s="194" t="s">
        <v>257</v>
      </c>
      <c r="E77" s="432" t="s">
        <v>103</v>
      </c>
      <c r="F77" s="432" t="s">
        <v>103</v>
      </c>
      <c r="G77" s="432" t="s">
        <v>103</v>
      </c>
      <c r="H77" s="432" t="s">
        <v>103</v>
      </c>
      <c r="I77" s="432" t="s">
        <v>103</v>
      </c>
      <c r="J77" s="432" t="s">
        <v>161</v>
      </c>
      <c r="K77" s="610" t="s">
        <v>573</v>
      </c>
      <c r="L77" s="454"/>
      <c r="M77" s="455"/>
      <c r="Q77" s="190" t="str">
        <f>IF(OR(J77='Drop downs'!$G$7,J77='Drop downs'!$G$5), B77&amp;": "&amp;K77&amp;CHAR(10),"")</f>
        <v/>
      </c>
      <c r="R77" s="190" t="str">
        <f>IF(J77='Drop downs'!$G$2,B77&amp;": "&amp;K77&amp;""," ")</f>
        <v xml:space="preserve"> </v>
      </c>
      <c r="S77" s="190" t="str">
        <f>IF(HO10_ALT_3!E77='Drop downs'!$B$6,HO10_ALT_3!B77&amp;": "&amp;HO10_ALT_3!K77&amp;"","")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212" t="s">
        <v>257</v>
      </c>
      <c r="E83" s="447"/>
      <c r="F83" s="447"/>
      <c r="G83" s="447"/>
      <c r="H83" s="447"/>
      <c r="I83" s="447"/>
      <c r="J83" s="447"/>
      <c r="K83" s="612"/>
      <c r="L83" s="440"/>
      <c r="M83" s="431"/>
      <c r="Q83" s="190"/>
      <c r="R83" s="190"/>
      <c r="S83" s="190"/>
    </row>
    <row r="84" spans="1:21" ht="60" customHeight="1" x14ac:dyDescent="0.6">
      <c r="A84" s="444" t="s">
        <v>412</v>
      </c>
      <c r="B84" s="441" t="s">
        <v>131</v>
      </c>
      <c r="C84" s="206" t="s">
        <v>413</v>
      </c>
      <c r="D84" s="194" t="s">
        <v>253</v>
      </c>
      <c r="E84" s="432" t="s">
        <v>421</v>
      </c>
      <c r="F84" s="432" t="s">
        <v>444</v>
      </c>
      <c r="G84" s="459" t="s">
        <v>427</v>
      </c>
      <c r="H84" s="432" t="s">
        <v>424</v>
      </c>
      <c r="I84" s="432" t="s">
        <v>439</v>
      </c>
      <c r="J84" s="432" t="s">
        <v>159</v>
      </c>
      <c r="K84" s="435" t="s">
        <v>1027</v>
      </c>
      <c r="L84" s="438"/>
      <c r="M84" s="429"/>
      <c r="Q84" s="190" t="str">
        <f>IF(OR(J84='Drop downs'!$G$7,J84='Drop downs'!$G$5), B84&amp;": "&amp;K84&amp;CHAR(10),"")</f>
        <v/>
      </c>
      <c r="R84" s="190" t="str">
        <f>IF(J84='Drop downs'!$G$2,B84&amp;": "&amp;K84&amp;""," ")</f>
        <v xml:space="preserve"> </v>
      </c>
      <c r="S84" s="190" t="str">
        <f>IF(HO10_ALT_3!E84='Drop downs'!$B$6,HO10_ALT_3!B84&amp;": "&amp;HO10_ALT_3!K84&amp;"","")</f>
        <v/>
      </c>
      <c r="T84" s="175" t="str">
        <f>IF(L84&gt;0,B84&amp;":"&amp;L84&amp;"
","")</f>
        <v/>
      </c>
      <c r="U84" s="175" t="str">
        <f>IF(M84&gt;0,B84&amp;":"&amp;M84&amp;"
","")</f>
        <v/>
      </c>
    </row>
    <row r="85" spans="1:21" ht="60" customHeight="1" x14ac:dyDescent="0.6">
      <c r="A85" s="463"/>
      <c r="B85" s="442"/>
      <c r="C85" s="205" t="s">
        <v>414</v>
      </c>
      <c r="D85" s="195" t="s">
        <v>257</v>
      </c>
      <c r="E85" s="433"/>
      <c r="F85" s="433"/>
      <c r="G85" s="460"/>
      <c r="H85" s="433"/>
      <c r="I85" s="433"/>
      <c r="J85" s="433"/>
      <c r="K85" s="436"/>
      <c r="L85" s="439"/>
      <c r="M85" s="430"/>
      <c r="Q85" s="190"/>
      <c r="R85" s="190"/>
      <c r="S85" s="190"/>
    </row>
    <row r="86" spans="1:21" ht="60" customHeight="1" x14ac:dyDescent="0.6">
      <c r="A86" s="463"/>
      <c r="B86" s="442"/>
      <c r="C86" s="205" t="s">
        <v>415</v>
      </c>
      <c r="D86" s="195" t="s">
        <v>257</v>
      </c>
      <c r="E86" s="433"/>
      <c r="F86" s="433"/>
      <c r="G86" s="460"/>
      <c r="H86" s="433"/>
      <c r="I86" s="433"/>
      <c r="J86" s="433"/>
      <c r="K86" s="436"/>
      <c r="L86" s="439"/>
      <c r="M86" s="430"/>
      <c r="Q86" s="190"/>
      <c r="R86" s="190"/>
      <c r="S86" s="190"/>
    </row>
    <row r="87" spans="1:21" ht="60" customHeight="1" thickBot="1" x14ac:dyDescent="0.65">
      <c r="A87" s="464"/>
      <c r="B87" s="443"/>
      <c r="C87" s="207" t="s">
        <v>416</v>
      </c>
      <c r="D87" s="195" t="s">
        <v>257</v>
      </c>
      <c r="E87" s="447"/>
      <c r="F87" s="447"/>
      <c r="G87" s="461"/>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59.5" customHeight="1" thickBot="1" x14ac:dyDescent="0.65">
      <c r="A96" s="468" t="str">
        <f>T8&amp;T18&amp;T20&amp;T28&amp;T36&amp;T42&amp;T47&amp;T49&amp;T54&amp;T57&amp;T65&amp;T72&amp;T77&amp;T84</f>
        <v xml:space="preserve">IIA5:Mitigation: Restrict development of HMOs in areas characterised by family housing.
IIA12:Mitigation: Restrict development of HMOs in areas characterised by family housing.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yd3iheqig6A3sLMOu8EBy0dEYE/SkIj85rGRUDS5vaXG7V1DTRdTA57oYdzSLW5iSdHGceA8cLY/Y3GEeCifkw==" saltValue="EuoTbNPEzFhUR5gvH6B2Jg=="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I84:I87"/>
    <mergeCell ref="J84:J87"/>
    <mergeCell ref="K84:K87"/>
    <mergeCell ref="L84:L87"/>
    <mergeCell ref="A84:A87"/>
    <mergeCell ref="B84:B87"/>
    <mergeCell ref="E84:E87"/>
    <mergeCell ref="F84:F87"/>
    <mergeCell ref="G84:G87"/>
    <mergeCell ref="H84:H87"/>
    <mergeCell ref="A94:M94"/>
    <mergeCell ref="A95:M95"/>
    <mergeCell ref="M18:M19"/>
    <mergeCell ref="M20:M27"/>
    <mergeCell ref="M28:M35"/>
    <mergeCell ref="M36:M41"/>
    <mergeCell ref="M42:M46"/>
    <mergeCell ref="M47:M48"/>
    <mergeCell ref="M49:M53"/>
    <mergeCell ref="M54:M56"/>
    <mergeCell ref="M57:M64"/>
    <mergeCell ref="A96:M96"/>
    <mergeCell ref="H77:H83"/>
    <mergeCell ref="I77:I83"/>
    <mergeCell ref="J77:J83"/>
    <mergeCell ref="K77:K83"/>
    <mergeCell ref="L77:L83"/>
    <mergeCell ref="I72:I76"/>
    <mergeCell ref="J72:J76"/>
    <mergeCell ref="K72:K76"/>
    <mergeCell ref="L72:L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8:D87">
    <cfRule type="expression" dxfId="2181" priority="1">
      <formula>$D8="No"</formula>
    </cfRule>
  </conditionalFormatting>
  <conditionalFormatting sqref="J8 J28 J72 J84">
    <cfRule type="cellIs" dxfId="2180" priority="63" operator="equal">
      <formula>"Significant Negative"</formula>
    </cfRule>
    <cfRule type="cellIs" dxfId="2179" priority="64" operator="equal">
      <formula>"Minor Negative"</formula>
    </cfRule>
    <cfRule type="cellIs" dxfId="2178" priority="65" operator="equal">
      <formula>"Uncertain"</formula>
    </cfRule>
    <cfRule type="cellIs" dxfId="2177" priority="66" operator="equal">
      <formula>"Neutral"</formula>
    </cfRule>
    <cfRule type="cellIs" dxfId="2176" priority="67" operator="equal">
      <formula>"Minor Positive"</formula>
    </cfRule>
    <cfRule type="cellIs" dxfId="2175" priority="68" operator="equal">
      <formula>"Significant Positive"</formula>
    </cfRule>
  </conditionalFormatting>
  <conditionalFormatting sqref="J18">
    <cfRule type="cellIs" dxfId="2174" priority="2" operator="equal">
      <formula>"Significant Negative"</formula>
    </cfRule>
    <cfRule type="cellIs" dxfId="2173" priority="3" operator="equal">
      <formula>"Minor Negative"</formula>
    </cfRule>
    <cfRule type="cellIs" dxfId="2172" priority="4" operator="equal">
      <formula>"Uncertain"</formula>
    </cfRule>
    <cfRule type="cellIs" dxfId="2171" priority="5" operator="equal">
      <formula>"Neutral"</formula>
    </cfRule>
    <cfRule type="cellIs" dxfId="2170" priority="6" operator="equal">
      <formula>"Minor Positive"</formula>
    </cfRule>
    <cfRule type="cellIs" dxfId="2169" priority="7" operator="equal">
      <formula>"Significant Positive"</formula>
    </cfRule>
  </conditionalFormatting>
  <conditionalFormatting sqref="J20">
    <cfRule type="cellIs" dxfId="2168" priority="57" operator="equal">
      <formula>"Significant Negative"</formula>
    </cfRule>
    <cfRule type="cellIs" dxfId="2167" priority="58" operator="equal">
      <formula>"Minor Negative"</formula>
    </cfRule>
    <cfRule type="cellIs" dxfId="2166" priority="59" operator="equal">
      <formula>"Uncertain"</formula>
    </cfRule>
    <cfRule type="cellIs" dxfId="2165" priority="60" operator="equal">
      <formula>"Neutral"</formula>
    </cfRule>
    <cfRule type="cellIs" dxfId="2164" priority="61" operator="equal">
      <formula>"Minor Positive"</formula>
    </cfRule>
    <cfRule type="cellIs" dxfId="2163" priority="62" operator="equal">
      <formula>"Significant Positive"</formula>
    </cfRule>
  </conditionalFormatting>
  <conditionalFormatting sqref="J36">
    <cfRule type="cellIs" dxfId="2162" priority="51" operator="equal">
      <formula>"Significant Negative"</formula>
    </cfRule>
    <cfRule type="cellIs" dxfId="2161" priority="52" operator="equal">
      <formula>"Minor Negative"</formula>
    </cfRule>
    <cfRule type="cellIs" dxfId="2160" priority="53" operator="equal">
      <formula>"Uncertain"</formula>
    </cfRule>
    <cfRule type="cellIs" dxfId="2159" priority="54" operator="equal">
      <formula>"Neutral"</formula>
    </cfRule>
    <cfRule type="cellIs" dxfId="2158" priority="55" operator="equal">
      <formula>"Minor Positive"</formula>
    </cfRule>
    <cfRule type="cellIs" dxfId="2157" priority="56" operator="equal">
      <formula>"Significant Positive"</formula>
    </cfRule>
  </conditionalFormatting>
  <conditionalFormatting sqref="J42">
    <cfRule type="cellIs" dxfId="2156" priority="39" operator="equal">
      <formula>"Significant Negative"</formula>
    </cfRule>
    <cfRule type="cellIs" dxfId="2155" priority="40" operator="equal">
      <formula>"Minor Negative"</formula>
    </cfRule>
    <cfRule type="cellIs" dxfId="2154" priority="41" operator="equal">
      <formula>"Uncertain"</formula>
    </cfRule>
    <cfRule type="cellIs" dxfId="2153" priority="42" operator="equal">
      <formula>"Neutral"</formula>
    </cfRule>
    <cfRule type="cellIs" dxfId="2152" priority="43" operator="equal">
      <formula>"Minor Positive"</formula>
    </cfRule>
    <cfRule type="cellIs" dxfId="2151" priority="44" operator="equal">
      <formula>"Significant Positive"</formula>
    </cfRule>
  </conditionalFormatting>
  <conditionalFormatting sqref="J47">
    <cfRule type="cellIs" dxfId="2150" priority="8" operator="equal">
      <formula>"Significant Negative"</formula>
    </cfRule>
    <cfRule type="cellIs" dxfId="2149" priority="9" operator="equal">
      <formula>"Minor Negative"</formula>
    </cfRule>
    <cfRule type="cellIs" dxfId="2148" priority="10" operator="equal">
      <formula>"Uncertain"</formula>
    </cfRule>
    <cfRule type="cellIs" dxfId="2147" priority="11" operator="equal">
      <formula>"Neutral"</formula>
    </cfRule>
    <cfRule type="cellIs" dxfId="2146" priority="12" operator="equal">
      <formula>"Minor Positive"</formula>
    </cfRule>
    <cfRule type="cellIs" dxfId="2145" priority="13" operator="equal">
      <formula>"Significant Positive"</formula>
    </cfRule>
  </conditionalFormatting>
  <conditionalFormatting sqref="J49">
    <cfRule type="cellIs" dxfId="2144" priority="14" operator="equal">
      <formula>"Significant Negative"</formula>
    </cfRule>
    <cfRule type="cellIs" dxfId="2143" priority="15" operator="equal">
      <formula>"Minor Negative"</formula>
    </cfRule>
    <cfRule type="cellIs" dxfId="2142" priority="16" operator="equal">
      <formula>"Uncertain"</formula>
    </cfRule>
    <cfRule type="cellIs" dxfId="2141" priority="17" operator="equal">
      <formula>"Neutral"</formula>
    </cfRule>
    <cfRule type="cellIs" dxfId="2140" priority="18" operator="equal">
      <formula>"Minor Positive"</formula>
    </cfRule>
    <cfRule type="cellIs" dxfId="2139" priority="19" operator="equal">
      <formula>"Significant Positive"</formula>
    </cfRule>
  </conditionalFormatting>
  <conditionalFormatting sqref="J54">
    <cfRule type="cellIs" dxfId="2138" priority="45" operator="equal">
      <formula>"Significant Negative"</formula>
    </cfRule>
    <cfRule type="cellIs" dxfId="2137" priority="46" operator="equal">
      <formula>"Minor Negative"</formula>
    </cfRule>
    <cfRule type="cellIs" dxfId="2136" priority="47" operator="equal">
      <formula>"Uncertain"</formula>
    </cfRule>
    <cfRule type="cellIs" dxfId="2135" priority="48" operator="equal">
      <formula>"Neutral"</formula>
    </cfRule>
    <cfRule type="cellIs" dxfId="2134" priority="49" operator="equal">
      <formula>"Minor Positive"</formula>
    </cfRule>
    <cfRule type="cellIs" dxfId="2133" priority="50" operator="equal">
      <formula>"Significant Positive"</formula>
    </cfRule>
  </conditionalFormatting>
  <conditionalFormatting sqref="J57">
    <cfRule type="cellIs" dxfId="2132" priority="33" operator="equal">
      <formula>"Significant Negative"</formula>
    </cfRule>
    <cfRule type="cellIs" dxfId="2131" priority="34" operator="equal">
      <formula>"Minor Negative"</formula>
    </cfRule>
    <cfRule type="cellIs" dxfId="2130" priority="35" operator="equal">
      <formula>"Uncertain"</formula>
    </cfRule>
    <cfRule type="cellIs" dxfId="2129" priority="36" operator="equal">
      <formula>"Neutral"</formula>
    </cfRule>
    <cfRule type="cellIs" dxfId="2128" priority="37" operator="equal">
      <formula>"Minor Positive"</formula>
    </cfRule>
    <cfRule type="cellIs" dxfId="2127" priority="38" operator="equal">
      <formula>"Significant Positive"</formula>
    </cfRule>
  </conditionalFormatting>
  <conditionalFormatting sqref="J65">
    <cfRule type="cellIs" dxfId="2126" priority="20" operator="equal">
      <formula>"Significant Negative"</formula>
    </cfRule>
    <cfRule type="cellIs" dxfId="2125" priority="21" operator="equal">
      <formula>"Minor Negative"</formula>
    </cfRule>
    <cfRule type="cellIs" dxfId="2124" priority="22" operator="equal">
      <formula>"Uncertain"</formula>
    </cfRule>
    <cfRule type="cellIs" dxfId="2123" priority="23" operator="equal">
      <formula>"Neutral"</formula>
    </cfRule>
    <cfRule type="cellIs" dxfId="2122" priority="24" operator="equal">
      <formula>"Minor Positive"</formula>
    </cfRule>
    <cfRule type="cellIs" dxfId="2121" priority="25" operator="equal">
      <formula>"Significant Positive"</formula>
    </cfRule>
  </conditionalFormatting>
  <conditionalFormatting sqref="J77">
    <cfRule type="cellIs" dxfId="2120" priority="26" operator="equal">
      <formula>"Significant Negative"</formula>
    </cfRule>
    <cfRule type="cellIs" dxfId="2119" priority="27" operator="equal">
      <formula>"Minor Negative"</formula>
    </cfRule>
    <cfRule type="cellIs" dxfId="2118" priority="28" operator="equal">
      <formula>"Uncertain"</formula>
    </cfRule>
    <cfRule type="cellIs" dxfId="2117" priority="29" operator="equal">
      <formula>"Neutral"</formula>
    </cfRule>
    <cfRule type="cellIs" dxfId="2116" priority="30" operator="equal">
      <formula>"Minor Positive"</formula>
    </cfRule>
    <cfRule type="cellIs" dxfId="2115" priority="3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FC379E55-E58E-483C-8FB9-16D330F15FB0}">
          <x14:formula1>
            <xm:f>'Drop downs'!$A$2:$A$3</xm:f>
          </x14:formula1>
          <xm:sqref>D8:D87</xm:sqref>
        </x14:dataValidation>
        <x14:dataValidation type="list" allowBlank="1" showInputMessage="1" showErrorMessage="1" xr:uid="{D7C38FDD-DFCD-4FFD-83FD-46F14828799B}">
          <x14:formula1>
            <xm:f>'Drop downs'!$B$2:$B$4</xm:f>
          </x14:formula1>
          <xm:sqref>E8 E49 E20 E28 E18 E36 E84 E57 E77 E42 E54 E65 E47 E72</xm:sqref>
        </x14:dataValidation>
        <x14:dataValidation type="list" allowBlank="1" showInputMessage="1" showErrorMessage="1" xr:uid="{B335AAFB-042A-45BD-9C1D-0015C4179C33}">
          <x14:formula1>
            <xm:f>'Drop downs'!$C$2:$C$5</xm:f>
          </x14:formula1>
          <xm:sqref>F8 F49 F20 F28 F18 F36 F84 F57 F77 F42 F54 F65 F47 F72</xm:sqref>
        </x14:dataValidation>
        <x14:dataValidation type="list" allowBlank="1" showInputMessage="1" showErrorMessage="1" xr:uid="{F8B77D07-A87F-41D4-BB25-8DD86855BBA7}">
          <x14:formula1>
            <xm:f>'Drop downs'!$D$2:$D$7</xm:f>
          </x14:formula1>
          <xm:sqref>G8 G49 G20 G28 G18 G36 G84 G57 G77 G42 G54 G65 G47 G72</xm:sqref>
        </x14:dataValidation>
        <x14:dataValidation type="list" allowBlank="1" showInputMessage="1" showErrorMessage="1" xr:uid="{6F3DC217-765E-41FE-872D-2BBCB592042D}">
          <x14:formula1>
            <xm:f>'Drop downs'!$E$2:$E$6</xm:f>
          </x14:formula1>
          <xm:sqref>H8 H49 H20 H28 H18 H36 H84 H57 H77 H42 H54 H65 H47 H72</xm:sqref>
        </x14:dataValidation>
        <x14:dataValidation type="list" allowBlank="1" showInputMessage="1" showErrorMessage="1" xr:uid="{71D64C13-3714-4E03-83E8-0574885BB0B4}">
          <x14:formula1>
            <xm:f>'Drop downs'!$F$2:$F$6</xm:f>
          </x14:formula1>
          <xm:sqref>I8 I49 I20 I28 I18 I36 I84 I57 I77 I42 I54 I65 I47 I72</xm:sqref>
        </x14:dataValidation>
        <x14:dataValidation type="list" allowBlank="1" showInputMessage="1" showErrorMessage="1" xr:uid="{C276B3F1-C288-4FFF-8680-1FE1DADECB47}">
          <x14:formula1>
            <xm:f>'Drop downs'!$G$2:$G$7</xm:f>
          </x14:formula1>
          <xm:sqref>J8 J49 J20 J28 J36 J72 J84 J57 J77 J42 J54 J65 J47 J18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597D-ADC3-40CB-A84F-5A8344A3D74B}">
  <sheetPr codeName="Sheet112">
    <tabColor rgb="FF7030A0"/>
  </sheetPr>
  <dimension ref="A1:U98"/>
  <sheetViews>
    <sheetView zoomScaleNormal="100" workbookViewId="0">
      <selection activeCell="C1" sqref="C1:F1"/>
    </sheetView>
  </sheetViews>
  <sheetFormatPr defaultColWidth="8.54296875" defaultRowHeight="26" x14ac:dyDescent="0.6"/>
  <cols>
    <col min="1" max="1" width="65.2695312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41.453125" style="175" customWidth="1"/>
    <col min="10" max="10" width="20.54296875" style="175" customWidth="1"/>
    <col min="11" max="11" width="69.17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1035</v>
      </c>
      <c r="D1" s="412"/>
      <c r="E1" s="412"/>
      <c r="F1" s="413"/>
      <c r="G1" s="176"/>
      <c r="I1" s="177"/>
      <c r="J1" s="177"/>
      <c r="K1" s="177"/>
    </row>
    <row r="2" spans="1:21" x14ac:dyDescent="0.6">
      <c r="A2" s="174" t="s">
        <v>31</v>
      </c>
      <c r="B2" s="178"/>
      <c r="C2" s="412" t="s">
        <v>955</v>
      </c>
      <c r="D2" s="412"/>
      <c r="E2" s="412"/>
      <c r="F2" s="413"/>
      <c r="I2" s="181"/>
      <c r="J2" s="181"/>
      <c r="K2" s="181"/>
    </row>
    <row r="3" spans="1:21" x14ac:dyDescent="0.6">
      <c r="A3" s="182" t="s">
        <v>32</v>
      </c>
      <c r="B3" s="183"/>
      <c r="C3" s="412" t="s">
        <v>1036</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IF(HO10_ALT_4!E8='Drop downs'!$B$6,HO10_ALT_4!B8&amp;": "&amp;HO10_ALT_4!K8&amp;"","")</f>
        <v/>
      </c>
      <c r="T8" s="175" t="str">
        <f>IF(L8&gt;0,B8&amp;":"&amp;L8&amp;"
","")</f>
        <v/>
      </c>
      <c r="U8" s="175" t="str">
        <f>IF(M8&gt;0,B8&amp;":"&amp;M8&amp;"
","")</f>
        <v/>
      </c>
    </row>
    <row r="9" spans="1:21" ht="56.2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86.25"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68.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IF(HO10_ALT_4!E18='Drop downs'!$B$6,HO10_ALT_4!B18&amp;": "&amp;HO10_ALT_4!K18&amp;"","")</f>
        <v/>
      </c>
      <c r="T18" s="175" t="str">
        <f>IF(L18&gt;0,B18&amp;":"&amp;L18&amp;"
","")</f>
        <v/>
      </c>
      <c r="U18" s="175" t="str">
        <f>IF(M18&gt;0,B18&amp;":"&amp;M18&amp;"
","")</f>
        <v/>
      </c>
    </row>
    <row r="19" spans="1:21" ht="96.6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421</v>
      </c>
      <c r="F20" s="432" t="s">
        <v>444</v>
      </c>
      <c r="G20" s="432" t="s">
        <v>427</v>
      </c>
      <c r="H20" s="432" t="s">
        <v>424</v>
      </c>
      <c r="I20" s="432" t="s">
        <v>425</v>
      </c>
      <c r="J20" s="432" t="s">
        <v>166</v>
      </c>
      <c r="K20" s="435" t="s">
        <v>1037</v>
      </c>
      <c r="L20" s="524" t="s">
        <v>1038</v>
      </c>
      <c r="M20" s="527"/>
      <c r="Q20" s="190" t="str">
        <f>IF(OR(J20='Drop downs'!$G$7,J20='Drop downs'!$G$5), B20&amp;": "&amp;K20&amp;CHAR(10),"")</f>
        <v/>
      </c>
      <c r="R20" s="190" t="str">
        <f>IF(J20='Drop downs'!$G$2,B20&amp;": "&amp;K20&amp;""," ")</f>
        <v xml:space="preserve"> </v>
      </c>
      <c r="S20" s="190" t="str">
        <f>IF(HO10_ALT_4!E20='Drop downs'!$B$6,HO10_ALT_4!B20&amp;": "&amp;HO10_ALT_4!K20&amp;"","")</f>
        <v/>
      </c>
      <c r="T20" s="175" t="str">
        <f>IF(L20&gt;0,B20&amp;":"&amp;L20&amp;"
","")</f>
        <v xml:space="preserve">IIA3:Mitigation: The policy should include a measure to assess the over concentration of HMOs, to mitigate against a negative impact on inclusivity and accessibility.
</v>
      </c>
      <c r="U20" s="175" t="str">
        <f>IF(M20&gt;0,B20&amp;":"&amp;M20&amp;"
","")</f>
        <v/>
      </c>
    </row>
    <row r="21" spans="1:21" ht="52" x14ac:dyDescent="0.6">
      <c r="A21" s="421"/>
      <c r="B21" s="442"/>
      <c r="C21" s="195" t="s">
        <v>339</v>
      </c>
      <c r="D21" s="191" t="s">
        <v>257</v>
      </c>
      <c r="E21" s="433"/>
      <c r="F21" s="433"/>
      <c r="G21" s="433"/>
      <c r="H21" s="433"/>
      <c r="I21" s="433"/>
      <c r="J21" s="433"/>
      <c r="K21" s="436"/>
      <c r="L21" s="525"/>
      <c r="M21" s="528"/>
      <c r="Q21" s="190"/>
      <c r="R21" s="190"/>
      <c r="S21" s="190"/>
    </row>
    <row r="22" spans="1:21" ht="52" x14ac:dyDescent="0.6">
      <c r="A22" s="421"/>
      <c r="B22" s="442"/>
      <c r="C22" s="195" t="s">
        <v>340</v>
      </c>
      <c r="D22" s="191" t="s">
        <v>257</v>
      </c>
      <c r="E22" s="433"/>
      <c r="F22" s="433"/>
      <c r="G22" s="433"/>
      <c r="H22" s="433"/>
      <c r="I22" s="433"/>
      <c r="J22" s="433"/>
      <c r="K22" s="436"/>
      <c r="L22" s="525"/>
      <c r="M22" s="528"/>
      <c r="Q22" s="190"/>
      <c r="R22" s="190"/>
      <c r="S22" s="190"/>
    </row>
    <row r="23" spans="1:21" ht="52" x14ac:dyDescent="0.6">
      <c r="A23" s="421"/>
      <c r="B23" s="442"/>
      <c r="C23" s="195" t="s">
        <v>341</v>
      </c>
      <c r="D23" s="191" t="s">
        <v>257</v>
      </c>
      <c r="E23" s="433"/>
      <c r="F23" s="433"/>
      <c r="G23" s="433"/>
      <c r="H23" s="433"/>
      <c r="I23" s="433"/>
      <c r="J23" s="433"/>
      <c r="K23" s="436"/>
      <c r="L23" s="525"/>
      <c r="M23" s="528"/>
      <c r="Q23" s="190"/>
      <c r="R23" s="190"/>
      <c r="S23" s="190"/>
    </row>
    <row r="24" spans="1:21" ht="52" x14ac:dyDescent="0.6">
      <c r="A24" s="421"/>
      <c r="B24" s="442"/>
      <c r="C24" s="195" t="s">
        <v>342</v>
      </c>
      <c r="D24" s="191" t="s">
        <v>257</v>
      </c>
      <c r="E24" s="433"/>
      <c r="F24" s="433"/>
      <c r="G24" s="433"/>
      <c r="H24" s="433"/>
      <c r="I24" s="433"/>
      <c r="J24" s="433"/>
      <c r="K24" s="436"/>
      <c r="L24" s="525"/>
      <c r="M24" s="528"/>
      <c r="Q24" s="190"/>
      <c r="R24" s="190"/>
      <c r="S24" s="190"/>
    </row>
    <row r="25" spans="1:21" ht="104" x14ac:dyDescent="0.6">
      <c r="A25" s="421"/>
      <c r="B25" s="442"/>
      <c r="C25" s="195" t="s">
        <v>343</v>
      </c>
      <c r="D25" s="191" t="s">
        <v>257</v>
      </c>
      <c r="E25" s="433"/>
      <c r="F25" s="433"/>
      <c r="G25" s="433"/>
      <c r="H25" s="433"/>
      <c r="I25" s="433"/>
      <c r="J25" s="433"/>
      <c r="K25" s="436"/>
      <c r="L25" s="525"/>
      <c r="M25" s="528"/>
      <c r="Q25" s="190"/>
      <c r="R25" s="190"/>
      <c r="S25" s="190"/>
    </row>
    <row r="26" spans="1:21" ht="52" x14ac:dyDescent="0.6">
      <c r="A26" s="421"/>
      <c r="B26" s="442"/>
      <c r="C26" s="195" t="s">
        <v>344</v>
      </c>
      <c r="D26" s="191" t="s">
        <v>253</v>
      </c>
      <c r="E26" s="433"/>
      <c r="F26" s="433"/>
      <c r="G26" s="433"/>
      <c r="H26" s="433"/>
      <c r="I26" s="433"/>
      <c r="J26" s="433"/>
      <c r="K26" s="436"/>
      <c r="L26" s="525"/>
      <c r="M26" s="528"/>
      <c r="Q26" s="190"/>
      <c r="R26" s="190"/>
      <c r="S26" s="190"/>
    </row>
    <row r="27" spans="1:21" ht="78.5" thickBot="1" x14ac:dyDescent="0.65">
      <c r="A27" s="422"/>
      <c r="B27" s="443"/>
      <c r="C27" s="196" t="s">
        <v>345</v>
      </c>
      <c r="D27" s="193" t="s">
        <v>253</v>
      </c>
      <c r="E27" s="434"/>
      <c r="F27" s="434"/>
      <c r="G27" s="434"/>
      <c r="H27" s="434"/>
      <c r="I27" s="434"/>
      <c r="J27" s="434"/>
      <c r="K27" s="437"/>
      <c r="L27" s="526"/>
      <c r="M27" s="529"/>
      <c r="Q27" s="190"/>
      <c r="R27" s="190"/>
      <c r="S27" s="190"/>
    </row>
    <row r="28" spans="1:21" ht="103" customHeight="1" x14ac:dyDescent="0.6">
      <c r="A28" s="420" t="s">
        <v>346</v>
      </c>
      <c r="B28" s="441" t="s">
        <v>121</v>
      </c>
      <c r="C28" s="197" t="s">
        <v>347</v>
      </c>
      <c r="D28" s="194" t="s">
        <v>253</v>
      </c>
      <c r="E28" s="432" t="s">
        <v>421</v>
      </c>
      <c r="F28" s="432" t="s">
        <v>444</v>
      </c>
      <c r="G28" s="432" t="s">
        <v>427</v>
      </c>
      <c r="H28" s="432" t="s">
        <v>424</v>
      </c>
      <c r="I28" s="432" t="s">
        <v>425</v>
      </c>
      <c r="J28" s="432" t="s">
        <v>159</v>
      </c>
      <c r="K28" s="435" t="s">
        <v>1031</v>
      </c>
      <c r="L28" s="438"/>
      <c r="M28" s="429"/>
      <c r="Q28" s="190" t="str">
        <f>IF(OR(J28='Drop downs'!$G$7,J28='Drop downs'!$G$5), B28&amp;": "&amp;K28&amp;CHAR(10),"")</f>
        <v/>
      </c>
      <c r="R28" s="190" t="str">
        <f>IF(J28='Drop downs'!$G$2,B28&amp;": "&amp;K28&amp;""," ")</f>
        <v xml:space="preserve"> </v>
      </c>
      <c r="S28" s="190" t="str">
        <f>IF(HO10_ALT_4!E28='Drop downs'!$B$6,HO10_ALT_4!B28&amp;": "&amp;HO10_ALT_4!K28&amp;"","")</f>
        <v/>
      </c>
      <c r="T28" s="175" t="str">
        <f>IF(L28&gt;0,B28&amp;":"&amp;L28&amp;"
","")</f>
        <v/>
      </c>
      <c r="U28" s="175" t="str">
        <f>IF(M28&gt;0,B28&amp;":"&amp;M28&amp;"
","")</f>
        <v/>
      </c>
    </row>
    <row r="29" spans="1:21" ht="83.5" customHeight="1" x14ac:dyDescent="0.6">
      <c r="A29" s="421"/>
      <c r="B29" s="442"/>
      <c r="C29" s="198" t="s">
        <v>348</v>
      </c>
      <c r="D29" s="195" t="s">
        <v>257</v>
      </c>
      <c r="E29" s="433"/>
      <c r="F29" s="433"/>
      <c r="G29" s="433"/>
      <c r="H29" s="433"/>
      <c r="I29" s="433"/>
      <c r="J29" s="433"/>
      <c r="K29" s="436"/>
      <c r="L29" s="439"/>
      <c r="M29" s="430"/>
      <c r="Q29" s="190"/>
      <c r="R29" s="190"/>
      <c r="S29" s="190"/>
    </row>
    <row r="30" spans="1:21" ht="67.5" customHeight="1" x14ac:dyDescent="0.6">
      <c r="A30" s="421"/>
      <c r="B30" s="442"/>
      <c r="C30" s="198" t="s">
        <v>349</v>
      </c>
      <c r="D30" s="195" t="s">
        <v>257</v>
      </c>
      <c r="E30" s="433"/>
      <c r="F30" s="433"/>
      <c r="G30" s="433"/>
      <c r="H30" s="433"/>
      <c r="I30" s="433"/>
      <c r="J30" s="433"/>
      <c r="K30" s="436"/>
      <c r="L30" s="439"/>
      <c r="M30" s="430"/>
      <c r="Q30" s="190"/>
      <c r="R30" s="190"/>
      <c r="S30" s="190"/>
    </row>
    <row r="31" spans="1:21" ht="73" customHeight="1" x14ac:dyDescent="0.6">
      <c r="A31" s="421"/>
      <c r="B31" s="442"/>
      <c r="C31" s="198" t="s">
        <v>350</v>
      </c>
      <c r="D31" s="195" t="s">
        <v>257</v>
      </c>
      <c r="E31" s="433"/>
      <c r="F31" s="433"/>
      <c r="G31" s="433"/>
      <c r="H31" s="433"/>
      <c r="I31" s="433"/>
      <c r="J31" s="433"/>
      <c r="K31" s="436"/>
      <c r="L31" s="439"/>
      <c r="M31" s="430"/>
      <c r="Q31" s="190"/>
      <c r="R31" s="190"/>
      <c r="S31" s="190"/>
    </row>
    <row r="32" spans="1:21" ht="65.5" customHeight="1" x14ac:dyDescent="0.6">
      <c r="A32" s="421"/>
      <c r="B32" s="442"/>
      <c r="C32" s="198" t="s">
        <v>351</v>
      </c>
      <c r="D32" s="195" t="s">
        <v>257</v>
      </c>
      <c r="E32" s="433"/>
      <c r="F32" s="433"/>
      <c r="G32" s="433"/>
      <c r="H32" s="433"/>
      <c r="I32" s="433"/>
      <c r="J32" s="433"/>
      <c r="K32" s="436"/>
      <c r="L32" s="439"/>
      <c r="M32" s="430"/>
      <c r="Q32" s="190"/>
      <c r="R32" s="190"/>
      <c r="S32" s="190"/>
    </row>
    <row r="33" spans="1:21" ht="60" customHeight="1" x14ac:dyDescent="0.6">
      <c r="A33" s="421"/>
      <c r="B33" s="442"/>
      <c r="C33" s="198" t="s">
        <v>352</v>
      </c>
      <c r="D33" s="195" t="s">
        <v>253</v>
      </c>
      <c r="E33" s="433"/>
      <c r="F33" s="433"/>
      <c r="G33" s="433"/>
      <c r="H33" s="433"/>
      <c r="I33" s="433"/>
      <c r="J33" s="433"/>
      <c r="K33" s="436"/>
      <c r="L33" s="439"/>
      <c r="M33" s="430"/>
      <c r="Q33" s="190"/>
      <c r="R33" s="190"/>
      <c r="S33" s="190"/>
    </row>
    <row r="34" spans="1:21" ht="73.5" customHeight="1" x14ac:dyDescent="0.6">
      <c r="A34" s="421"/>
      <c r="B34" s="442"/>
      <c r="C34" s="198" t="s">
        <v>353</v>
      </c>
      <c r="D34" s="195" t="s">
        <v>257</v>
      </c>
      <c r="E34" s="433"/>
      <c r="F34" s="433"/>
      <c r="G34" s="433"/>
      <c r="H34" s="433"/>
      <c r="I34" s="433"/>
      <c r="J34" s="433"/>
      <c r="K34" s="436"/>
      <c r="L34" s="439"/>
      <c r="M34" s="430"/>
      <c r="Q34" s="190"/>
      <c r="R34" s="190"/>
      <c r="S34" s="190"/>
    </row>
    <row r="35" spans="1:21" ht="60" customHeight="1" thickBot="1" x14ac:dyDescent="0.65">
      <c r="A35" s="446"/>
      <c r="B35" s="443"/>
      <c r="C35" s="211" t="s">
        <v>354</v>
      </c>
      <c r="D35" s="196" t="s">
        <v>257</v>
      </c>
      <c r="E35" s="434"/>
      <c r="F35" s="434"/>
      <c r="G35" s="434"/>
      <c r="H35" s="434"/>
      <c r="I35" s="434"/>
      <c r="J35" s="434"/>
      <c r="K35" s="437"/>
      <c r="L35" s="453"/>
      <c r="M35" s="448"/>
      <c r="Q35" s="190"/>
      <c r="R35" s="190"/>
      <c r="S35" s="190"/>
    </row>
    <row r="36" spans="1:21" ht="52" x14ac:dyDescent="0.6">
      <c r="A36" s="449" t="s">
        <v>355</v>
      </c>
      <c r="B36" s="441" t="s">
        <v>122</v>
      </c>
      <c r="C36" s="213" t="s">
        <v>356</v>
      </c>
      <c r="D36" s="194" t="s">
        <v>253</v>
      </c>
      <c r="E36" s="432" t="s">
        <v>421</v>
      </c>
      <c r="F36" s="432" t="s">
        <v>422</v>
      </c>
      <c r="G36" s="432" t="s">
        <v>427</v>
      </c>
      <c r="H36" s="432" t="s">
        <v>424</v>
      </c>
      <c r="I36" s="432" t="s">
        <v>425</v>
      </c>
      <c r="J36" s="432" t="s">
        <v>166</v>
      </c>
      <c r="K36" s="435" t="s">
        <v>1039</v>
      </c>
      <c r="L36" s="530" t="s">
        <v>1040</v>
      </c>
      <c r="M36" s="533"/>
      <c r="Q36" s="190" t="str">
        <f>IF(OR(J36='Drop downs'!$G$7,J36='Drop downs'!$G$5), B36&amp;": "&amp;K36&amp;CHAR(10),"")</f>
        <v/>
      </c>
      <c r="R36" s="190" t="str">
        <f>IF(J36='Drop downs'!$G$2,B36&amp;": "&amp;K36&amp;""," ")</f>
        <v xml:space="preserve"> </v>
      </c>
      <c r="S36" s="190" t="str">
        <f>IF(HO10_ALT_4!E36='Drop downs'!$B$6,HO10_ALT_4!B36&amp;": "&amp;HO10_ALT_4!K36&amp;"","")</f>
        <v/>
      </c>
      <c r="T36" s="175" t="str">
        <f>IF(L36&gt;0,B36&amp;":"&amp;L36&amp;"
","")</f>
        <v xml:space="preserve">IIA5:Mitigation: The policy should include a measure to assess the over concentration of HMOs, to mitigate against a negative impact on family housing within the Borough.
</v>
      </c>
      <c r="U36" s="175" t="str">
        <f>IF(M36&gt;0,B36&amp;":"&amp;M36&amp;"
","")</f>
        <v/>
      </c>
    </row>
    <row r="37" spans="1:21" ht="52" x14ac:dyDescent="0.6">
      <c r="A37" s="421"/>
      <c r="B37" s="442"/>
      <c r="C37" s="195" t="s">
        <v>357</v>
      </c>
      <c r="D37" s="195" t="s">
        <v>253</v>
      </c>
      <c r="E37" s="433"/>
      <c r="F37" s="433"/>
      <c r="G37" s="433"/>
      <c r="H37" s="433"/>
      <c r="I37" s="433"/>
      <c r="J37" s="433"/>
      <c r="K37" s="436"/>
      <c r="L37" s="525"/>
      <c r="M37" s="528"/>
      <c r="Q37" s="190"/>
      <c r="R37" s="190"/>
      <c r="S37" s="190"/>
    </row>
    <row r="38" spans="1:21" ht="58" customHeight="1" x14ac:dyDescent="0.6">
      <c r="A38" s="421"/>
      <c r="B38" s="442"/>
      <c r="C38" s="195" t="s">
        <v>358</v>
      </c>
      <c r="D38" s="195" t="s">
        <v>257</v>
      </c>
      <c r="E38" s="433"/>
      <c r="F38" s="433"/>
      <c r="G38" s="433"/>
      <c r="H38" s="433"/>
      <c r="I38" s="433"/>
      <c r="J38" s="433"/>
      <c r="K38" s="436"/>
      <c r="L38" s="525"/>
      <c r="M38" s="528"/>
      <c r="Q38" s="190"/>
      <c r="R38" s="190"/>
      <c r="S38" s="190"/>
    </row>
    <row r="39" spans="1:21" ht="85.5" customHeight="1" x14ac:dyDescent="0.6">
      <c r="A39" s="421"/>
      <c r="B39" s="442"/>
      <c r="C39" s="195" t="s">
        <v>359</v>
      </c>
      <c r="D39" s="195" t="s">
        <v>257</v>
      </c>
      <c r="E39" s="433"/>
      <c r="F39" s="433"/>
      <c r="G39" s="433"/>
      <c r="H39" s="433"/>
      <c r="I39" s="433"/>
      <c r="J39" s="433"/>
      <c r="K39" s="436"/>
      <c r="L39" s="525"/>
      <c r="M39" s="528"/>
      <c r="Q39" s="190"/>
      <c r="R39" s="190"/>
      <c r="S39" s="190"/>
    </row>
    <row r="40" spans="1:21" ht="111.65" customHeight="1" x14ac:dyDescent="0.6">
      <c r="A40" s="421"/>
      <c r="B40" s="442"/>
      <c r="C40" s="195" t="s">
        <v>360</v>
      </c>
      <c r="D40" s="195" t="s">
        <v>257</v>
      </c>
      <c r="E40" s="433"/>
      <c r="F40" s="433"/>
      <c r="G40" s="433"/>
      <c r="H40" s="433"/>
      <c r="I40" s="433"/>
      <c r="J40" s="433"/>
      <c r="K40" s="436"/>
      <c r="L40" s="525"/>
      <c r="M40" s="528"/>
      <c r="Q40" s="190"/>
      <c r="R40" s="190"/>
      <c r="S40" s="190"/>
    </row>
    <row r="41" spans="1:21" ht="87.7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80.5" customHeight="1" x14ac:dyDescent="0.6">
      <c r="A42" s="449" t="s">
        <v>362</v>
      </c>
      <c r="B42" s="441" t="s">
        <v>123</v>
      </c>
      <c r="C42" s="213" t="s">
        <v>363</v>
      </c>
      <c r="D42" s="213" t="s">
        <v>253</v>
      </c>
      <c r="E42" s="450" t="s">
        <v>421</v>
      </c>
      <c r="F42" s="450" t="s">
        <v>422</v>
      </c>
      <c r="G42" s="450" t="s">
        <v>510</v>
      </c>
      <c r="H42" s="450" t="s">
        <v>424</v>
      </c>
      <c r="I42" s="450" t="s">
        <v>425</v>
      </c>
      <c r="J42" s="450" t="s">
        <v>159</v>
      </c>
      <c r="K42" s="451" t="s">
        <v>1023</v>
      </c>
      <c r="L42" s="454"/>
      <c r="M42" s="455"/>
      <c r="Q42" s="190" t="str">
        <f>IF(OR(J42='Drop downs'!$G$7,J42='Drop downs'!$G$5), B42&amp;": "&amp;K42&amp;CHAR(10),"")</f>
        <v/>
      </c>
      <c r="R42" s="190" t="str">
        <f>IF(J42='Drop downs'!$G$2,B42&amp;": "&amp;K42&amp;""," ")</f>
        <v xml:space="preserve"> </v>
      </c>
      <c r="S42" s="190" t="str">
        <f>IF(HO10_ALT_4!E42='Drop downs'!$B$6,HO10_ALT_4!B42&amp;": "&amp;HO10_ALT_4!K42&amp;"","")</f>
        <v/>
      </c>
      <c r="T42" s="175" t="str">
        <f>IF(L42&gt;0,B42&amp;":"&amp;L42&amp;"
","")</f>
        <v/>
      </c>
      <c r="U42" s="175" t="str">
        <f>IF(M42&gt;0,B42&amp;":"&amp;M42&amp;"
","")</f>
        <v/>
      </c>
    </row>
    <row r="43" spans="1:21" ht="57.65" customHeight="1" x14ac:dyDescent="0.6">
      <c r="A43" s="421"/>
      <c r="B43" s="442"/>
      <c r="C43" s="195" t="s">
        <v>364</v>
      </c>
      <c r="D43" s="195" t="s">
        <v>257</v>
      </c>
      <c r="E43" s="433"/>
      <c r="F43" s="433"/>
      <c r="G43" s="433"/>
      <c r="H43" s="433"/>
      <c r="I43" s="433"/>
      <c r="J43" s="433"/>
      <c r="K43" s="436"/>
      <c r="L43" s="439"/>
      <c r="M43" s="430"/>
      <c r="Q43" s="190"/>
      <c r="R43" s="190"/>
      <c r="S43" s="190"/>
    </row>
    <row r="44" spans="1:21" ht="56.15" customHeight="1" x14ac:dyDescent="0.6">
      <c r="A44" s="421"/>
      <c r="B44" s="442"/>
      <c r="C44" s="195" t="s">
        <v>365</v>
      </c>
      <c r="D44" s="195" t="s">
        <v>257</v>
      </c>
      <c r="E44" s="433"/>
      <c r="F44" s="433"/>
      <c r="G44" s="433"/>
      <c r="H44" s="433"/>
      <c r="I44" s="433"/>
      <c r="J44" s="433"/>
      <c r="K44" s="436"/>
      <c r="L44" s="439"/>
      <c r="M44" s="430"/>
      <c r="Q44" s="190"/>
      <c r="R44" s="190"/>
      <c r="S44" s="190"/>
    </row>
    <row r="45" spans="1:21" ht="62.15" customHeight="1" x14ac:dyDescent="0.6">
      <c r="A45" s="421"/>
      <c r="B45" s="442"/>
      <c r="C45" s="195" t="s">
        <v>366</v>
      </c>
      <c r="D45" s="195" t="s">
        <v>257</v>
      </c>
      <c r="E45" s="433"/>
      <c r="F45" s="433"/>
      <c r="G45" s="433"/>
      <c r="H45" s="433"/>
      <c r="I45" s="433"/>
      <c r="J45" s="433"/>
      <c r="K45" s="436"/>
      <c r="L45" s="439"/>
      <c r="M45" s="430"/>
      <c r="Q45" s="190"/>
      <c r="R45" s="190"/>
      <c r="S45" s="190"/>
    </row>
    <row r="46" spans="1:21" ht="78.5" thickBot="1" x14ac:dyDescent="0.65">
      <c r="A46" s="446"/>
      <c r="B46" s="443"/>
      <c r="C46" s="212" t="s">
        <v>367</v>
      </c>
      <c r="D46" s="195" t="s">
        <v>257</v>
      </c>
      <c r="E46" s="434"/>
      <c r="F46" s="434"/>
      <c r="G46" s="434"/>
      <c r="H46" s="434"/>
      <c r="I46" s="434"/>
      <c r="J46" s="434"/>
      <c r="K46" s="437"/>
      <c r="L46" s="453"/>
      <c r="M46" s="448"/>
      <c r="Q46" s="190"/>
      <c r="R46" s="190"/>
      <c r="S46" s="190"/>
    </row>
    <row r="47" spans="1:21" ht="152.5" customHeight="1" x14ac:dyDescent="0.6">
      <c r="A47" s="449" t="s">
        <v>368</v>
      </c>
      <c r="B47" s="441" t="s">
        <v>124</v>
      </c>
      <c r="C47" s="213" t="s">
        <v>369</v>
      </c>
      <c r="D47" s="194" t="s">
        <v>257</v>
      </c>
      <c r="E47" s="432" t="s">
        <v>103</v>
      </c>
      <c r="F47" s="432" t="s">
        <v>103</v>
      </c>
      <c r="G47" s="432" t="s">
        <v>103</v>
      </c>
      <c r="H47" s="432" t="s">
        <v>103</v>
      </c>
      <c r="I47" s="432" t="s">
        <v>103</v>
      </c>
      <c r="J47" s="432" t="s">
        <v>161</v>
      </c>
      <c r="K47" s="610" t="s">
        <v>573</v>
      </c>
      <c r="L47" s="454"/>
      <c r="M47" s="455"/>
      <c r="Q47" s="190" t="str">
        <f>IF(OR(J47='Drop downs'!$G$7,J47='Drop downs'!$G$5), B47&amp;": "&amp;K47&amp;CHAR(10),"")</f>
        <v/>
      </c>
      <c r="R47" s="190" t="str">
        <f>IF(J47='Drop downs'!$G$2,B47&amp;": "&amp;K47&amp;""," ")</f>
        <v xml:space="preserve"> </v>
      </c>
      <c r="S47" s="190" t="str">
        <f>IF(HO10_ALT_4!E47='Drop downs'!$B$6,HO10_ALT_4!B47&amp;": "&amp;HO10_ALT_4!K47&amp;"","")</f>
        <v/>
      </c>
      <c r="T47" s="175" t="str">
        <f>IF(L47&gt;0,B47&amp;":"&amp;L47&amp;"
","")</f>
        <v/>
      </c>
      <c r="U47" s="175" t="str">
        <f>IF(M47&gt;0,B47&amp;":"&amp;M47&amp;"
","")</f>
        <v/>
      </c>
    </row>
    <row r="48" spans="1:21" ht="77.5" customHeight="1" thickBot="1" x14ac:dyDescent="0.65">
      <c r="A48" s="422"/>
      <c r="B48" s="443"/>
      <c r="C48" s="196" t="s">
        <v>370</v>
      </c>
      <c r="D48" s="212" t="s">
        <v>257</v>
      </c>
      <c r="E48" s="447"/>
      <c r="F48" s="447"/>
      <c r="G48" s="447"/>
      <c r="H48" s="447"/>
      <c r="I48" s="447"/>
      <c r="J48" s="447"/>
      <c r="K48" s="612"/>
      <c r="L48" s="440"/>
      <c r="M48" s="431"/>
      <c r="Q48" s="190" t="str">
        <f>IF(OR(J48='Drop downs'!$G$7,J48='Drop downs'!$G$5), B48&amp;": "&amp;K48&amp;CHAR(10),"")</f>
        <v/>
      </c>
      <c r="R48" s="190" t="str">
        <f>IF(J48='Drop downs'!$G$2,B48&amp;": "&amp;K48&amp;""," ")</f>
        <v xml:space="preserve"> </v>
      </c>
      <c r="S48" s="190" t="str">
        <f>IF(HO10_ALT_4!E48='Drop downs'!$B$6,HO10_ALT_4!B48&amp;": "&amp;HO10_ALT_4!K48&amp;"","")</f>
        <v xml:space="preserve">: </v>
      </c>
    </row>
    <row r="49" spans="1:21" ht="78" x14ac:dyDescent="0.6">
      <c r="A49" s="420" t="s">
        <v>371</v>
      </c>
      <c r="B49" s="441" t="s">
        <v>125</v>
      </c>
      <c r="C49" s="189" t="s">
        <v>372</v>
      </c>
      <c r="D49" s="189" t="s">
        <v>257</v>
      </c>
      <c r="E49" s="450" t="s">
        <v>103</v>
      </c>
      <c r="F49" s="450" t="s">
        <v>103</v>
      </c>
      <c r="G49" s="450" t="s">
        <v>103</v>
      </c>
      <c r="H49" s="450" t="s">
        <v>103</v>
      </c>
      <c r="I49" s="450" t="s">
        <v>103</v>
      </c>
      <c r="J49" s="450" t="s">
        <v>161</v>
      </c>
      <c r="K49" s="613" t="s">
        <v>573</v>
      </c>
      <c r="L49" s="438"/>
      <c r="M49" s="429"/>
      <c r="Q49" s="190" t="str">
        <f>IF(OR(J49='Drop downs'!$G$7,J49='Drop downs'!$G$5), B49&amp;": "&amp;K49&amp;CHAR(10),"")</f>
        <v/>
      </c>
      <c r="R49" s="190" t="str">
        <f>IF(J49='Drop downs'!$G$2,B49&amp;": "&amp;K49&amp;""," ")</f>
        <v xml:space="preserve"> </v>
      </c>
      <c r="S49" s="190" t="str">
        <f>IF(HO10_ALT_4!E49='Drop downs'!$B$6,HO10_ALT_4!B49&amp;": "&amp;HO10_ALT_4!K49&amp;"","")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6.5" thickBot="1" x14ac:dyDescent="0.65">
      <c r="A53" s="422"/>
      <c r="B53" s="443"/>
      <c r="C53" s="193" t="s">
        <v>376</v>
      </c>
      <c r="D53" s="191" t="s">
        <v>257</v>
      </c>
      <c r="E53" s="434"/>
      <c r="F53" s="434"/>
      <c r="G53" s="434"/>
      <c r="H53" s="434"/>
      <c r="I53" s="434"/>
      <c r="J53" s="434"/>
      <c r="K53" s="621"/>
      <c r="L53" s="440"/>
      <c r="M53" s="431"/>
      <c r="Q53" s="190"/>
      <c r="R53" s="190"/>
      <c r="S53" s="190"/>
    </row>
    <row r="54" spans="1:21" ht="100" customHeight="1" x14ac:dyDescent="0.6">
      <c r="A54" s="420" t="s">
        <v>377</v>
      </c>
      <c r="B54" s="441" t="s">
        <v>126</v>
      </c>
      <c r="C54" s="201" t="s">
        <v>378</v>
      </c>
      <c r="D54" s="189" t="s">
        <v>253</v>
      </c>
      <c r="E54" s="432" t="s">
        <v>435</v>
      </c>
      <c r="F54" s="432" t="s">
        <v>444</v>
      </c>
      <c r="G54" s="432" t="s">
        <v>510</v>
      </c>
      <c r="H54" s="432" t="s">
        <v>424</v>
      </c>
      <c r="I54" s="432" t="s">
        <v>439</v>
      </c>
      <c r="J54" s="432" t="s">
        <v>159</v>
      </c>
      <c r="K54" s="435" t="s">
        <v>1024</v>
      </c>
      <c r="L54" s="438"/>
      <c r="M54" s="429"/>
      <c r="Q54" s="190" t="str">
        <f>IF(OR(J54='Drop downs'!$G$7,J54='Drop downs'!$G$5), B54&amp;": "&amp;K54&amp;CHAR(10),"")</f>
        <v/>
      </c>
      <c r="R54" s="190" t="str">
        <f>IF(J54='Drop downs'!$G$2,B54&amp;": "&amp;K54&amp;""," ")</f>
        <v xml:space="preserve"> </v>
      </c>
      <c r="S54" s="190" t="str">
        <f>IF(HO10_ALT_4!E54='Drop downs'!$B$6,HO10_ALT_4!B54&amp;": "&amp;HO10_ALT_4!K54&amp;"","")</f>
        <v/>
      </c>
      <c r="T54" s="175" t="str">
        <f>IF(L54&gt;0,B54&amp;":"&amp;L54&amp;"
","")</f>
        <v/>
      </c>
      <c r="U54" s="175" t="str">
        <f>IF(M54&gt;0,B54&amp;":"&amp;M54&amp;"
","")</f>
        <v/>
      </c>
    </row>
    <row r="55" spans="1:21" ht="100" customHeight="1" x14ac:dyDescent="0.6">
      <c r="A55" s="421"/>
      <c r="B55" s="442"/>
      <c r="C55" s="202" t="s">
        <v>379</v>
      </c>
      <c r="D55" s="191" t="s">
        <v>257</v>
      </c>
      <c r="E55" s="433"/>
      <c r="F55" s="433"/>
      <c r="G55" s="433"/>
      <c r="H55" s="433"/>
      <c r="I55" s="433"/>
      <c r="J55" s="433"/>
      <c r="K55" s="436"/>
      <c r="L55" s="439"/>
      <c r="M55" s="430"/>
      <c r="Q55" s="190"/>
      <c r="R55" s="190"/>
      <c r="S55" s="190"/>
    </row>
    <row r="56" spans="1:21" ht="161.15"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33" customHeight="1" x14ac:dyDescent="0.6">
      <c r="A57" s="420" t="s">
        <v>381</v>
      </c>
      <c r="B57" s="441" t="s">
        <v>127</v>
      </c>
      <c r="C57" s="189" t="s">
        <v>382</v>
      </c>
      <c r="D57" s="189" t="s">
        <v>257</v>
      </c>
      <c r="E57" s="432" t="s">
        <v>435</v>
      </c>
      <c r="F57" s="432" t="s">
        <v>444</v>
      </c>
      <c r="G57" s="432" t="s">
        <v>510</v>
      </c>
      <c r="H57" s="432" t="s">
        <v>424</v>
      </c>
      <c r="I57" s="432" t="s">
        <v>439</v>
      </c>
      <c r="J57" s="432" t="s">
        <v>159</v>
      </c>
      <c r="K57" s="435" t="s">
        <v>1025</v>
      </c>
      <c r="L57" s="438"/>
      <c r="M57" s="429"/>
      <c r="Q57" s="190" t="str">
        <f>IF(OR(J57='Drop downs'!$G$7,J57='Drop downs'!$G$5), B57&amp;": "&amp;K57&amp;CHAR(10),"")</f>
        <v/>
      </c>
      <c r="R57" s="190" t="str">
        <f>IF(J57='Drop downs'!$G$2,B57&amp;": "&amp;K57&amp;""," ")</f>
        <v xml:space="preserve"> </v>
      </c>
      <c r="S57" s="190" t="str">
        <f>IF(HO10_ALT_4!E57='Drop downs'!$B$6,HO10_ALT_4!B57&amp;": "&amp;HO10_ALT_4!K57&amp;"","")</f>
        <v/>
      </c>
      <c r="T57" s="175" t="str">
        <f>IF(L57&gt;0,B57&amp;":"&amp;L57&amp;"
","")</f>
        <v/>
      </c>
      <c r="U57" s="175" t="str">
        <f>IF(M57&gt;0,B57&amp;":"&amp;M57&amp;"
","")</f>
        <v/>
      </c>
    </row>
    <row r="58" spans="1:21" ht="60.75" customHeight="1" x14ac:dyDescent="0.6">
      <c r="A58" s="421"/>
      <c r="B58" s="442"/>
      <c r="C58" s="191" t="s">
        <v>383</v>
      </c>
      <c r="D58" s="191" t="s">
        <v>257</v>
      </c>
      <c r="E58" s="433"/>
      <c r="F58" s="433"/>
      <c r="G58" s="433"/>
      <c r="H58" s="433"/>
      <c r="I58" s="433"/>
      <c r="J58" s="433"/>
      <c r="K58" s="436"/>
      <c r="L58" s="439"/>
      <c r="M58" s="430"/>
      <c r="Q58" s="190"/>
      <c r="R58" s="190"/>
      <c r="S58" s="190"/>
    </row>
    <row r="59" spans="1:21" ht="34.5" customHeight="1"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253</v>
      </c>
      <c r="E60" s="433"/>
      <c r="F60" s="433"/>
      <c r="G60" s="433"/>
      <c r="H60" s="433"/>
      <c r="I60" s="433"/>
      <c r="J60" s="433"/>
      <c r="K60" s="436"/>
      <c r="L60" s="439"/>
      <c r="M60" s="430"/>
      <c r="Q60" s="190"/>
      <c r="R60" s="190"/>
      <c r="S60" s="190"/>
    </row>
    <row r="61" spans="1:21" x14ac:dyDescent="0.6">
      <c r="A61" s="421"/>
      <c r="B61" s="442"/>
      <c r="C61" s="191" t="s">
        <v>386</v>
      </c>
      <c r="D61" s="191" t="s">
        <v>253</v>
      </c>
      <c r="E61" s="433"/>
      <c r="F61" s="433"/>
      <c r="G61" s="433"/>
      <c r="H61" s="433"/>
      <c r="I61" s="433"/>
      <c r="J61" s="433"/>
      <c r="K61" s="436"/>
      <c r="L61" s="439"/>
      <c r="M61" s="430"/>
      <c r="Q61" s="190"/>
      <c r="R61" s="190"/>
      <c r="S61" s="190"/>
    </row>
    <row r="62" spans="1:21" ht="38.25" customHeight="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68.150000000000006" customHeight="1"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IF(HO10_ALT_4!E65='Drop downs'!$B$6,HO10_ALT_4!B65&amp;": "&amp;HO10_ALT_4!K65&amp;"","")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70" customHeight="1" x14ac:dyDescent="0.6">
      <c r="A72" s="420" t="s">
        <v>398</v>
      </c>
      <c r="B72" s="441" t="s">
        <v>129</v>
      </c>
      <c r="C72" s="197" t="s">
        <v>399</v>
      </c>
      <c r="D72" s="189" t="s">
        <v>253</v>
      </c>
      <c r="E72" s="432" t="s">
        <v>421</v>
      </c>
      <c r="F72" s="432" t="s">
        <v>444</v>
      </c>
      <c r="G72" s="432" t="s">
        <v>427</v>
      </c>
      <c r="H72" s="432" t="s">
        <v>424</v>
      </c>
      <c r="I72" s="432" t="s">
        <v>439</v>
      </c>
      <c r="J72" s="432" t="s">
        <v>166</v>
      </c>
      <c r="K72" s="465" t="s">
        <v>1041</v>
      </c>
      <c r="L72" s="629" t="s">
        <v>1042</v>
      </c>
      <c r="M72" s="573"/>
      <c r="Q72" s="190" t="str">
        <f>IF(OR(J72='Drop downs'!$G$7,J72='Drop downs'!$G$5), B72&amp;": "&amp;K72&amp;CHAR(10),"")</f>
        <v/>
      </c>
      <c r="R72" s="190" t="str">
        <f>IF(J72='Drop downs'!$G$2,B72&amp;": "&amp;K72&amp;""," ")</f>
        <v xml:space="preserve"> </v>
      </c>
      <c r="S72" s="190" t="str">
        <f>IF(HO10_ALT_4!E72='Drop downs'!$B$6,HO10_ALT_4!B72&amp;": "&amp;HO10_ALT_4!K72&amp;"","")</f>
        <v/>
      </c>
      <c r="T72" s="175" t="str">
        <f>IF(L72&gt;0,B72&amp;":"&amp;L72&amp;"
","")</f>
        <v xml:space="preserve">IIA12:Mitigation: The policy should include a measure to assess the over concentration of HMOs, to mitigate against a negative impact on Harrow's character.
</v>
      </c>
      <c r="U72" s="175" t="str">
        <f>IF(M72&gt;0,B72&amp;":"&amp;M72&amp;"
","")</f>
        <v/>
      </c>
    </row>
    <row r="73" spans="1:21" ht="56.5" customHeight="1" x14ac:dyDescent="0.6">
      <c r="A73" s="421"/>
      <c r="B73" s="442"/>
      <c r="C73" s="198" t="s">
        <v>400</v>
      </c>
      <c r="D73" s="191" t="s">
        <v>253</v>
      </c>
      <c r="E73" s="433"/>
      <c r="F73" s="433"/>
      <c r="G73" s="433"/>
      <c r="H73" s="433"/>
      <c r="I73" s="433"/>
      <c r="J73" s="433"/>
      <c r="K73" s="466"/>
      <c r="L73" s="630"/>
      <c r="M73" s="574"/>
      <c r="Q73" s="190"/>
      <c r="R73" s="190"/>
      <c r="S73" s="190"/>
    </row>
    <row r="74" spans="1:21" ht="81" customHeight="1" x14ac:dyDescent="0.6">
      <c r="A74" s="421"/>
      <c r="B74" s="442"/>
      <c r="C74" s="198" t="s">
        <v>401</v>
      </c>
      <c r="D74" s="191" t="s">
        <v>257</v>
      </c>
      <c r="E74" s="433"/>
      <c r="F74" s="433"/>
      <c r="G74" s="433"/>
      <c r="H74" s="433"/>
      <c r="I74" s="433"/>
      <c r="J74" s="433"/>
      <c r="K74" s="466"/>
      <c r="L74" s="630"/>
      <c r="M74" s="574"/>
      <c r="Q74" s="190"/>
      <c r="R74" s="190"/>
      <c r="S74" s="190"/>
    </row>
    <row r="75" spans="1:21" ht="60" customHeight="1" x14ac:dyDescent="0.6">
      <c r="A75" s="421"/>
      <c r="B75" s="442"/>
      <c r="C75" s="198" t="s">
        <v>402</v>
      </c>
      <c r="D75" s="191" t="s">
        <v>257</v>
      </c>
      <c r="E75" s="433"/>
      <c r="F75" s="433"/>
      <c r="G75" s="433"/>
      <c r="H75" s="433"/>
      <c r="I75" s="433"/>
      <c r="J75" s="433"/>
      <c r="K75" s="466"/>
      <c r="L75" s="630"/>
      <c r="M75" s="574"/>
      <c r="Q75" s="190"/>
      <c r="R75" s="190"/>
      <c r="S75" s="190"/>
    </row>
    <row r="76" spans="1:21" ht="70" customHeight="1" thickBot="1" x14ac:dyDescent="0.65">
      <c r="A76" s="446"/>
      <c r="B76" s="443"/>
      <c r="C76" s="207" t="s">
        <v>403</v>
      </c>
      <c r="D76" s="191" t="s">
        <v>257</v>
      </c>
      <c r="E76" s="434"/>
      <c r="F76" s="434"/>
      <c r="G76" s="434"/>
      <c r="H76" s="434"/>
      <c r="I76" s="434"/>
      <c r="J76" s="434"/>
      <c r="K76" s="622"/>
      <c r="L76" s="631"/>
      <c r="M76" s="575"/>
      <c r="Q76" s="190"/>
      <c r="R76" s="190"/>
      <c r="S76" s="190"/>
    </row>
    <row r="77" spans="1:21" ht="52" x14ac:dyDescent="0.6">
      <c r="A77" s="462" t="s">
        <v>404</v>
      </c>
      <c r="B77" s="441" t="s">
        <v>130</v>
      </c>
      <c r="C77" s="214" t="s">
        <v>405</v>
      </c>
      <c r="D77" s="194" t="s">
        <v>257</v>
      </c>
      <c r="E77" s="432" t="s">
        <v>103</v>
      </c>
      <c r="F77" s="432" t="s">
        <v>103</v>
      </c>
      <c r="G77" s="432" t="s">
        <v>103</v>
      </c>
      <c r="H77" s="432" t="s">
        <v>103</v>
      </c>
      <c r="I77" s="432" t="s">
        <v>103</v>
      </c>
      <c r="J77" s="432" t="s">
        <v>161</v>
      </c>
      <c r="K77" s="610" t="s">
        <v>573</v>
      </c>
      <c r="L77" s="454"/>
      <c r="M77" s="455"/>
      <c r="Q77" s="190" t="str">
        <f>IF(OR(J77='Drop downs'!$G$7,J77='Drop downs'!$G$5), B77&amp;": "&amp;K77&amp;CHAR(10),"")</f>
        <v/>
      </c>
      <c r="R77" s="190" t="str">
        <f>IF(J77='Drop downs'!$G$2,B77&amp;": "&amp;K77&amp;""," ")</f>
        <v xml:space="preserve"> </v>
      </c>
      <c r="S77" s="190" t="str">
        <f>IF(HO10_ALT_4!E77='Drop downs'!$B$6,HO10_ALT_4!B77&amp;": "&amp;HO10_ALT_4!K77&amp;"","")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83.5" customHeight="1"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2"/>
      <c r="C83" s="203" t="s">
        <v>411</v>
      </c>
      <c r="D83" s="212" t="s">
        <v>257</v>
      </c>
      <c r="E83" s="447"/>
      <c r="F83" s="447"/>
      <c r="G83" s="447"/>
      <c r="H83" s="447"/>
      <c r="I83" s="447"/>
      <c r="J83" s="447"/>
      <c r="K83" s="612"/>
      <c r="L83" s="440"/>
      <c r="M83" s="431"/>
      <c r="Q83" s="190"/>
      <c r="R83" s="190"/>
      <c r="S83" s="190"/>
    </row>
    <row r="84" spans="1:21" ht="60" customHeight="1" x14ac:dyDescent="0.6">
      <c r="A84" s="444" t="s">
        <v>412</v>
      </c>
      <c r="B84" s="441" t="s">
        <v>131</v>
      </c>
      <c r="C84" s="206" t="s">
        <v>413</v>
      </c>
      <c r="D84" s="194" t="s">
        <v>253</v>
      </c>
      <c r="E84" s="432" t="s">
        <v>421</v>
      </c>
      <c r="F84" s="432" t="s">
        <v>444</v>
      </c>
      <c r="G84" s="459" t="s">
        <v>427</v>
      </c>
      <c r="H84" s="432" t="s">
        <v>424</v>
      </c>
      <c r="I84" s="432" t="s">
        <v>439</v>
      </c>
      <c r="J84" s="432" t="s">
        <v>159</v>
      </c>
      <c r="K84" s="435" t="s">
        <v>1027</v>
      </c>
      <c r="L84" s="438"/>
      <c r="M84" s="429"/>
      <c r="Q84" s="190" t="str">
        <f>IF(OR(J84='Drop downs'!$G$7,J84='Drop downs'!$G$5), B84&amp;": "&amp;K84&amp;CHAR(10),"")</f>
        <v/>
      </c>
      <c r="R84" s="190" t="str">
        <f>IF(J84='Drop downs'!$G$2,B84&amp;": "&amp;K84&amp;""," ")</f>
        <v xml:space="preserve"> </v>
      </c>
      <c r="S84" s="190" t="str">
        <f>IF(HO10_ALT_4!E84='Drop downs'!$B$6,HO10_ALT_4!B84&amp;": "&amp;HO10_ALT_4!K84&amp;"","")</f>
        <v/>
      </c>
      <c r="T84" s="175" t="str">
        <f>IF(L84&gt;0,B84&amp;":"&amp;L84&amp;"
","")</f>
        <v/>
      </c>
      <c r="U84" s="175" t="str">
        <f>IF(M84&gt;0,B84&amp;":"&amp;M84&amp;"
","")</f>
        <v/>
      </c>
    </row>
    <row r="85" spans="1:21" ht="60" customHeight="1" x14ac:dyDescent="0.6">
      <c r="A85" s="463"/>
      <c r="B85" s="442"/>
      <c r="C85" s="205" t="s">
        <v>414</v>
      </c>
      <c r="D85" s="195" t="s">
        <v>257</v>
      </c>
      <c r="E85" s="433"/>
      <c r="F85" s="433"/>
      <c r="G85" s="460"/>
      <c r="H85" s="433"/>
      <c r="I85" s="433"/>
      <c r="J85" s="433"/>
      <c r="K85" s="436"/>
      <c r="L85" s="439"/>
      <c r="M85" s="430"/>
      <c r="Q85" s="190"/>
      <c r="R85" s="190"/>
      <c r="S85" s="190"/>
    </row>
    <row r="86" spans="1:21" ht="60" customHeight="1" x14ac:dyDescent="0.6">
      <c r="A86" s="463"/>
      <c r="B86" s="442"/>
      <c r="C86" s="205" t="s">
        <v>415</v>
      </c>
      <c r="D86" s="195" t="s">
        <v>257</v>
      </c>
      <c r="E86" s="433"/>
      <c r="F86" s="433"/>
      <c r="G86" s="460"/>
      <c r="H86" s="433"/>
      <c r="I86" s="433"/>
      <c r="J86" s="433"/>
      <c r="K86" s="436"/>
      <c r="L86" s="439"/>
      <c r="M86" s="430"/>
      <c r="Q86" s="190"/>
      <c r="R86" s="190"/>
      <c r="S86" s="190"/>
    </row>
    <row r="87" spans="1:21" ht="60" customHeight="1" thickBot="1" x14ac:dyDescent="0.65">
      <c r="A87" s="464"/>
      <c r="B87" s="443"/>
      <c r="C87" s="207" t="s">
        <v>416</v>
      </c>
      <c r="D87" s="195" t="s">
        <v>257</v>
      </c>
      <c r="E87" s="447"/>
      <c r="F87" s="447"/>
      <c r="G87" s="461"/>
      <c r="H87" s="447"/>
      <c r="I87" s="447"/>
      <c r="J87" s="447"/>
      <c r="K87" s="45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94" customHeight="1" thickBot="1" x14ac:dyDescent="0.65">
      <c r="A96" s="468" t="str">
        <f>T8&amp;T18&amp;T20&amp;T28&amp;T36&amp;T42&amp;T47&amp;T49&amp;T54&amp;T57&amp;T65&amp;T72&amp;T77&amp;T84</f>
        <v xml:space="preserve">IIA3:Mitigation: The policy should include a measure to assess the over concentration of HMOs, to mitigate against a negative impact on inclusivity and accessibility.
IIA5:Mitigation: The policy should include a measure to assess the over concentration of HMOs, to mitigate against a negative impact on family housing within the Borough.
IIA12:Mitigation: The policy should include a measure to assess the over concentration of HMOs, to mitigate against a negative impact on Harrow's character.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rA/TRmv+2eBf3XJq0wKllFg10u3t65QO5uSgyW1tPTIZvCDv5KpwXvam9KXH0vaYqZ+dV0m7jzAccuYzbSEsCg==" saltValue="nyS+qx2dd2QZv9FCc6c1SQ=="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I84:I87"/>
    <mergeCell ref="J84:J87"/>
    <mergeCell ref="K84:K87"/>
    <mergeCell ref="L84:L87"/>
    <mergeCell ref="A84:A87"/>
    <mergeCell ref="B84:B87"/>
    <mergeCell ref="E84:E87"/>
    <mergeCell ref="F84:F87"/>
    <mergeCell ref="G84:G87"/>
    <mergeCell ref="H84:H87"/>
    <mergeCell ref="A94:M94"/>
    <mergeCell ref="A95:M95"/>
    <mergeCell ref="M18:M19"/>
    <mergeCell ref="M20:M27"/>
    <mergeCell ref="M28:M35"/>
    <mergeCell ref="M36:M41"/>
    <mergeCell ref="M42:M46"/>
    <mergeCell ref="M47:M48"/>
    <mergeCell ref="M49:M53"/>
    <mergeCell ref="M54:M56"/>
    <mergeCell ref="M57:M64"/>
    <mergeCell ref="A96:M96"/>
    <mergeCell ref="H77:H83"/>
    <mergeCell ref="I77:I83"/>
    <mergeCell ref="J77:J83"/>
    <mergeCell ref="K77:K83"/>
    <mergeCell ref="L77:L83"/>
    <mergeCell ref="I72:I76"/>
    <mergeCell ref="J72:J76"/>
    <mergeCell ref="K72:K76"/>
    <mergeCell ref="L72:L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8:D87">
    <cfRule type="expression" dxfId="2114" priority="1">
      <formula>$D8="No"</formula>
    </cfRule>
  </conditionalFormatting>
  <conditionalFormatting sqref="J8">
    <cfRule type="cellIs" dxfId="2113" priority="68" operator="equal">
      <formula>"Significant Negative"</formula>
    </cfRule>
    <cfRule type="cellIs" dxfId="2112" priority="69" operator="equal">
      <formula>"Minor Negative"</formula>
    </cfRule>
    <cfRule type="cellIs" dxfId="2111" priority="70" operator="equal">
      <formula>"Uncertain"</formula>
    </cfRule>
    <cfRule type="cellIs" dxfId="2110" priority="71" operator="equal">
      <formula>"Neutral"</formula>
    </cfRule>
    <cfRule type="cellIs" dxfId="2109" priority="72" operator="equal">
      <formula>"Minor Positive"</formula>
    </cfRule>
    <cfRule type="cellIs" dxfId="2108" priority="73" operator="equal">
      <formula>"Significant Positive"</formula>
    </cfRule>
  </conditionalFormatting>
  <conditionalFormatting sqref="J18">
    <cfRule type="cellIs" dxfId="2107" priority="61" operator="equal">
      <formula>"Significant Negative"</formula>
    </cfRule>
    <cfRule type="cellIs" dxfId="2106" priority="62" operator="equal">
      <formula>"Minor Negative"</formula>
    </cfRule>
    <cfRule type="cellIs" dxfId="2105" priority="63" operator="equal">
      <formula>"Uncertain"</formula>
    </cfRule>
    <cfRule type="cellIs" dxfId="2104" priority="64" operator="equal">
      <formula>"Neutral"</formula>
    </cfRule>
    <cfRule type="cellIs" dxfId="2103" priority="65" operator="equal">
      <formula>"Minor Positive"</formula>
    </cfRule>
    <cfRule type="cellIs" dxfId="2102" priority="66" operator="equal">
      <formula>"Significant Positive"</formula>
    </cfRule>
  </conditionalFormatting>
  <conditionalFormatting sqref="J20">
    <cfRule type="cellIs" dxfId="2101" priority="55" operator="equal">
      <formula>"Significant Negative"</formula>
    </cfRule>
    <cfRule type="cellIs" dxfId="2100" priority="56" operator="equal">
      <formula>"Minor Negative"</formula>
    </cfRule>
    <cfRule type="cellIs" dxfId="2099" priority="57" operator="equal">
      <formula>"Uncertain"</formula>
    </cfRule>
    <cfRule type="cellIs" dxfId="2098" priority="58" operator="equal">
      <formula>"Neutral"</formula>
    </cfRule>
    <cfRule type="cellIs" dxfId="2097" priority="59" operator="equal">
      <formula>"Minor Positive"</formula>
    </cfRule>
    <cfRule type="cellIs" dxfId="2096" priority="60" operator="equal">
      <formula>"Significant Positive"</formula>
    </cfRule>
  </conditionalFormatting>
  <conditionalFormatting sqref="J28">
    <cfRule type="cellIs" dxfId="2095" priority="3" operator="equal">
      <formula>"Significant Negative"</formula>
    </cfRule>
    <cfRule type="cellIs" dxfId="2094" priority="4" operator="equal">
      <formula>"Minor Negative"</formula>
    </cfRule>
    <cfRule type="cellIs" dxfId="2093" priority="5" operator="equal">
      <formula>"Uncertain"</formula>
    </cfRule>
    <cfRule type="cellIs" dxfId="2092" priority="6" operator="equal">
      <formula>"Neutral"</formula>
    </cfRule>
    <cfRule type="cellIs" dxfId="2091" priority="7" operator="equal">
      <formula>"Minor Positive"</formula>
    </cfRule>
    <cfRule type="cellIs" dxfId="2090" priority="8" operator="equal">
      <formula>"Significant Positive"</formula>
    </cfRule>
  </conditionalFormatting>
  <conditionalFormatting sqref="J36">
    <cfRule type="cellIs" dxfId="2089" priority="48" operator="equal">
      <formula>"Significant Negative"</formula>
    </cfRule>
    <cfRule type="cellIs" dxfId="2088" priority="49" operator="equal">
      <formula>"Minor Negative"</formula>
    </cfRule>
    <cfRule type="cellIs" dxfId="2087" priority="50" operator="equal">
      <formula>"Uncertain"</formula>
    </cfRule>
    <cfRule type="cellIs" dxfId="2086" priority="51" operator="equal">
      <formula>"Neutral"</formula>
    </cfRule>
    <cfRule type="cellIs" dxfId="2085" priority="52" operator="equal">
      <formula>"Minor Positive"</formula>
    </cfRule>
    <cfRule type="cellIs" dxfId="2084" priority="53" operator="equal">
      <formula>"Significant Positive"</formula>
    </cfRule>
  </conditionalFormatting>
  <conditionalFormatting sqref="J42">
    <cfRule type="cellIs" dxfId="2083" priority="42" operator="equal">
      <formula>"Significant Negative"</formula>
    </cfRule>
    <cfRule type="cellIs" dxfId="2082" priority="43" operator="equal">
      <formula>"Minor Negative"</formula>
    </cfRule>
    <cfRule type="cellIs" dxfId="2081" priority="44" operator="equal">
      <formula>"Uncertain"</formula>
    </cfRule>
    <cfRule type="cellIs" dxfId="2080" priority="45" operator="equal">
      <formula>"Neutral"</formula>
    </cfRule>
    <cfRule type="cellIs" dxfId="2079" priority="46" operator="equal">
      <formula>"Minor Positive"</formula>
    </cfRule>
    <cfRule type="cellIs" dxfId="2078" priority="47" operator="equal">
      <formula>"Significant Positive"</formula>
    </cfRule>
  </conditionalFormatting>
  <conditionalFormatting sqref="J47">
    <cfRule type="cellIs" dxfId="2077" priority="16" operator="equal">
      <formula>"Significant Negative"</formula>
    </cfRule>
    <cfRule type="cellIs" dxfId="2076" priority="17" operator="equal">
      <formula>"Minor Negative"</formula>
    </cfRule>
    <cfRule type="cellIs" dxfId="2075" priority="18" operator="equal">
      <formula>"Uncertain"</formula>
    </cfRule>
    <cfRule type="cellIs" dxfId="2074" priority="19" operator="equal">
      <formula>"Neutral"</formula>
    </cfRule>
    <cfRule type="cellIs" dxfId="2073" priority="20" operator="equal">
      <formula>"Minor Positive"</formula>
    </cfRule>
    <cfRule type="cellIs" dxfId="2072" priority="21" operator="equal">
      <formula>"Significant Positive"</formula>
    </cfRule>
  </conditionalFormatting>
  <conditionalFormatting sqref="J49">
    <cfRule type="cellIs" dxfId="2071" priority="22" operator="equal">
      <formula>"Significant Negative"</formula>
    </cfRule>
    <cfRule type="cellIs" dxfId="2070" priority="23" operator="equal">
      <formula>"Minor Negative"</formula>
    </cfRule>
    <cfRule type="cellIs" dxfId="2069" priority="24" operator="equal">
      <formula>"Uncertain"</formula>
    </cfRule>
    <cfRule type="cellIs" dxfId="2068" priority="25" operator="equal">
      <formula>"Neutral"</formula>
    </cfRule>
    <cfRule type="cellIs" dxfId="2067" priority="26" operator="equal">
      <formula>"Minor Positive"</formula>
    </cfRule>
    <cfRule type="cellIs" dxfId="2066" priority="27" operator="equal">
      <formula>"Significant Positive"</formula>
    </cfRule>
  </conditionalFormatting>
  <conditionalFormatting sqref="J54">
    <cfRule type="cellIs" dxfId="2065" priority="35" operator="equal">
      <formula>"Significant Negative"</formula>
    </cfRule>
    <cfRule type="cellIs" dxfId="2064" priority="36" operator="equal">
      <formula>"Minor Negative"</formula>
    </cfRule>
    <cfRule type="cellIs" dxfId="2063" priority="37" operator="equal">
      <formula>"Uncertain"</formula>
    </cfRule>
    <cfRule type="cellIs" dxfId="2062" priority="38" operator="equal">
      <formula>"Neutral"</formula>
    </cfRule>
    <cfRule type="cellIs" dxfId="2061" priority="39" operator="equal">
      <formula>"Minor Positive"</formula>
    </cfRule>
    <cfRule type="cellIs" dxfId="2060" priority="40" operator="equal">
      <formula>"Significant Positive"</formula>
    </cfRule>
  </conditionalFormatting>
  <conditionalFormatting sqref="J57">
    <cfRule type="cellIs" dxfId="2059" priority="29" operator="equal">
      <formula>"Significant Negative"</formula>
    </cfRule>
    <cfRule type="cellIs" dxfId="2058" priority="30" operator="equal">
      <formula>"Minor Negative"</formula>
    </cfRule>
    <cfRule type="cellIs" dxfId="2057" priority="31" operator="equal">
      <formula>"Uncertain"</formula>
    </cfRule>
    <cfRule type="cellIs" dxfId="2056" priority="32" operator="equal">
      <formula>"Neutral"</formula>
    </cfRule>
    <cfRule type="cellIs" dxfId="2055" priority="33" operator="equal">
      <formula>"Minor Positive"</formula>
    </cfRule>
    <cfRule type="cellIs" dxfId="2054" priority="34" operator="equal">
      <formula>"Significant Positive"</formula>
    </cfRule>
  </conditionalFormatting>
  <conditionalFormatting sqref="J65">
    <cfRule type="cellIs" dxfId="2053" priority="74" operator="equal">
      <formula>"Significant Negative"</formula>
    </cfRule>
    <cfRule type="cellIs" dxfId="2052" priority="75" operator="equal">
      <formula>"Minor Negative"</formula>
    </cfRule>
    <cfRule type="cellIs" dxfId="2051" priority="76" operator="equal">
      <formula>"Uncertain"</formula>
    </cfRule>
    <cfRule type="cellIs" dxfId="2050" priority="77" operator="equal">
      <formula>"Neutral"</formula>
    </cfRule>
    <cfRule type="cellIs" dxfId="2049" priority="78" operator="equal">
      <formula>"Minor Positive"</formula>
    </cfRule>
    <cfRule type="cellIs" dxfId="2048" priority="79" operator="equal">
      <formula>"Significant Positive"</formula>
    </cfRule>
  </conditionalFormatting>
  <conditionalFormatting sqref="J72 J84">
    <cfRule type="cellIs" dxfId="2047" priority="87" operator="equal">
      <formula>"Significant Negative"</formula>
    </cfRule>
    <cfRule type="cellIs" dxfId="2046" priority="88" operator="equal">
      <formula>"Minor Negative"</formula>
    </cfRule>
    <cfRule type="cellIs" dxfId="2045" priority="89" operator="equal">
      <formula>"Uncertain"</formula>
    </cfRule>
    <cfRule type="cellIs" dxfId="2044" priority="90" operator="equal">
      <formula>"Neutral"</formula>
    </cfRule>
    <cfRule type="cellIs" dxfId="2043" priority="91" operator="equal">
      <formula>"Minor Positive"</formula>
    </cfRule>
    <cfRule type="cellIs" dxfId="2042" priority="92" operator="equal">
      <formula>"Significant Positive"</formula>
    </cfRule>
  </conditionalFormatting>
  <conditionalFormatting sqref="J77">
    <cfRule type="cellIs" dxfId="2041" priority="80" operator="equal">
      <formula>"Significant Negative"</formula>
    </cfRule>
    <cfRule type="cellIs" dxfId="2040" priority="81" operator="equal">
      <formula>"Minor Negative"</formula>
    </cfRule>
    <cfRule type="cellIs" dxfId="2039" priority="82" operator="equal">
      <formula>"Uncertain"</formula>
    </cfRule>
    <cfRule type="cellIs" dxfId="2038" priority="83" operator="equal">
      <formula>"Neutral"</formula>
    </cfRule>
    <cfRule type="cellIs" dxfId="2037" priority="84" operator="equal">
      <formula>"Minor Positive"</formula>
    </cfRule>
    <cfRule type="cellIs" dxfId="2036" priority="8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43D13217-D5D3-46D5-B7CB-A1EBDE48C809}">
          <x14:formula1>
            <xm:f>'Drop downs'!$G$2:$G$7</xm:f>
          </x14:formula1>
          <xm:sqref>J77 J65 J8 J47 J18 J72 J84 J36 J42 J20 J49 J57 J54 J28</xm:sqref>
        </x14:dataValidation>
        <x14:dataValidation type="list" allowBlank="1" showInputMessage="1" showErrorMessage="1" xr:uid="{30238E96-9228-47F8-B2F3-62D3B50C227F}">
          <x14:formula1>
            <xm:f>'Drop downs'!$F$2:$F$6</xm:f>
          </x14:formula1>
          <xm:sqref>I77 I65 I8 I47 I18 I28 I84 I36 I42 I72 I49 I57 I54 I20</xm:sqref>
        </x14:dataValidation>
        <x14:dataValidation type="list" allowBlank="1" showInputMessage="1" showErrorMessage="1" xr:uid="{FB26F7E8-5533-45C9-B2EC-61BE7DECA010}">
          <x14:formula1>
            <xm:f>'Drop downs'!$E$2:$E$6</xm:f>
          </x14:formula1>
          <xm:sqref>H77 H65 H8 H47 H18 H28 H84 H36 H42 H72 H49 H57 H54 H20</xm:sqref>
        </x14:dataValidation>
        <x14:dataValidation type="list" allowBlank="1" showInputMessage="1" showErrorMessage="1" xr:uid="{6D3E961D-C09A-4F54-815C-DD01E9F7EA44}">
          <x14:formula1>
            <xm:f>'Drop downs'!$D$2:$D$7</xm:f>
          </x14:formula1>
          <xm:sqref>G77 G65 G8 G47 G18 G28 G84 G36 G42 G72 G49 G57 G54 G20</xm:sqref>
        </x14:dataValidation>
        <x14:dataValidation type="list" allowBlank="1" showInputMessage="1" showErrorMessage="1" xr:uid="{C3ABA080-42E4-4BA1-841A-799E7449025F}">
          <x14:formula1>
            <xm:f>'Drop downs'!$C$2:$C$5</xm:f>
          </x14:formula1>
          <xm:sqref>F77 F65 F8 F47 F18 F28 F84 F36 F42 F72 F49 F57 F54 F20</xm:sqref>
        </x14:dataValidation>
        <x14:dataValidation type="list" allowBlank="1" showInputMessage="1" showErrorMessage="1" xr:uid="{D6CE5285-7234-424B-B239-B9322A58DE06}">
          <x14:formula1>
            <xm:f>'Drop downs'!$B$2:$B$4</xm:f>
          </x14:formula1>
          <xm:sqref>E77 E65 E8 E47 E18 E28 E84 E36 E42 E72 E49 E57 E54 E20</xm:sqref>
        </x14:dataValidation>
        <x14:dataValidation type="list" allowBlank="1" showInputMessage="1" showErrorMessage="1" xr:uid="{909509B8-D482-4CE9-979B-EE6FB77CDF18}">
          <x14:formula1>
            <xm:f>'Drop downs'!$A$2:$A$3</xm:f>
          </x14:formula1>
          <xm:sqref>D8:D87</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2290-1C86-451D-8B53-C109497B950F}">
  <sheetPr codeName="Sheet113">
    <tabColor theme="4" tint="0.79998168889431442"/>
  </sheetPr>
  <dimension ref="A1:V98"/>
  <sheetViews>
    <sheetView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1043</v>
      </c>
      <c r="D1" s="323"/>
      <c r="E1" s="323"/>
      <c r="F1" s="324"/>
      <c r="G1" s="16"/>
      <c r="I1" s="7"/>
      <c r="J1" s="7"/>
      <c r="K1" s="7"/>
    </row>
    <row r="2" spans="1:22" x14ac:dyDescent="0.35">
      <c r="A2" s="74" t="s">
        <v>31</v>
      </c>
      <c r="B2" s="9"/>
      <c r="C2" s="323" t="s">
        <v>955</v>
      </c>
      <c r="D2" s="323"/>
      <c r="E2" s="323"/>
      <c r="F2" s="324"/>
      <c r="I2" s="8"/>
      <c r="J2" s="8"/>
      <c r="K2" s="8"/>
    </row>
    <row r="3" spans="1:22" ht="28" customHeight="1" x14ac:dyDescent="0.35">
      <c r="A3" s="75" t="s">
        <v>32</v>
      </c>
      <c r="B3" s="4"/>
      <c r="C3" s="323" t="s">
        <v>1044</v>
      </c>
      <c r="D3" s="323"/>
      <c r="E3" s="323"/>
      <c r="F3" s="324"/>
      <c r="I3" s="8"/>
      <c r="J3" s="8"/>
      <c r="K3" s="8"/>
    </row>
    <row r="4" spans="1:22" ht="17.25" customHeight="1" x14ac:dyDescent="0.35">
      <c r="A4" s="75" t="s">
        <v>33</v>
      </c>
      <c r="B4" s="17"/>
      <c r="C4" s="289" t="s">
        <v>1045</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614" t="s">
        <v>103</v>
      </c>
      <c r="J8" s="370" t="s">
        <v>161</v>
      </c>
      <c r="K8" s="379" t="s">
        <v>438</v>
      </c>
      <c r="L8" s="370"/>
      <c r="M8" s="374"/>
      <c r="N8" s="390"/>
      <c r="R8" s="12" t="str">
        <f>IF(OR(J8='Drop downs'!$G$7,J8='Drop downs'!$G$5), B8&amp;": "&amp;K8&amp;CHAR(10),"")</f>
        <v/>
      </c>
      <c r="S8" s="12" t="str">
        <f>IF(J8='Drop downs'!$G$2,B8&amp;": "&amp;K8&amp;""," ")</f>
        <v xml:space="preserve"> </v>
      </c>
      <c r="T8" s="12" t="str">
        <f>IF(HO11_Self_and_Custom_Build!E8='Drop downs'!$B$6,HO11_Self_and_Custom_Build!B8&amp;": "&amp;HO11_Self_and_Custom_Build!K8&amp;"","")</f>
        <v/>
      </c>
      <c r="U8" t="str">
        <f>IF(M8&gt;0,B8&amp;":"&amp;M8&amp;"
","")</f>
        <v/>
      </c>
      <c r="V8" t="str">
        <f>IF(N8&gt;0,B8&amp;":"&amp;N8&amp;"
","")</f>
        <v/>
      </c>
    </row>
    <row r="9" spans="1:22" x14ac:dyDescent="0.35">
      <c r="A9" s="377"/>
      <c r="B9" s="388"/>
      <c r="C9" s="24" t="s">
        <v>325</v>
      </c>
      <c r="D9" s="24" t="s">
        <v>257</v>
      </c>
      <c r="E9" s="386"/>
      <c r="F9" s="386"/>
      <c r="G9" s="386"/>
      <c r="H9" s="386"/>
      <c r="I9" s="319"/>
      <c r="J9" s="358"/>
      <c r="K9" s="296"/>
      <c r="L9" s="358"/>
      <c r="M9" s="293"/>
      <c r="N9" s="391"/>
      <c r="R9" s="12"/>
      <c r="S9" s="12"/>
      <c r="T9" s="12"/>
    </row>
    <row r="10" spans="1:22" x14ac:dyDescent="0.35">
      <c r="A10" s="377"/>
      <c r="B10" s="388"/>
      <c r="C10" s="24" t="s">
        <v>326</v>
      </c>
      <c r="D10" s="24" t="s">
        <v>257</v>
      </c>
      <c r="E10" s="386"/>
      <c r="F10" s="386"/>
      <c r="G10" s="386"/>
      <c r="H10" s="386"/>
      <c r="I10" s="319"/>
      <c r="J10" s="358"/>
      <c r="K10" s="296"/>
      <c r="L10" s="358"/>
      <c r="M10" s="293"/>
      <c r="N10" s="391"/>
      <c r="R10" s="12"/>
      <c r="S10" s="12"/>
      <c r="T10" s="12"/>
    </row>
    <row r="11" spans="1:22" x14ac:dyDescent="0.35">
      <c r="A11" s="377"/>
      <c r="B11" s="388"/>
      <c r="C11" s="24" t="s">
        <v>327</v>
      </c>
      <c r="D11" s="24" t="s">
        <v>257</v>
      </c>
      <c r="E11" s="386"/>
      <c r="F11" s="386"/>
      <c r="G11" s="386"/>
      <c r="H11" s="386"/>
      <c r="I11" s="319"/>
      <c r="J11" s="358"/>
      <c r="K11" s="296"/>
      <c r="L11" s="358"/>
      <c r="M11" s="293"/>
      <c r="N11" s="391"/>
      <c r="R11" s="12"/>
      <c r="S11" s="12"/>
      <c r="T11" s="12"/>
    </row>
    <row r="12" spans="1:22" x14ac:dyDescent="0.35">
      <c r="A12" s="377"/>
      <c r="B12" s="388"/>
      <c r="C12" s="24" t="s">
        <v>328</v>
      </c>
      <c r="D12" s="24" t="s">
        <v>257</v>
      </c>
      <c r="E12" s="386"/>
      <c r="F12" s="386"/>
      <c r="G12" s="386"/>
      <c r="H12" s="386"/>
      <c r="I12" s="319"/>
      <c r="J12" s="358"/>
      <c r="K12" s="296"/>
      <c r="L12" s="358"/>
      <c r="M12" s="293"/>
      <c r="N12" s="391"/>
      <c r="R12" s="12"/>
      <c r="S12" s="12"/>
      <c r="T12" s="12"/>
    </row>
    <row r="13" spans="1:22" x14ac:dyDescent="0.35">
      <c r="A13" s="377"/>
      <c r="B13" s="388"/>
      <c r="C13" s="24" t="s">
        <v>329</v>
      </c>
      <c r="D13" s="24" t="s">
        <v>257</v>
      </c>
      <c r="E13" s="386"/>
      <c r="F13" s="386"/>
      <c r="G13" s="386"/>
      <c r="H13" s="386"/>
      <c r="I13" s="319"/>
      <c r="J13" s="358"/>
      <c r="K13" s="296"/>
      <c r="L13" s="358"/>
      <c r="M13" s="293"/>
      <c r="N13" s="391"/>
      <c r="R13" s="12"/>
      <c r="S13" s="12"/>
      <c r="T13" s="12"/>
    </row>
    <row r="14" spans="1:22" x14ac:dyDescent="0.35">
      <c r="A14" s="377"/>
      <c r="B14" s="388"/>
      <c r="C14" s="24" t="s">
        <v>330</v>
      </c>
      <c r="D14" s="24" t="s">
        <v>257</v>
      </c>
      <c r="E14" s="386"/>
      <c r="F14" s="386"/>
      <c r="G14" s="386"/>
      <c r="H14" s="386"/>
      <c r="I14" s="319"/>
      <c r="J14" s="358"/>
      <c r="K14" s="296"/>
      <c r="L14" s="358"/>
      <c r="M14" s="293"/>
      <c r="N14" s="391"/>
      <c r="R14" s="12"/>
      <c r="S14" s="12"/>
      <c r="T14" s="12"/>
    </row>
    <row r="15" spans="1:22" x14ac:dyDescent="0.35">
      <c r="A15" s="377"/>
      <c r="B15" s="388"/>
      <c r="C15" s="24" t="s">
        <v>331</v>
      </c>
      <c r="D15" s="24" t="s">
        <v>257</v>
      </c>
      <c r="E15" s="386"/>
      <c r="F15" s="386"/>
      <c r="G15" s="386"/>
      <c r="H15" s="386"/>
      <c r="I15" s="319"/>
      <c r="J15" s="358"/>
      <c r="K15" s="296"/>
      <c r="L15" s="358"/>
      <c r="M15" s="293"/>
      <c r="N15" s="391"/>
      <c r="R15" s="12"/>
      <c r="S15" s="12"/>
      <c r="T15" s="12"/>
    </row>
    <row r="16" spans="1:22" ht="29" x14ac:dyDescent="0.35">
      <c r="A16" s="377"/>
      <c r="B16" s="388"/>
      <c r="C16" s="24" t="s">
        <v>332</v>
      </c>
      <c r="D16" s="24" t="s">
        <v>257</v>
      </c>
      <c r="E16" s="386"/>
      <c r="F16" s="386"/>
      <c r="G16" s="386"/>
      <c r="H16" s="386"/>
      <c r="I16" s="319"/>
      <c r="J16" s="358"/>
      <c r="K16" s="296"/>
      <c r="L16" s="358"/>
      <c r="M16" s="293"/>
      <c r="N16" s="391"/>
      <c r="R16" s="12"/>
      <c r="S16" s="12"/>
      <c r="T16" s="12"/>
    </row>
    <row r="17" spans="1:22" ht="15" thickBot="1" x14ac:dyDescent="0.4">
      <c r="A17" s="378"/>
      <c r="B17" s="327"/>
      <c r="C17" s="19" t="s">
        <v>333</v>
      </c>
      <c r="D17" s="24" t="s">
        <v>257</v>
      </c>
      <c r="E17" s="318"/>
      <c r="F17" s="318"/>
      <c r="G17" s="318"/>
      <c r="H17" s="318"/>
      <c r="I17" s="615"/>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IF(HO11_Self_and_Custom_Build!E18='Drop downs'!$B$6,HO11_Self_and_Custom_Build!B18&amp;": "&amp;HO11_Self_and_Custom_Build!K18&amp;"","")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435</v>
      </c>
      <c r="F20" s="370" t="s">
        <v>444</v>
      </c>
      <c r="G20" s="370" t="s">
        <v>427</v>
      </c>
      <c r="H20" s="370" t="s">
        <v>424</v>
      </c>
      <c r="I20" s="370" t="s">
        <v>425</v>
      </c>
      <c r="J20" s="370" t="s">
        <v>159</v>
      </c>
      <c r="K20" s="379" t="s">
        <v>1046</v>
      </c>
      <c r="L20" s="370"/>
      <c r="M20" s="374"/>
      <c r="N20" s="390"/>
      <c r="R20" s="12" t="str">
        <f>IF(OR(J20='Drop downs'!$G$7,J20='Drop downs'!$G$5), B20&amp;": "&amp;K20&amp;CHAR(10),"")</f>
        <v/>
      </c>
      <c r="S20" s="12" t="str">
        <f>IF(J20='Drop downs'!$G$2,B20&amp;": "&amp;K20&amp;""," ")</f>
        <v xml:space="preserve"> </v>
      </c>
      <c r="T20" s="12" t="str">
        <f>IF(HO11_Self_and_Custom_Build!E20='Drop downs'!$B$6,HO11_Self_and_Custom_Build!B20&amp;": "&amp;HO11_Self_and_Custom_Build!K20&amp;"","")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IF(HO11_Self_and_Custom_Build!E28='Drop downs'!$B$6,HO11_Self_and_Custom_Build!B28&amp;": "&amp;HO11_Self_and_Custom_Build!K28&amp;"","")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8"/>
      <c r="C35" s="100" t="s">
        <v>354</v>
      </c>
      <c r="D35" s="3" t="s">
        <v>257</v>
      </c>
      <c r="E35" s="359"/>
      <c r="F35" s="359"/>
      <c r="G35" s="359"/>
      <c r="H35" s="359"/>
      <c r="I35" s="359"/>
      <c r="J35" s="359"/>
      <c r="K35" s="361"/>
      <c r="L35" s="330"/>
      <c r="M35" s="375"/>
      <c r="N35" s="392"/>
      <c r="R35" s="12"/>
      <c r="S35" s="12"/>
      <c r="T35" s="12"/>
    </row>
    <row r="36" spans="1:22" x14ac:dyDescent="0.35">
      <c r="A36" s="376" t="s">
        <v>355</v>
      </c>
      <c r="B36" s="367" t="s">
        <v>122</v>
      </c>
      <c r="C36" s="79" t="s">
        <v>356</v>
      </c>
      <c r="D36" s="79" t="s">
        <v>253</v>
      </c>
      <c r="E36" s="370" t="s">
        <v>421</v>
      </c>
      <c r="F36" s="370" t="s">
        <v>422</v>
      </c>
      <c r="G36" s="370" t="s">
        <v>427</v>
      </c>
      <c r="H36" s="370" t="s">
        <v>424</v>
      </c>
      <c r="I36" s="370" t="s">
        <v>425</v>
      </c>
      <c r="J36" s="370" t="s">
        <v>159</v>
      </c>
      <c r="K36" s="379" t="s">
        <v>1047</v>
      </c>
      <c r="L36" s="370"/>
      <c r="M36" s="374"/>
      <c r="N36" s="390"/>
      <c r="R36" s="12" t="str">
        <f>IF(OR(J36='Drop downs'!$G$7,J36='Drop downs'!$G$5), B36&amp;": "&amp;K36&amp;CHAR(10),"")</f>
        <v/>
      </c>
      <c r="S36" s="12" t="str">
        <f>IF(J36='Drop downs'!$G$2,B36&amp;": "&amp;K36&amp;""," ")</f>
        <v xml:space="preserve"> </v>
      </c>
      <c r="T36" s="12" t="str">
        <f>IF(HO11_Self_and_Custom_Build!E36='Drop downs'!$B$6,HO11_Self_and_Custom_Build!B36&amp;": "&amp;HO11_Self_and_Custom_Build!K36&amp;"","")</f>
        <v/>
      </c>
      <c r="U36" t="str">
        <f t="shared" si="0"/>
        <v/>
      </c>
      <c r="V36" t="str">
        <f>IF(N36&gt;0,B36&amp;":"&amp;N36&amp;"
","")</f>
        <v/>
      </c>
    </row>
    <row r="37" spans="1:22" ht="29" x14ac:dyDescent="0.35">
      <c r="A37" s="377"/>
      <c r="B37" s="368"/>
      <c r="C37" s="3" t="s">
        <v>357</v>
      </c>
      <c r="D37" s="3" t="s">
        <v>253</v>
      </c>
      <c r="E37" s="358"/>
      <c r="F37" s="358"/>
      <c r="G37" s="358"/>
      <c r="H37" s="358"/>
      <c r="I37" s="358"/>
      <c r="J37" s="358"/>
      <c r="K37" s="296"/>
      <c r="L37" s="358"/>
      <c r="M37" s="293"/>
      <c r="N37" s="391"/>
      <c r="R37" s="12"/>
      <c r="S37" s="12"/>
      <c r="T37" s="12"/>
    </row>
    <row r="38" spans="1:22" x14ac:dyDescent="0.35">
      <c r="A38" s="377"/>
      <c r="B38" s="368"/>
      <c r="C38" s="3" t="s">
        <v>358</v>
      </c>
      <c r="D38" s="3" t="s">
        <v>253</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489" t="s">
        <v>438</v>
      </c>
      <c r="L42" s="332"/>
      <c r="M42" s="362"/>
      <c r="N42" s="394"/>
      <c r="R42" s="12" t="str">
        <f>IF(OR(J42='Drop downs'!$G$7,J42='Drop downs'!$G$5), B42&amp;": "&amp;K42&amp;CHAR(10),"")</f>
        <v/>
      </c>
      <c r="S42" s="12" t="str">
        <f>IF(J42='Drop downs'!$G$2,B42&amp;": "&amp;K42&amp;""," ")</f>
        <v xml:space="preserve"> </v>
      </c>
      <c r="T42" s="12" t="str">
        <f>IF(HO11_Self_and_Custom_Build!E42='Drop downs'!$B$6,HO11_Self_and_Custom_Build!B42&amp;": "&amp;HO11_Self_and_Custom_Build!K42&amp;"","")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78"/>
      <c r="B46" s="368"/>
      <c r="C46" s="15" t="s">
        <v>367</v>
      </c>
      <c r="D46" s="3" t="s">
        <v>257</v>
      </c>
      <c r="E46" s="359"/>
      <c r="F46" s="359"/>
      <c r="G46" s="359"/>
      <c r="H46" s="359"/>
      <c r="I46" s="359"/>
      <c r="J46" s="359"/>
      <c r="K46" s="491"/>
      <c r="L46" s="330"/>
      <c r="M46" s="375"/>
      <c r="N46" s="392"/>
      <c r="R46" s="12"/>
      <c r="S46" s="12"/>
      <c r="T46" s="12"/>
    </row>
    <row r="47" spans="1:22" ht="43.5" x14ac:dyDescent="0.35">
      <c r="A47" s="376" t="s">
        <v>368</v>
      </c>
      <c r="B47" s="367" t="s">
        <v>124</v>
      </c>
      <c r="C47" s="79" t="s">
        <v>369</v>
      </c>
      <c r="D47" s="79" t="s">
        <v>257</v>
      </c>
      <c r="E47" s="332" t="s">
        <v>103</v>
      </c>
      <c r="F47" s="332" t="s">
        <v>103</v>
      </c>
      <c r="G47" s="332" t="s">
        <v>103</v>
      </c>
      <c r="H47" s="332" t="s">
        <v>103</v>
      </c>
      <c r="I47" s="332" t="s">
        <v>103</v>
      </c>
      <c r="J47" s="332" t="s">
        <v>161</v>
      </c>
      <c r="K47" s="489" t="s">
        <v>438</v>
      </c>
      <c r="L47" s="370"/>
      <c r="M47" s="374"/>
      <c r="N47" s="390"/>
      <c r="R47" s="12" t="str">
        <f>IF(OR(J47='Drop downs'!$G$7,J47='Drop downs'!$G$5), B47&amp;": "&amp;K47&amp;CHAR(10),"")</f>
        <v/>
      </c>
      <c r="S47" s="12" t="str">
        <f>IF(J47='Drop downs'!$G$2,B47&amp;": "&amp;K47&amp;""," ")</f>
        <v xml:space="preserve"> </v>
      </c>
      <c r="T47" s="12" t="str">
        <f>IF(HO11_Self_and_Custom_Build!E47='Drop downs'!$B$6,HO11_Self_and_Custom_Build!B47&amp;": "&amp;HO11_Self_and_Custom_Build!K47&amp;"","")</f>
        <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491"/>
      <c r="L48" s="359"/>
      <c r="M48" s="363"/>
      <c r="N48" s="393"/>
      <c r="R48" s="12" t="str">
        <f>IF(OR(J48='Drop downs'!$G$7,J48='Drop downs'!$G$5), B48&amp;": "&amp;K48&amp;CHAR(10),"")</f>
        <v/>
      </c>
      <c r="S48" s="12" t="str">
        <f>IF(J48='Drop downs'!$G$2,B48&amp;": "&amp;K48&amp;""," ")</f>
        <v xml:space="preserve"> </v>
      </c>
      <c r="T48" s="12" t="str">
        <f>IF(HO11_Self_and_Custom_Build!E48='Drop downs'!$B$6,HO11_Self_and_Custom_Build!B48&amp;": "&amp;HO11_Self_and_Custom_Build!K48&amp;"","")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IF(HO11_Self_and_Custom_Build!E49='Drop downs'!$B$6,HO11_Self_and_Custom_Build!B49&amp;": "&amp;HO11_Self_and_Custom_Build!K49&amp;"","")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IF(HO11_Self_and_Custom_Build!E54='Drop downs'!$B$6,HO11_Self_and_Custom_Build!B54&amp;": "&amp;HO11_Self_and_Custom_Build!K54&amp;"","")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ht="14.5" customHeight="1"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IF(HO11_Self_and_Custom_Build!E57='Drop downs'!$B$6,HO11_Self_and_Custom_Build!B57&amp;": "&amp;HO11_Self_and_Custom_Build!K57&amp;"","")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ht="14.5" customHeight="1"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IF(HO11_Self_and_Custom_Build!E65='Drop downs'!$B$6,HO11_Self_and_Custom_Build!B65&amp;": "&amp;HO11_Self_and_Custom_Build!K65&amp;"","")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257</v>
      </c>
      <c r="E72" s="332" t="s">
        <v>103</v>
      </c>
      <c r="F72" s="332" t="s">
        <v>103</v>
      </c>
      <c r="G72" s="332" t="s">
        <v>103</v>
      </c>
      <c r="H72" s="332" t="s">
        <v>103</v>
      </c>
      <c r="I72" s="332" t="s">
        <v>103</v>
      </c>
      <c r="J72" s="332" t="s">
        <v>161</v>
      </c>
      <c r="K72" s="495" t="s">
        <v>438</v>
      </c>
      <c r="L72" s="370"/>
      <c r="M72" s="374"/>
      <c r="N72" s="390"/>
      <c r="R72" s="12" t="str">
        <f>IF(OR(J72='Drop downs'!$G$7,J72='Drop downs'!$G$5), B72&amp;": "&amp;K72&amp;CHAR(10),"")</f>
        <v/>
      </c>
      <c r="S72" s="12" t="str">
        <f>IF(J72='Drop downs'!$G$2,B72&amp;": "&amp;K72&amp;""," ")</f>
        <v xml:space="preserve"> </v>
      </c>
      <c r="T72" s="12" t="str">
        <f>IF(HO11_Self_and_Custom_Build!E72='Drop downs'!$B$6,HO11_Self_and_Custom_Build!B72&amp;": "&amp;HO11_Self_and_Custom_Build!K72&amp;"","")</f>
        <v/>
      </c>
      <c r="U72" t="str">
        <f t="shared" si="0"/>
        <v/>
      </c>
      <c r="V72" t="str">
        <f>IF(N72&gt;0,B72&amp;":"&amp;N72&amp;"
","")</f>
        <v/>
      </c>
    </row>
    <row r="73" spans="1:22" x14ac:dyDescent="0.35">
      <c r="A73" s="377"/>
      <c r="B73" s="368"/>
      <c r="C73" s="83" t="s">
        <v>400</v>
      </c>
      <c r="D73" s="24" t="s">
        <v>257</v>
      </c>
      <c r="E73" s="358"/>
      <c r="F73" s="358"/>
      <c r="G73" s="358"/>
      <c r="H73" s="358"/>
      <c r="I73" s="358"/>
      <c r="J73" s="358"/>
      <c r="K73" s="496"/>
      <c r="L73" s="358"/>
      <c r="M73" s="293"/>
      <c r="N73" s="391"/>
      <c r="R73" s="12"/>
      <c r="S73" s="12"/>
      <c r="T73" s="12"/>
    </row>
    <row r="74" spans="1:22" x14ac:dyDescent="0.35">
      <c r="A74" s="377"/>
      <c r="B74" s="368"/>
      <c r="C74" s="83" t="s">
        <v>401</v>
      </c>
      <c r="D74" s="24" t="s">
        <v>257</v>
      </c>
      <c r="E74" s="358"/>
      <c r="F74" s="358"/>
      <c r="G74" s="358"/>
      <c r="H74" s="358"/>
      <c r="I74" s="358"/>
      <c r="J74" s="358"/>
      <c r="K74" s="496"/>
      <c r="L74" s="358"/>
      <c r="M74" s="293"/>
      <c r="N74" s="391"/>
      <c r="R74" s="12"/>
      <c r="S74" s="12"/>
      <c r="T74" s="12"/>
    </row>
    <row r="75" spans="1:22" x14ac:dyDescent="0.35">
      <c r="A75" s="377"/>
      <c r="B75" s="368"/>
      <c r="C75" s="83" t="s">
        <v>402</v>
      </c>
      <c r="D75" s="24" t="s">
        <v>257</v>
      </c>
      <c r="E75" s="358"/>
      <c r="F75" s="358"/>
      <c r="G75" s="358"/>
      <c r="H75" s="358"/>
      <c r="I75" s="358"/>
      <c r="J75" s="358"/>
      <c r="K75" s="496"/>
      <c r="L75" s="358"/>
      <c r="M75" s="293"/>
      <c r="N75" s="391"/>
      <c r="R75" s="12"/>
      <c r="S75" s="12"/>
      <c r="T75" s="12"/>
    </row>
    <row r="76" spans="1:22" ht="15" thickBot="1" x14ac:dyDescent="0.4">
      <c r="A76" s="378"/>
      <c r="B76" s="368"/>
      <c r="C76" s="89" t="s">
        <v>403</v>
      </c>
      <c r="D76" s="24" t="s">
        <v>257</v>
      </c>
      <c r="E76" s="359"/>
      <c r="F76" s="359"/>
      <c r="G76" s="359"/>
      <c r="H76" s="359"/>
      <c r="I76" s="359"/>
      <c r="J76" s="359"/>
      <c r="K76" s="497"/>
      <c r="L76" s="330"/>
      <c r="M76" s="375"/>
      <c r="N76" s="392"/>
      <c r="R76" s="12"/>
      <c r="S76" s="12"/>
      <c r="T76" s="12"/>
    </row>
    <row r="77" spans="1:22" ht="14.5" customHeight="1" x14ac:dyDescent="0.35">
      <c r="A77" s="383" t="s">
        <v>404</v>
      </c>
      <c r="B77" s="367" t="s">
        <v>130</v>
      </c>
      <c r="C77" s="85" t="s">
        <v>405</v>
      </c>
      <c r="D77" s="79" t="s">
        <v>257</v>
      </c>
      <c r="E77" s="332" t="s">
        <v>103</v>
      </c>
      <c r="F77" s="332" t="s">
        <v>103</v>
      </c>
      <c r="G77" s="332" t="s">
        <v>103</v>
      </c>
      <c r="H77" s="332" t="s">
        <v>103</v>
      </c>
      <c r="I77" s="332" t="s">
        <v>103</v>
      </c>
      <c r="J77" s="332" t="s">
        <v>161</v>
      </c>
      <c r="K77" s="489" t="s">
        <v>438</v>
      </c>
      <c r="L77" s="370"/>
      <c r="M77" s="374"/>
      <c r="N77" s="390"/>
      <c r="R77" s="12" t="str">
        <f>IF(OR(J77='Drop downs'!$G$7,J77='Drop downs'!$G$5), B77&amp;": "&amp;K77&amp;CHAR(10),"")</f>
        <v/>
      </c>
      <c r="S77" s="12" t="str">
        <f>IF(J77='Drop downs'!$G$2,B77&amp;": "&amp;K77&amp;""," ")</f>
        <v xml:space="preserve"> </v>
      </c>
      <c r="T77" s="12" t="str">
        <f>IF(HO11_Self_and_Custom_Build!E77='Drop downs'!$B$6,HO11_Self_and_Custom_Build!B77&amp;": "&amp;HO11_Self_and_Custom_Build!K77&amp;"","")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x14ac:dyDescent="0.35">
      <c r="A84" s="383" t="s">
        <v>412</v>
      </c>
      <c r="B84" s="367" t="s">
        <v>131</v>
      </c>
      <c r="C84" s="99" t="s">
        <v>413</v>
      </c>
      <c r="D84" s="79" t="s">
        <v>257</v>
      </c>
      <c r="E84" s="332" t="s">
        <v>103</v>
      </c>
      <c r="F84" s="332" t="s">
        <v>103</v>
      </c>
      <c r="G84" s="332" t="s">
        <v>103</v>
      </c>
      <c r="H84" s="332" t="s">
        <v>103</v>
      </c>
      <c r="I84" s="332" t="s">
        <v>103</v>
      </c>
      <c r="J84" s="332" t="s">
        <v>161</v>
      </c>
      <c r="K84" s="489" t="s">
        <v>438</v>
      </c>
      <c r="L84" s="370"/>
      <c r="M84" s="374"/>
      <c r="N84" s="390"/>
      <c r="R84" s="12" t="str">
        <f>IF(OR(J84='Drop downs'!$G$7,J84='Drop downs'!$G$5), B84&amp;": "&amp;K84&amp;CHAR(10),"")</f>
        <v/>
      </c>
      <c r="S84" s="12" t="str">
        <f>IF(J84='Drop downs'!$G$2,B84&amp;": "&amp;K84&amp;""," ")</f>
        <v xml:space="preserve"> </v>
      </c>
      <c r="T84" s="12" t="str">
        <f>IF(HO11_Self_and_Custom_Build!E84='Drop downs'!$B$6,HO11_Self_and_Custom_Build!B84&amp;": "&amp;HO11_Self_and_Custom_Build!K84&amp;"","")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g2mp9ilg7UP3ux7ewAskx8sa+4ACgBrP/fbvIIuptPAaorlT4U9aCZ2mQL8Tut+B5Cr7kG6Zcie+7JcNTOu6wg==" saltValue="u6Nxv3GvVZ/BjJb8gE3R/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035" priority="86">
      <formula>$D50="No"</formula>
    </cfRule>
  </conditionalFormatting>
  <conditionalFormatting sqref="C8:D87">
    <cfRule type="expression" dxfId="2034" priority="85">
      <formula>$D8="No"</formula>
    </cfRule>
  </conditionalFormatting>
  <conditionalFormatting sqref="J8">
    <cfRule type="cellIs" dxfId="2033" priority="13" operator="equal">
      <formula>"Significant Negative"</formula>
    </cfRule>
    <cfRule type="cellIs" dxfId="2032" priority="14" operator="equal">
      <formula>"Minor Negative"</formula>
    </cfRule>
    <cfRule type="cellIs" dxfId="2031" priority="15" operator="equal">
      <formula>"Uncertain"</formula>
    </cfRule>
    <cfRule type="cellIs" dxfId="2030" priority="16" operator="equal">
      <formula>"Neutral"</formula>
    </cfRule>
    <cfRule type="cellIs" dxfId="2029" priority="17" operator="equal">
      <formula>"Minor Positive"</formula>
    </cfRule>
    <cfRule type="cellIs" dxfId="2028" priority="18" operator="equal">
      <formula>"Significant Positive"</formula>
    </cfRule>
  </conditionalFormatting>
  <conditionalFormatting sqref="J18">
    <cfRule type="cellIs" dxfId="2027" priority="7" operator="equal">
      <formula>"Significant Negative"</formula>
    </cfRule>
    <cfRule type="cellIs" dxfId="2026" priority="8" operator="equal">
      <formula>"Minor Negative"</formula>
    </cfRule>
    <cfRule type="cellIs" dxfId="2025" priority="9" operator="equal">
      <formula>"Uncertain"</formula>
    </cfRule>
    <cfRule type="cellIs" dxfId="2024" priority="10" operator="equal">
      <formula>"Neutral"</formula>
    </cfRule>
    <cfRule type="cellIs" dxfId="2023" priority="11" operator="equal">
      <formula>"Minor Positive"</formula>
    </cfRule>
    <cfRule type="cellIs" dxfId="2022" priority="12" operator="equal">
      <formula>"Significant Positive"</formula>
    </cfRule>
  </conditionalFormatting>
  <conditionalFormatting sqref="J20">
    <cfRule type="cellIs" dxfId="2021" priority="112" operator="equal">
      <formula>"Significant Negative"</formula>
    </cfRule>
    <cfRule type="cellIs" dxfId="2020" priority="113" operator="equal">
      <formula>"Minor Negative"</formula>
    </cfRule>
    <cfRule type="cellIs" dxfId="2019" priority="114" operator="equal">
      <formula>"Uncertain"</formula>
    </cfRule>
    <cfRule type="cellIs" dxfId="2018" priority="115" operator="equal">
      <formula>"Neutral"</formula>
    </cfRule>
    <cfRule type="cellIs" dxfId="2017" priority="116" operator="equal">
      <formula>"Minor Positive"</formula>
    </cfRule>
    <cfRule type="cellIs" dxfId="2016" priority="117" operator="equal">
      <formula>"Significant Positive"</formula>
    </cfRule>
  </conditionalFormatting>
  <conditionalFormatting sqref="J28">
    <cfRule type="cellIs" dxfId="2015" priority="1" operator="equal">
      <formula>"Significant Negative"</formula>
    </cfRule>
    <cfRule type="cellIs" dxfId="2014" priority="2" operator="equal">
      <formula>"Minor Negative"</formula>
    </cfRule>
    <cfRule type="cellIs" dxfId="2013" priority="3" operator="equal">
      <formula>"Uncertain"</formula>
    </cfRule>
    <cfRule type="cellIs" dxfId="2012" priority="4" operator="equal">
      <formula>"Neutral"</formula>
    </cfRule>
    <cfRule type="cellIs" dxfId="2011" priority="5" operator="equal">
      <formula>"Minor Positive"</formula>
    </cfRule>
    <cfRule type="cellIs" dxfId="2010" priority="6" operator="equal">
      <formula>"Significant Positive"</formula>
    </cfRule>
  </conditionalFormatting>
  <conditionalFormatting sqref="J36">
    <cfRule type="cellIs" dxfId="2009" priority="106" operator="equal">
      <formula>"Significant Negative"</formula>
    </cfRule>
    <cfRule type="cellIs" dxfId="2008" priority="107" operator="equal">
      <formula>"Minor Negative"</formula>
    </cfRule>
    <cfRule type="cellIs" dxfId="2007" priority="108" operator="equal">
      <formula>"Uncertain"</formula>
    </cfRule>
    <cfRule type="cellIs" dxfId="2006" priority="109" operator="equal">
      <formula>"Neutral"</formula>
    </cfRule>
    <cfRule type="cellIs" dxfId="2005" priority="110" operator="equal">
      <formula>"Minor Positive"</formula>
    </cfRule>
    <cfRule type="cellIs" dxfId="2004" priority="111" operator="equal">
      <formula>"Significant Positive"</formula>
    </cfRule>
  </conditionalFormatting>
  <conditionalFormatting sqref="J42">
    <cfRule type="cellIs" dxfId="2003" priority="19" operator="equal">
      <formula>"Significant Negative"</formula>
    </cfRule>
    <cfRule type="cellIs" dxfId="2002" priority="20" operator="equal">
      <formula>"Minor Negative"</formula>
    </cfRule>
    <cfRule type="cellIs" dxfId="2001" priority="21" operator="equal">
      <formula>"Uncertain"</formula>
    </cfRule>
    <cfRule type="cellIs" dxfId="2000" priority="22" operator="equal">
      <formula>"Neutral"</formula>
    </cfRule>
    <cfRule type="cellIs" dxfId="1999" priority="23" operator="equal">
      <formula>"Minor Positive"</formula>
    </cfRule>
    <cfRule type="cellIs" dxfId="1998" priority="24" operator="equal">
      <formula>"Significant Positive"</formula>
    </cfRule>
  </conditionalFormatting>
  <conditionalFormatting sqref="J47">
    <cfRule type="cellIs" dxfId="1997" priority="25" operator="equal">
      <formula>"Significant Negative"</formula>
    </cfRule>
    <cfRule type="cellIs" dxfId="1996" priority="26" operator="equal">
      <formula>"Minor Negative"</formula>
    </cfRule>
    <cfRule type="cellIs" dxfId="1995" priority="27" operator="equal">
      <formula>"Uncertain"</formula>
    </cfRule>
    <cfRule type="cellIs" dxfId="1994" priority="28" operator="equal">
      <formula>"Neutral"</formula>
    </cfRule>
    <cfRule type="cellIs" dxfId="1993" priority="29" operator="equal">
      <formula>"Minor Positive"</formula>
    </cfRule>
    <cfRule type="cellIs" dxfId="1992" priority="30" operator="equal">
      <formula>"Significant Positive"</formula>
    </cfRule>
  </conditionalFormatting>
  <conditionalFormatting sqref="J49">
    <cfRule type="cellIs" dxfId="1991" priority="31" operator="equal">
      <formula>"Significant Negative"</formula>
    </cfRule>
    <cfRule type="cellIs" dxfId="1990" priority="32" operator="equal">
      <formula>"Minor Negative"</formula>
    </cfRule>
    <cfRule type="cellIs" dxfId="1989" priority="33" operator="equal">
      <formula>"Uncertain"</formula>
    </cfRule>
    <cfRule type="cellIs" dxfId="1988" priority="34" operator="equal">
      <formula>"Neutral"</formula>
    </cfRule>
    <cfRule type="cellIs" dxfId="1987" priority="35" operator="equal">
      <formula>"Minor Positive"</formula>
    </cfRule>
    <cfRule type="cellIs" dxfId="1986" priority="36" operator="equal">
      <formula>"Significant Positive"</formula>
    </cfRule>
  </conditionalFormatting>
  <conditionalFormatting sqref="J54">
    <cfRule type="cellIs" dxfId="1985" priority="43" operator="equal">
      <formula>"Significant Negative"</formula>
    </cfRule>
    <cfRule type="cellIs" dxfId="1984" priority="44" operator="equal">
      <formula>"Minor Negative"</formula>
    </cfRule>
    <cfRule type="cellIs" dxfId="1983" priority="45" operator="equal">
      <formula>"Uncertain"</formula>
    </cfRule>
    <cfRule type="cellIs" dxfId="1982" priority="46" operator="equal">
      <formula>"Neutral"</formula>
    </cfRule>
    <cfRule type="cellIs" dxfId="1981" priority="47" operator="equal">
      <formula>"Minor Positive"</formula>
    </cfRule>
    <cfRule type="cellIs" dxfId="1980" priority="48" operator="equal">
      <formula>"Significant Positive"</formula>
    </cfRule>
  </conditionalFormatting>
  <conditionalFormatting sqref="J57">
    <cfRule type="cellIs" dxfId="1979" priority="49" operator="equal">
      <formula>"Significant Negative"</formula>
    </cfRule>
    <cfRule type="cellIs" dxfId="1978" priority="50" operator="equal">
      <formula>"Minor Negative"</formula>
    </cfRule>
    <cfRule type="cellIs" dxfId="1977" priority="51" operator="equal">
      <formula>"Uncertain"</formula>
    </cfRule>
    <cfRule type="cellIs" dxfId="1976" priority="52" operator="equal">
      <formula>"Neutral"</formula>
    </cfRule>
    <cfRule type="cellIs" dxfId="1975" priority="53" operator="equal">
      <formula>"Minor Positive"</formula>
    </cfRule>
    <cfRule type="cellIs" dxfId="1974" priority="54" operator="equal">
      <formula>"Significant Positive"</formula>
    </cfRule>
  </conditionalFormatting>
  <conditionalFormatting sqref="J65 J72 J77 J84">
    <cfRule type="cellIs" dxfId="1973" priority="37" operator="equal">
      <formula>"Significant Negative"</formula>
    </cfRule>
    <cfRule type="cellIs" dxfId="1972" priority="38" operator="equal">
      <formula>"Minor Negative"</formula>
    </cfRule>
    <cfRule type="cellIs" dxfId="1971" priority="39" operator="equal">
      <formula>"Uncertain"</formula>
    </cfRule>
    <cfRule type="cellIs" dxfId="1970" priority="40" operator="equal">
      <formula>"Neutral"</formula>
    </cfRule>
    <cfRule type="cellIs" dxfId="1969" priority="41" operator="equal">
      <formula>"Minor Positive"</formula>
    </cfRule>
    <cfRule type="cellIs" dxfId="1968"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EEE91B1-A524-4F21-B55B-414F339037C0}">
          <x14:formula1>
            <xm:f>'Drop downs'!$A$2:$A$3</xm:f>
          </x14:formula1>
          <xm:sqref>D8:D87</xm:sqref>
        </x14:dataValidation>
        <x14:dataValidation type="list" allowBlank="1" showInputMessage="1" showErrorMessage="1" xr:uid="{955017B9-7655-4E64-885B-509799900925}">
          <x14:formula1>
            <xm:f>'Drop downs'!$J$2:$J$3</xm:f>
          </x14:formula1>
          <xm:sqref>L8 L18 L20 L28 L36 L42 L84 L54 L57 L65 L72 L77 L47 L49</xm:sqref>
        </x14:dataValidation>
        <x14:dataValidation type="list" allowBlank="1" showInputMessage="1" showErrorMessage="1" xr:uid="{62F3310D-BD1A-43AB-B5CD-AE6D74F97548}">
          <x14:formula1>
            <xm:f>'Drop downs'!$B$2:$B$4</xm:f>
          </x14:formula1>
          <xm:sqref>E47 E49 E20 E18 E36 E84 E65 E72 E54 E57 E77 E42 E8 E28</xm:sqref>
        </x14:dataValidation>
        <x14:dataValidation type="list" allowBlank="1" showInputMessage="1" showErrorMessage="1" xr:uid="{52A11F4D-BCD4-4646-A8CC-925F3894BED0}">
          <x14:formula1>
            <xm:f>'Drop downs'!$C$2:$C$5</xm:f>
          </x14:formula1>
          <xm:sqref>F47 F49 F20 F18 F36 F84 F65 F72 F54 F57 F77 F42 F8 F28</xm:sqref>
        </x14:dataValidation>
        <x14:dataValidation type="list" allowBlank="1" showInputMessage="1" showErrorMessage="1" xr:uid="{753BD3DD-D70D-4A41-9A39-0F167D9E9773}">
          <x14:formula1>
            <xm:f>'Drop downs'!$D$2:$D$7</xm:f>
          </x14:formula1>
          <xm:sqref>G47 G49 G20 G18 G36 G84 G65 G72 G54 G57 G77 G42 G8 G28</xm:sqref>
        </x14:dataValidation>
        <x14:dataValidation type="list" allowBlank="1" showInputMessage="1" showErrorMessage="1" xr:uid="{86BE2248-A04F-4DAF-98D1-B7F925DD639F}">
          <x14:formula1>
            <xm:f>'Drop downs'!$E$2:$E$6</xm:f>
          </x14:formula1>
          <xm:sqref>H47 H49 H20 H18 H36 H84 H65 H72 H54 H57 H77 H42 H8 H28</xm:sqref>
        </x14:dataValidation>
        <x14:dataValidation type="list" allowBlank="1" showInputMessage="1" showErrorMessage="1" xr:uid="{73995665-03DE-4EFE-A254-071F2EAD9042}">
          <x14:formula1>
            <xm:f>'Drop downs'!$F$2:$F$6</xm:f>
          </x14:formula1>
          <xm:sqref>I47 I49 I20 I18 I36 I84 I65 I72 I54 I57 I77 I42 I8 I28</xm:sqref>
        </x14:dataValidation>
        <x14:dataValidation type="list" allowBlank="1" showInputMessage="1" showErrorMessage="1" xr:uid="{A9E674B7-955E-451C-A6F8-137CB81F2F8D}">
          <x14:formula1>
            <xm:f>'Drop downs'!$G$2:$G$7</xm:f>
          </x14:formula1>
          <xm:sqref>J47 J49 J20 J18 J36 J84 J65 J72 J54 J57 J77 J42 J8 J28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1811-C435-47D0-88AA-24A9333CAED6}">
  <sheetPr codeName="Sheet116">
    <tabColor theme="4" tint="0.79998168889431442"/>
  </sheetPr>
  <dimension ref="A1:V98"/>
  <sheetViews>
    <sheetView zoomScaleNormal="10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1048</v>
      </c>
      <c r="D1" s="323"/>
      <c r="E1" s="323"/>
      <c r="F1" s="324"/>
      <c r="G1" s="16"/>
      <c r="I1" s="7"/>
      <c r="J1" s="7"/>
      <c r="K1" s="7"/>
    </row>
    <row r="2" spans="1:22" x14ac:dyDescent="0.35">
      <c r="A2" s="74" t="s">
        <v>31</v>
      </c>
      <c r="B2" s="9"/>
      <c r="C2" s="323" t="s">
        <v>955</v>
      </c>
      <c r="D2" s="323"/>
      <c r="E2" s="323"/>
      <c r="F2" s="324"/>
      <c r="I2" s="8"/>
      <c r="J2" s="8"/>
      <c r="K2" s="8"/>
    </row>
    <row r="3" spans="1:22" ht="48" customHeight="1" x14ac:dyDescent="0.35">
      <c r="A3" s="75" t="s">
        <v>32</v>
      </c>
      <c r="B3" s="4"/>
      <c r="C3" s="323" t="s">
        <v>1049</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614" t="s">
        <v>103</v>
      </c>
      <c r="J8" s="370" t="s">
        <v>161</v>
      </c>
      <c r="K8" s="379" t="s">
        <v>438</v>
      </c>
      <c r="L8" s="370"/>
      <c r="M8" s="374"/>
      <c r="N8" s="390"/>
      <c r="R8" s="12" t="str">
        <f>IF(OR(J8='Drop downs'!$G$7,J8='Drop downs'!$G$5), B8&amp;": "&amp;K8&amp;CHAR(10),"")</f>
        <v/>
      </c>
      <c r="S8" s="12" t="str">
        <f>IF(J8='Drop downs'!$G$2,B8&amp;": "&amp;K8&amp;""," ")</f>
        <v xml:space="preserve"> </v>
      </c>
      <c r="T8" s="12" t="str">
        <f>IF(HO12_Gypsy_and_Traveller_Needs!E8='Drop downs'!$B$6,HO12_Gypsy_and_Traveller_Needs!B8&amp;": "&amp;HO12_Gypsy_and_Traveller_Needs!K8&amp;"","")</f>
        <v/>
      </c>
      <c r="U8" t="str">
        <f>IF(M8&gt;0,B8&amp;":"&amp;M8&amp;"
","")</f>
        <v/>
      </c>
      <c r="V8" t="str">
        <f>IF(N8&gt;0,B8&amp;":"&amp;N8&amp;"
","")</f>
        <v/>
      </c>
    </row>
    <row r="9" spans="1:22" x14ac:dyDescent="0.35">
      <c r="A9" s="377"/>
      <c r="B9" s="388"/>
      <c r="C9" s="24" t="s">
        <v>325</v>
      </c>
      <c r="D9" s="24" t="s">
        <v>257</v>
      </c>
      <c r="E9" s="386"/>
      <c r="F9" s="386"/>
      <c r="G9" s="386"/>
      <c r="H9" s="386"/>
      <c r="I9" s="319"/>
      <c r="J9" s="358"/>
      <c r="K9" s="296"/>
      <c r="L9" s="358"/>
      <c r="M9" s="293"/>
      <c r="N9" s="391"/>
      <c r="R9" s="12"/>
      <c r="S9" s="12"/>
      <c r="T9" s="12"/>
    </row>
    <row r="10" spans="1:22" x14ac:dyDescent="0.35">
      <c r="A10" s="377"/>
      <c r="B10" s="388"/>
      <c r="C10" s="24" t="s">
        <v>326</v>
      </c>
      <c r="D10" s="24" t="s">
        <v>257</v>
      </c>
      <c r="E10" s="386"/>
      <c r="F10" s="386"/>
      <c r="G10" s="386"/>
      <c r="H10" s="386"/>
      <c r="I10" s="319"/>
      <c r="J10" s="358"/>
      <c r="K10" s="296"/>
      <c r="L10" s="358"/>
      <c r="M10" s="293"/>
      <c r="N10" s="391"/>
      <c r="R10" s="12"/>
      <c r="S10" s="12"/>
      <c r="T10" s="12"/>
    </row>
    <row r="11" spans="1:22" x14ac:dyDescent="0.35">
      <c r="A11" s="377"/>
      <c r="B11" s="388"/>
      <c r="C11" s="24" t="s">
        <v>327</v>
      </c>
      <c r="D11" s="24" t="s">
        <v>257</v>
      </c>
      <c r="E11" s="386"/>
      <c r="F11" s="386"/>
      <c r="G11" s="386"/>
      <c r="H11" s="386"/>
      <c r="I11" s="319"/>
      <c r="J11" s="358"/>
      <c r="K11" s="296"/>
      <c r="L11" s="358"/>
      <c r="M11" s="293"/>
      <c r="N11" s="391"/>
      <c r="R11" s="12"/>
      <c r="S11" s="12"/>
      <c r="T11" s="12"/>
    </row>
    <row r="12" spans="1:22" x14ac:dyDescent="0.35">
      <c r="A12" s="377"/>
      <c r="B12" s="388"/>
      <c r="C12" s="24" t="s">
        <v>328</v>
      </c>
      <c r="D12" s="24" t="s">
        <v>257</v>
      </c>
      <c r="E12" s="386"/>
      <c r="F12" s="386"/>
      <c r="G12" s="386"/>
      <c r="H12" s="386"/>
      <c r="I12" s="319"/>
      <c r="J12" s="358"/>
      <c r="K12" s="296"/>
      <c r="L12" s="358"/>
      <c r="M12" s="293"/>
      <c r="N12" s="391"/>
      <c r="R12" s="12"/>
      <c r="S12" s="12"/>
      <c r="T12" s="12"/>
    </row>
    <row r="13" spans="1:22" x14ac:dyDescent="0.35">
      <c r="A13" s="377"/>
      <c r="B13" s="388"/>
      <c r="C13" s="24" t="s">
        <v>329</v>
      </c>
      <c r="D13" s="24" t="s">
        <v>257</v>
      </c>
      <c r="E13" s="386"/>
      <c r="F13" s="386"/>
      <c r="G13" s="386"/>
      <c r="H13" s="386"/>
      <c r="I13" s="319"/>
      <c r="J13" s="358"/>
      <c r="K13" s="296"/>
      <c r="L13" s="358"/>
      <c r="M13" s="293"/>
      <c r="N13" s="391"/>
      <c r="R13" s="12"/>
      <c r="S13" s="12"/>
      <c r="T13" s="12"/>
    </row>
    <row r="14" spans="1:22" x14ac:dyDescent="0.35">
      <c r="A14" s="377"/>
      <c r="B14" s="388"/>
      <c r="C14" s="24" t="s">
        <v>330</v>
      </c>
      <c r="D14" s="24" t="s">
        <v>257</v>
      </c>
      <c r="E14" s="386"/>
      <c r="F14" s="386"/>
      <c r="G14" s="386"/>
      <c r="H14" s="386"/>
      <c r="I14" s="319"/>
      <c r="J14" s="358"/>
      <c r="K14" s="296"/>
      <c r="L14" s="358"/>
      <c r="M14" s="293"/>
      <c r="N14" s="391"/>
      <c r="R14" s="12"/>
      <c r="S14" s="12"/>
      <c r="T14" s="12"/>
    </row>
    <row r="15" spans="1:22" x14ac:dyDescent="0.35">
      <c r="A15" s="377"/>
      <c r="B15" s="388"/>
      <c r="C15" s="24" t="s">
        <v>331</v>
      </c>
      <c r="D15" s="24" t="s">
        <v>257</v>
      </c>
      <c r="E15" s="386"/>
      <c r="F15" s="386"/>
      <c r="G15" s="386"/>
      <c r="H15" s="386"/>
      <c r="I15" s="319"/>
      <c r="J15" s="358"/>
      <c r="K15" s="296"/>
      <c r="L15" s="358"/>
      <c r="M15" s="293"/>
      <c r="N15" s="391"/>
      <c r="R15" s="12"/>
      <c r="S15" s="12"/>
      <c r="T15" s="12"/>
    </row>
    <row r="16" spans="1:22" ht="29" x14ac:dyDescent="0.35">
      <c r="A16" s="377"/>
      <c r="B16" s="388"/>
      <c r="C16" s="24" t="s">
        <v>332</v>
      </c>
      <c r="D16" s="24" t="s">
        <v>257</v>
      </c>
      <c r="E16" s="386"/>
      <c r="F16" s="386"/>
      <c r="G16" s="386"/>
      <c r="H16" s="386"/>
      <c r="I16" s="319"/>
      <c r="J16" s="358"/>
      <c r="K16" s="296"/>
      <c r="L16" s="358"/>
      <c r="M16" s="293"/>
      <c r="N16" s="391"/>
      <c r="R16" s="12"/>
      <c r="S16" s="12"/>
      <c r="T16" s="12"/>
    </row>
    <row r="17" spans="1:22" ht="15" thickBot="1" x14ac:dyDescent="0.4">
      <c r="A17" s="378"/>
      <c r="B17" s="327"/>
      <c r="C17" s="19" t="s">
        <v>333</v>
      </c>
      <c r="D17" s="24" t="s">
        <v>257</v>
      </c>
      <c r="E17" s="318"/>
      <c r="F17" s="318"/>
      <c r="G17" s="318"/>
      <c r="H17" s="318"/>
      <c r="I17" s="615"/>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IF(HO12_Gypsy_and_Traveller_Needs!E18='Drop downs'!$B$6,HO12_Gypsy_and_Traveller_Needs!B18&amp;": "&amp;HO12_Gypsy_and_Traveller_Needs!K18&amp;"","")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253</v>
      </c>
      <c r="E20" s="370" t="s">
        <v>421</v>
      </c>
      <c r="F20" s="370" t="s">
        <v>444</v>
      </c>
      <c r="G20" s="370" t="s">
        <v>427</v>
      </c>
      <c r="H20" s="370" t="s">
        <v>468</v>
      </c>
      <c r="I20" s="370" t="s">
        <v>425</v>
      </c>
      <c r="J20" s="370" t="s">
        <v>159</v>
      </c>
      <c r="K20" s="379" t="s">
        <v>1050</v>
      </c>
      <c r="L20" s="370"/>
      <c r="M20" s="374"/>
      <c r="N20" s="390"/>
      <c r="R20" s="12" t="str">
        <f>IF(OR(J20='Drop downs'!$G$7,J20='Drop downs'!$G$5), B20&amp;": "&amp;K20&amp;CHAR(10),"")</f>
        <v/>
      </c>
      <c r="S20" s="12" t="str">
        <f>IF(J20='Drop downs'!$G$2,B20&amp;": "&amp;K20&amp;""," ")</f>
        <v xml:space="preserve"> </v>
      </c>
      <c r="T20" s="12" t="str">
        <f>IF(HO12_Gypsy_and_Traveller_Needs!E20='Drop downs'!$B$6,HO12_Gypsy_and_Traveller_Needs!B20&amp;": "&amp;HO12_Gypsy_and_Traveller_Needs!K20&amp;"","")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253</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427</v>
      </c>
      <c r="H28" s="370" t="s">
        <v>468</v>
      </c>
      <c r="I28" s="370" t="s">
        <v>425</v>
      </c>
      <c r="J28" s="370" t="s">
        <v>159</v>
      </c>
      <c r="K28" s="379" t="s">
        <v>1051</v>
      </c>
      <c r="L28" s="370"/>
      <c r="M28" s="374"/>
      <c r="N28" s="390"/>
      <c r="R28" s="12" t="str">
        <f>IF(OR(J28='Drop downs'!$G$7,J28='Drop downs'!$G$5), B28&amp;": "&amp;K28&amp;CHAR(10),"")</f>
        <v/>
      </c>
      <c r="S28" s="12" t="str">
        <f>IF(J28='Drop downs'!$G$2,B28&amp;": "&amp;K28&amp;""," ")</f>
        <v xml:space="preserve"> </v>
      </c>
      <c r="T28" s="12" t="str">
        <f>IF(HO12_Gypsy_and_Traveller_Needs!E28='Drop downs'!$B$6,HO12_Gypsy_and_Traveller_Needs!B28&amp;": "&amp;HO12_Gypsy_and_Traveller_Needs!K28&amp;"","")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253</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8"/>
      <c r="C35" s="100" t="s">
        <v>354</v>
      </c>
      <c r="D35" s="3" t="s">
        <v>257</v>
      </c>
      <c r="E35" s="359"/>
      <c r="F35" s="359"/>
      <c r="G35" s="359"/>
      <c r="H35" s="359"/>
      <c r="I35" s="359"/>
      <c r="J35" s="359"/>
      <c r="K35" s="361"/>
      <c r="L35" s="330"/>
      <c r="M35" s="375"/>
      <c r="N35" s="392"/>
      <c r="R35" s="12"/>
      <c r="S35" s="12"/>
      <c r="T35" s="12"/>
    </row>
    <row r="36" spans="1:22" x14ac:dyDescent="0.35">
      <c r="A36" s="376" t="s">
        <v>355</v>
      </c>
      <c r="B36" s="367" t="s">
        <v>122</v>
      </c>
      <c r="C36" s="79" t="s">
        <v>356</v>
      </c>
      <c r="D36" s="79" t="s">
        <v>253</v>
      </c>
      <c r="E36" s="370" t="s">
        <v>421</v>
      </c>
      <c r="F36" s="370" t="s">
        <v>444</v>
      </c>
      <c r="G36" s="370" t="s">
        <v>427</v>
      </c>
      <c r="H36" s="370" t="s">
        <v>468</v>
      </c>
      <c r="I36" s="370" t="s">
        <v>425</v>
      </c>
      <c r="J36" s="370" t="s">
        <v>159</v>
      </c>
      <c r="K36" s="379" t="s">
        <v>1052</v>
      </c>
      <c r="L36" s="370"/>
      <c r="M36" s="374"/>
      <c r="N36" s="390"/>
      <c r="R36" s="12" t="str">
        <f>IF(OR(J36='Drop downs'!$G$7,J36='Drop downs'!$G$5), B36&amp;": "&amp;K36&amp;CHAR(10),"")</f>
        <v/>
      </c>
      <c r="S36" s="12" t="str">
        <f>IF(J36='Drop downs'!$G$2,B36&amp;": "&amp;K36&amp;""," ")</f>
        <v xml:space="preserve"> </v>
      </c>
      <c r="T36" s="12" t="str">
        <f>IF(HO12_Gypsy_and_Traveller_Needs!E36='Drop downs'!$B$6,HO12_Gypsy_and_Traveller_Needs!B36&amp;": "&amp;HO12_Gypsy_and_Traveller_Needs!K36&amp;"","")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253</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444</v>
      </c>
      <c r="G42" s="332" t="s">
        <v>427</v>
      </c>
      <c r="H42" s="332" t="s">
        <v>468</v>
      </c>
      <c r="I42" s="332" t="s">
        <v>425</v>
      </c>
      <c r="J42" s="332" t="s">
        <v>159</v>
      </c>
      <c r="K42" s="489" t="s">
        <v>1053</v>
      </c>
      <c r="L42" s="332"/>
      <c r="M42" s="362"/>
      <c r="N42" s="394"/>
      <c r="R42" s="12" t="str">
        <f>IF(OR(J42='Drop downs'!$G$7,J42='Drop downs'!$G$5), B42&amp;": "&amp;K42&amp;CHAR(10),"")</f>
        <v/>
      </c>
      <c r="S42" s="12" t="str">
        <f>IF(J42='Drop downs'!$G$2,B42&amp;": "&amp;K42&amp;""," ")</f>
        <v xml:space="preserve"> </v>
      </c>
      <c r="T42" s="12" t="str">
        <f>IF(HO12_Gypsy_and_Traveller_Needs!E42='Drop downs'!$B$6,HO12_Gypsy_and_Traveller_Needs!B42&amp;": "&amp;HO12_Gypsy_and_Traveller_Needs!K42&amp;"","")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78"/>
      <c r="B46" s="368"/>
      <c r="C46" s="15" t="s">
        <v>367</v>
      </c>
      <c r="D46" s="3" t="s">
        <v>257</v>
      </c>
      <c r="E46" s="359"/>
      <c r="F46" s="359"/>
      <c r="G46" s="359"/>
      <c r="H46" s="359"/>
      <c r="I46" s="359"/>
      <c r="J46" s="359"/>
      <c r="K46" s="491"/>
      <c r="L46" s="330"/>
      <c r="M46" s="375"/>
      <c r="N46" s="392"/>
      <c r="R46" s="12"/>
      <c r="S46" s="12"/>
      <c r="T46" s="12"/>
    </row>
    <row r="47" spans="1:22" ht="43.5" x14ac:dyDescent="0.35">
      <c r="A47" s="376" t="s">
        <v>368</v>
      </c>
      <c r="B47" s="367" t="s">
        <v>124</v>
      </c>
      <c r="C47" s="79" t="s">
        <v>369</v>
      </c>
      <c r="D47" s="79" t="s">
        <v>257</v>
      </c>
      <c r="E47" s="332" t="s">
        <v>103</v>
      </c>
      <c r="F47" s="332" t="s">
        <v>103</v>
      </c>
      <c r="G47" s="332" t="s">
        <v>103</v>
      </c>
      <c r="H47" s="332" t="s">
        <v>103</v>
      </c>
      <c r="I47" s="332" t="s">
        <v>103</v>
      </c>
      <c r="J47" s="332" t="s">
        <v>161</v>
      </c>
      <c r="K47" s="489" t="s">
        <v>438</v>
      </c>
      <c r="L47" s="370"/>
      <c r="M47" s="374"/>
      <c r="N47" s="390"/>
      <c r="R47" s="12" t="str">
        <f>IF(OR(J47='Drop downs'!$G$7,J47='Drop downs'!$G$5), B47&amp;": "&amp;K47&amp;CHAR(10),"")</f>
        <v/>
      </c>
      <c r="S47" s="12" t="str">
        <f>IF(J47='Drop downs'!$G$2,B47&amp;": "&amp;K47&amp;""," ")</f>
        <v xml:space="preserve"> </v>
      </c>
      <c r="T47" s="12" t="str">
        <f>IF(HO12_Gypsy_and_Traveller_Needs!E47='Drop downs'!$B$6,HO12_Gypsy_and_Traveller_Needs!B47&amp;": "&amp;HO12_Gypsy_and_Traveller_Needs!K47&amp;"","")</f>
        <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491"/>
      <c r="L48" s="359"/>
      <c r="M48" s="363"/>
      <c r="N48" s="393"/>
      <c r="R48" s="12" t="str">
        <f>IF(OR(J48='Drop downs'!$G$7,J48='Drop downs'!$G$5), B48&amp;": "&amp;K48&amp;CHAR(10),"")</f>
        <v/>
      </c>
      <c r="S48" s="12" t="str">
        <f>IF(J48='Drop downs'!$G$2,B48&amp;": "&amp;K48&amp;""," ")</f>
        <v xml:space="preserve"> </v>
      </c>
      <c r="T48" s="12" t="str">
        <f>IF(HO12_Gypsy_and_Traveller_Needs!E48='Drop downs'!$B$6,HO12_Gypsy_and_Traveller_Needs!B48&amp;": "&amp;HO12_Gypsy_and_Traveller_Needs!K48&amp;"","")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IF(HO12_Gypsy_and_Traveller_Needs!E49='Drop downs'!$B$6,HO12_Gypsy_and_Traveller_Needs!B49&amp;": "&amp;HO12_Gypsy_and_Traveller_Needs!K49&amp;"","")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253</v>
      </c>
      <c r="E54" s="370" t="s">
        <v>421</v>
      </c>
      <c r="F54" s="370" t="s">
        <v>444</v>
      </c>
      <c r="G54" s="370" t="s">
        <v>427</v>
      </c>
      <c r="H54" s="370" t="s">
        <v>468</v>
      </c>
      <c r="I54" s="370" t="s">
        <v>425</v>
      </c>
      <c r="J54" s="370" t="s">
        <v>159</v>
      </c>
      <c r="K54" s="379" t="s">
        <v>1054</v>
      </c>
      <c r="L54" s="370"/>
      <c r="M54" s="374"/>
      <c r="N54" s="390"/>
      <c r="R54" s="12" t="str">
        <f>IF(OR(J54='Drop downs'!$G$7,J54='Drop downs'!$G$5), B54&amp;": "&amp;K54&amp;CHAR(10),"")</f>
        <v/>
      </c>
      <c r="S54" s="12" t="str">
        <f>IF(J54='Drop downs'!$G$2,B54&amp;": "&amp;K54&amp;""," ")</f>
        <v xml:space="preserve"> </v>
      </c>
      <c r="T54" s="12" t="str">
        <f>IF(HO12_Gypsy_and_Traveller_Needs!E54='Drop downs'!$B$6,HO12_Gypsy_and_Traveller_Needs!B54&amp;": "&amp;HO12_Gypsy_and_Traveller_Needs!K54&amp;"","")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ht="14.5" customHeight="1" x14ac:dyDescent="0.35">
      <c r="A57" s="376" t="s">
        <v>381</v>
      </c>
      <c r="B57" s="367" t="s">
        <v>127</v>
      </c>
      <c r="C57" s="86" t="s">
        <v>382</v>
      </c>
      <c r="D57" s="86" t="s">
        <v>257</v>
      </c>
      <c r="E57" s="370" t="s">
        <v>421</v>
      </c>
      <c r="F57" s="370" t="s">
        <v>444</v>
      </c>
      <c r="G57" s="370" t="s">
        <v>427</v>
      </c>
      <c r="H57" s="370" t="s">
        <v>468</v>
      </c>
      <c r="I57" s="370" t="s">
        <v>425</v>
      </c>
      <c r="J57" s="370" t="s">
        <v>159</v>
      </c>
      <c r="K57" s="379" t="s">
        <v>1055</v>
      </c>
      <c r="L57" s="370"/>
      <c r="M57" s="544"/>
      <c r="N57" s="409"/>
      <c r="R57" s="12" t="str">
        <f>IF(OR(J57='Drop downs'!$G$7,J57='Drop downs'!$G$5), B57&amp;": "&amp;K57&amp;CHAR(10),"")</f>
        <v/>
      </c>
      <c r="S57" s="12" t="str">
        <f>IF(J57='Drop downs'!$G$2,B57&amp;": "&amp;K57&amp;""," ")</f>
        <v xml:space="preserve"> </v>
      </c>
      <c r="T57" s="12" t="str">
        <f>IF(HO12_Gypsy_and_Traveller_Needs!E57='Drop downs'!$B$6,HO12_Gypsy_and_Traveller_Needs!B57&amp;": "&amp;HO12_Gypsy_and_Traveller_Needs!K57&amp;"","")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545"/>
      <c r="N58" s="410"/>
      <c r="R58" s="12"/>
      <c r="S58" s="12"/>
      <c r="T58" s="12"/>
    </row>
    <row r="59" spans="1:22" x14ac:dyDescent="0.35">
      <c r="A59" s="377"/>
      <c r="B59" s="368"/>
      <c r="C59" s="24" t="s">
        <v>384</v>
      </c>
      <c r="D59" s="24" t="s">
        <v>257</v>
      </c>
      <c r="E59" s="358"/>
      <c r="F59" s="358"/>
      <c r="G59" s="358"/>
      <c r="H59" s="358"/>
      <c r="I59" s="358"/>
      <c r="J59" s="358"/>
      <c r="K59" s="296"/>
      <c r="L59" s="358"/>
      <c r="M59" s="545"/>
      <c r="N59" s="410"/>
      <c r="R59" s="12"/>
      <c r="S59" s="12"/>
      <c r="T59" s="12"/>
    </row>
    <row r="60" spans="1:22" x14ac:dyDescent="0.35">
      <c r="A60" s="377"/>
      <c r="B60" s="368"/>
      <c r="C60" s="24" t="s">
        <v>385</v>
      </c>
      <c r="D60" s="24" t="s">
        <v>253</v>
      </c>
      <c r="E60" s="358"/>
      <c r="F60" s="358"/>
      <c r="G60" s="358"/>
      <c r="H60" s="358"/>
      <c r="I60" s="358"/>
      <c r="J60" s="358"/>
      <c r="K60" s="296"/>
      <c r="L60" s="358"/>
      <c r="M60" s="545"/>
      <c r="N60" s="410"/>
      <c r="R60" s="12"/>
      <c r="S60" s="12"/>
      <c r="T60" s="12"/>
    </row>
    <row r="61" spans="1:22" x14ac:dyDescent="0.35">
      <c r="A61" s="377"/>
      <c r="B61" s="368"/>
      <c r="C61" s="24" t="s">
        <v>386</v>
      </c>
      <c r="D61" s="24" t="s">
        <v>253</v>
      </c>
      <c r="E61" s="358"/>
      <c r="F61" s="358"/>
      <c r="G61" s="358"/>
      <c r="H61" s="358"/>
      <c r="I61" s="358"/>
      <c r="J61" s="358"/>
      <c r="K61" s="296"/>
      <c r="L61" s="358"/>
      <c r="M61" s="545"/>
      <c r="N61" s="410"/>
      <c r="R61" s="12"/>
      <c r="S61" s="12"/>
      <c r="T61" s="12"/>
    </row>
    <row r="62" spans="1:22" x14ac:dyDescent="0.35">
      <c r="A62" s="377"/>
      <c r="B62" s="368"/>
      <c r="C62" s="24" t="s">
        <v>387</v>
      </c>
      <c r="D62" s="24" t="s">
        <v>257</v>
      </c>
      <c r="E62" s="358"/>
      <c r="F62" s="358"/>
      <c r="G62" s="358"/>
      <c r="H62" s="358"/>
      <c r="I62" s="358"/>
      <c r="J62" s="358"/>
      <c r="K62" s="296"/>
      <c r="L62" s="358"/>
      <c r="M62" s="545"/>
      <c r="N62" s="410"/>
      <c r="R62" s="12"/>
      <c r="S62" s="12"/>
      <c r="T62" s="12"/>
    </row>
    <row r="63" spans="1:22" ht="29" x14ac:dyDescent="0.35">
      <c r="A63" s="377"/>
      <c r="B63" s="368"/>
      <c r="C63" s="24" t="s">
        <v>388</v>
      </c>
      <c r="D63" s="24" t="s">
        <v>257</v>
      </c>
      <c r="E63" s="358"/>
      <c r="F63" s="358"/>
      <c r="G63" s="358"/>
      <c r="H63" s="358"/>
      <c r="I63" s="358"/>
      <c r="J63" s="358"/>
      <c r="K63" s="296"/>
      <c r="L63" s="358"/>
      <c r="M63" s="545"/>
      <c r="N63" s="410"/>
      <c r="R63" s="12"/>
      <c r="S63" s="12"/>
      <c r="T63" s="12"/>
    </row>
    <row r="64" spans="1:22" ht="55" customHeight="1" thickBot="1" x14ac:dyDescent="0.4">
      <c r="A64" s="378"/>
      <c r="B64" s="369"/>
      <c r="C64" s="19" t="s">
        <v>389</v>
      </c>
      <c r="D64" s="24" t="s">
        <v>257</v>
      </c>
      <c r="E64" s="359"/>
      <c r="F64" s="359"/>
      <c r="G64" s="359"/>
      <c r="H64" s="359"/>
      <c r="I64" s="359"/>
      <c r="J64" s="359"/>
      <c r="K64" s="361"/>
      <c r="L64" s="330"/>
      <c r="M64" s="546"/>
      <c r="N64" s="494"/>
      <c r="R64" s="12"/>
      <c r="S64" s="12"/>
      <c r="T64" s="12"/>
    </row>
    <row r="65" spans="1:22" ht="14.5" customHeight="1"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IF(HO12_Gypsy_and_Traveller_Needs!E65='Drop downs'!$B$6,HO12_Gypsy_and_Traveller_Needs!B65&amp;": "&amp;HO12_Gypsy_and_Traveller_Needs!K65&amp;"","")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253</v>
      </c>
      <c r="E72" s="332" t="s">
        <v>421</v>
      </c>
      <c r="F72" s="332" t="s">
        <v>444</v>
      </c>
      <c r="G72" s="332" t="s">
        <v>427</v>
      </c>
      <c r="H72" s="332" t="s">
        <v>468</v>
      </c>
      <c r="I72" s="332" t="s">
        <v>425</v>
      </c>
      <c r="J72" s="332" t="s">
        <v>159</v>
      </c>
      <c r="K72" s="489" t="s">
        <v>1056</v>
      </c>
      <c r="L72" s="370"/>
      <c r="M72" s="374"/>
      <c r="N72" s="390"/>
      <c r="R72" s="12" t="str">
        <f>IF(OR(J72='Drop downs'!$G$7,J72='Drop downs'!$G$5), B72&amp;": "&amp;K72&amp;CHAR(10),"")</f>
        <v/>
      </c>
      <c r="S72" s="12" t="str">
        <f>IF(J72='Drop downs'!$G$2,B72&amp;": "&amp;K72&amp;""," ")</f>
        <v xml:space="preserve"> </v>
      </c>
      <c r="T72" s="12" t="str">
        <f>IF(HO12_Gypsy_and_Traveller_Needs!E72='Drop downs'!$B$6,HO12_Gypsy_and_Traveller_Needs!B72&amp;": "&amp;HO12_Gypsy_and_Traveller_Needs!K72&amp;"","")</f>
        <v/>
      </c>
      <c r="U72" t="str">
        <f t="shared" si="0"/>
        <v/>
      </c>
      <c r="V72" t="str">
        <f>IF(N72&gt;0,B72&amp;":"&amp;N72&amp;"
","")</f>
        <v/>
      </c>
    </row>
    <row r="73" spans="1:22" x14ac:dyDescent="0.35">
      <c r="A73" s="377"/>
      <c r="B73" s="368"/>
      <c r="C73" s="83" t="s">
        <v>400</v>
      </c>
      <c r="D73" s="24" t="s">
        <v>257</v>
      </c>
      <c r="E73" s="358"/>
      <c r="F73" s="358"/>
      <c r="G73" s="358"/>
      <c r="H73" s="358"/>
      <c r="I73" s="358"/>
      <c r="J73" s="358"/>
      <c r="K73" s="490"/>
      <c r="L73" s="358"/>
      <c r="M73" s="293"/>
      <c r="N73" s="391"/>
      <c r="R73" s="12"/>
      <c r="S73" s="12"/>
      <c r="T73" s="12"/>
    </row>
    <row r="74" spans="1:22" x14ac:dyDescent="0.35">
      <c r="A74" s="377"/>
      <c r="B74" s="368"/>
      <c r="C74" s="83" t="s">
        <v>401</v>
      </c>
      <c r="D74" s="24" t="s">
        <v>257</v>
      </c>
      <c r="E74" s="358"/>
      <c r="F74" s="358"/>
      <c r="G74" s="358"/>
      <c r="H74" s="358"/>
      <c r="I74" s="358"/>
      <c r="J74" s="358"/>
      <c r="K74" s="490"/>
      <c r="L74" s="358"/>
      <c r="M74" s="293"/>
      <c r="N74" s="391"/>
      <c r="R74" s="12"/>
      <c r="S74" s="12"/>
      <c r="T74" s="12"/>
    </row>
    <row r="75" spans="1:22" x14ac:dyDescent="0.35">
      <c r="A75" s="377"/>
      <c r="B75" s="368"/>
      <c r="C75" s="83" t="s">
        <v>402</v>
      </c>
      <c r="D75" s="24" t="s">
        <v>257</v>
      </c>
      <c r="E75" s="358"/>
      <c r="F75" s="358"/>
      <c r="G75" s="358"/>
      <c r="H75" s="358"/>
      <c r="I75" s="358"/>
      <c r="J75" s="358"/>
      <c r="K75" s="490"/>
      <c r="L75" s="358"/>
      <c r="M75" s="293"/>
      <c r="N75" s="391"/>
      <c r="R75" s="12"/>
      <c r="S75" s="12"/>
      <c r="T75" s="12"/>
    </row>
    <row r="76" spans="1:22" ht="15" thickBot="1" x14ac:dyDescent="0.4">
      <c r="A76" s="378"/>
      <c r="B76" s="368"/>
      <c r="C76" s="89" t="s">
        <v>403</v>
      </c>
      <c r="D76" s="24" t="s">
        <v>257</v>
      </c>
      <c r="E76" s="359"/>
      <c r="F76" s="359"/>
      <c r="G76" s="359"/>
      <c r="H76" s="359"/>
      <c r="I76" s="359"/>
      <c r="J76" s="359"/>
      <c r="K76" s="491"/>
      <c r="L76" s="330"/>
      <c r="M76" s="375"/>
      <c r="N76" s="392"/>
      <c r="R76" s="12"/>
      <c r="S76" s="12"/>
      <c r="T76" s="12"/>
    </row>
    <row r="77" spans="1:22" ht="14.5" customHeight="1" x14ac:dyDescent="0.35">
      <c r="A77" s="383" t="s">
        <v>404</v>
      </c>
      <c r="B77" s="367" t="s">
        <v>130</v>
      </c>
      <c r="C77" s="85" t="s">
        <v>405</v>
      </c>
      <c r="D77" s="79" t="s">
        <v>257</v>
      </c>
      <c r="E77" s="332" t="s">
        <v>421</v>
      </c>
      <c r="F77" s="332" t="s">
        <v>444</v>
      </c>
      <c r="G77" s="332" t="s">
        <v>427</v>
      </c>
      <c r="H77" s="332" t="s">
        <v>468</v>
      </c>
      <c r="I77" s="332" t="s">
        <v>425</v>
      </c>
      <c r="J77" s="332" t="s">
        <v>159</v>
      </c>
      <c r="K77" s="489" t="s">
        <v>1057</v>
      </c>
      <c r="L77" s="370"/>
      <c r="M77" s="544"/>
      <c r="N77" s="409"/>
      <c r="R77" s="12" t="str">
        <f>IF(OR(J77='Drop downs'!$G$7,J77='Drop downs'!$G$5), B77&amp;": "&amp;K77&amp;CHAR(10),"")</f>
        <v/>
      </c>
      <c r="S77" s="12" t="str">
        <f>IF(J77='Drop downs'!$G$2,B77&amp;": "&amp;K77&amp;""," ")</f>
        <v xml:space="preserve"> </v>
      </c>
      <c r="T77" s="12" t="str">
        <f>IF(HO12_Gypsy_and_Traveller_Needs!E77='Drop downs'!$B$6,HO12_Gypsy_and_Traveller_Needs!B77&amp;": "&amp;HO12_Gypsy_and_Traveller_Needs!K77&amp;"","")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545"/>
      <c r="N78" s="410"/>
      <c r="R78" s="12"/>
      <c r="S78" s="12"/>
      <c r="T78" s="12"/>
    </row>
    <row r="79" spans="1:22" x14ac:dyDescent="0.35">
      <c r="A79" s="365"/>
      <c r="B79" s="368"/>
      <c r="C79" s="83" t="s">
        <v>407</v>
      </c>
      <c r="D79" s="3" t="s">
        <v>257</v>
      </c>
      <c r="E79" s="358"/>
      <c r="F79" s="358"/>
      <c r="G79" s="358"/>
      <c r="H79" s="358"/>
      <c r="I79" s="358"/>
      <c r="J79" s="358"/>
      <c r="K79" s="490"/>
      <c r="L79" s="358"/>
      <c r="M79" s="545"/>
      <c r="N79" s="410"/>
      <c r="R79" s="12"/>
      <c r="S79" s="12"/>
      <c r="T79" s="12"/>
    </row>
    <row r="80" spans="1:22" x14ac:dyDescent="0.35">
      <c r="A80" s="365"/>
      <c r="B80" s="368"/>
      <c r="C80" s="84" t="s">
        <v>408</v>
      </c>
      <c r="D80" s="3" t="s">
        <v>257</v>
      </c>
      <c r="E80" s="358"/>
      <c r="F80" s="358"/>
      <c r="G80" s="358"/>
      <c r="H80" s="358"/>
      <c r="I80" s="358"/>
      <c r="J80" s="358"/>
      <c r="K80" s="490"/>
      <c r="L80" s="358"/>
      <c r="M80" s="545"/>
      <c r="N80" s="410"/>
      <c r="R80" s="12"/>
      <c r="S80" s="12"/>
      <c r="T80" s="12"/>
    </row>
    <row r="81" spans="1:22" ht="29" x14ac:dyDescent="0.35">
      <c r="A81" s="365"/>
      <c r="B81" s="368"/>
      <c r="C81" s="84" t="s">
        <v>409</v>
      </c>
      <c r="D81" s="3" t="s">
        <v>257</v>
      </c>
      <c r="E81" s="358"/>
      <c r="F81" s="358"/>
      <c r="G81" s="358"/>
      <c r="H81" s="358"/>
      <c r="I81" s="358"/>
      <c r="J81" s="358"/>
      <c r="K81" s="490"/>
      <c r="L81" s="358"/>
      <c r="M81" s="545"/>
      <c r="N81" s="410"/>
      <c r="R81" s="12"/>
      <c r="S81" s="12"/>
      <c r="T81" s="12"/>
    </row>
    <row r="82" spans="1:22" ht="29" x14ac:dyDescent="0.35">
      <c r="A82" s="365"/>
      <c r="B82" s="368"/>
      <c r="C82" s="84" t="s">
        <v>410</v>
      </c>
      <c r="D82" s="3" t="s">
        <v>257</v>
      </c>
      <c r="E82" s="358"/>
      <c r="F82" s="358"/>
      <c r="G82" s="358"/>
      <c r="H82" s="358"/>
      <c r="I82" s="358"/>
      <c r="J82" s="358"/>
      <c r="K82" s="490"/>
      <c r="L82" s="358"/>
      <c r="M82" s="545"/>
      <c r="N82" s="410"/>
      <c r="R82" s="12"/>
      <c r="S82" s="12"/>
      <c r="T82" s="12"/>
    </row>
    <row r="83" spans="1:22" ht="15" thickBot="1" x14ac:dyDescent="0.4">
      <c r="A83" s="366"/>
      <c r="B83" s="369"/>
      <c r="C83" s="90" t="s">
        <v>411</v>
      </c>
      <c r="D83" s="3" t="s">
        <v>253</v>
      </c>
      <c r="E83" s="359"/>
      <c r="F83" s="359"/>
      <c r="G83" s="359"/>
      <c r="H83" s="359"/>
      <c r="I83" s="359"/>
      <c r="J83" s="359"/>
      <c r="K83" s="491"/>
      <c r="L83" s="359"/>
      <c r="M83" s="609"/>
      <c r="N83" s="411"/>
      <c r="R83" s="12"/>
      <c r="S83" s="12"/>
      <c r="T83" s="12"/>
    </row>
    <row r="84" spans="1:22" x14ac:dyDescent="0.35">
      <c r="A84" s="383" t="s">
        <v>412</v>
      </c>
      <c r="B84" s="367" t="s">
        <v>131</v>
      </c>
      <c r="C84" s="99" t="s">
        <v>413</v>
      </c>
      <c r="D84" s="79" t="s">
        <v>253</v>
      </c>
      <c r="E84" s="332" t="s">
        <v>421</v>
      </c>
      <c r="F84" s="332" t="s">
        <v>444</v>
      </c>
      <c r="G84" s="332" t="s">
        <v>427</v>
      </c>
      <c r="H84" s="332" t="s">
        <v>468</v>
      </c>
      <c r="I84" s="332" t="s">
        <v>425</v>
      </c>
      <c r="J84" s="332" t="s">
        <v>159</v>
      </c>
      <c r="K84" s="489" t="s">
        <v>1058</v>
      </c>
      <c r="L84" s="370"/>
      <c r="M84" s="374"/>
      <c r="N84" s="390"/>
      <c r="R84" s="12" t="str">
        <f>IF(OR(J84='Drop downs'!$G$7,J84='Drop downs'!$G$5), B84&amp;": "&amp;K84&amp;CHAR(10),"")</f>
        <v/>
      </c>
      <c r="S84" s="12" t="str">
        <f>IF(J84='Drop downs'!$G$2,B84&amp;": "&amp;K84&amp;""," ")</f>
        <v xml:space="preserve"> </v>
      </c>
      <c r="T84" s="12" t="str">
        <f>IF(HO12_Gypsy_and_Traveller_Needs!E84='Drop downs'!$B$6,HO12_Gypsy_and_Traveller_Needs!B84&amp;": "&amp;HO12_Gypsy_and_Traveller_Needs!K84&amp;"","")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nYky/gw38RDK69JupVTzEYotMf8LMjW8nDPsrlgSQLOmjIfdhEyqlwcutikofI3OogqZSWJDw2gxub9zTmgpKA==" saltValue="i7ozp7Otp6eLnrfXNnoAC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1967" priority="86">
      <formula>$D50="No"</formula>
    </cfRule>
  </conditionalFormatting>
  <conditionalFormatting sqref="C8:D87">
    <cfRule type="expression" dxfId="1966" priority="85">
      <formula>$D8="No"</formula>
    </cfRule>
  </conditionalFormatting>
  <conditionalFormatting sqref="J8">
    <cfRule type="cellIs" dxfId="1965" priority="25" operator="equal">
      <formula>"Significant Negative"</formula>
    </cfRule>
    <cfRule type="cellIs" dxfId="1964" priority="26" operator="equal">
      <formula>"Minor Negative"</formula>
    </cfRule>
    <cfRule type="cellIs" dxfId="1963" priority="27" operator="equal">
      <formula>"Uncertain"</formula>
    </cfRule>
    <cfRule type="cellIs" dxfId="1962" priority="28" operator="equal">
      <formula>"Neutral"</formula>
    </cfRule>
    <cfRule type="cellIs" dxfId="1961" priority="29" operator="equal">
      <formula>"Minor Positive"</formula>
    </cfRule>
    <cfRule type="cellIs" dxfId="1960" priority="30" operator="equal">
      <formula>"Significant Positive"</formula>
    </cfRule>
  </conditionalFormatting>
  <conditionalFormatting sqref="J18">
    <cfRule type="cellIs" dxfId="1959" priority="19" operator="equal">
      <formula>"Significant Negative"</formula>
    </cfRule>
    <cfRule type="cellIs" dxfId="1958" priority="20" operator="equal">
      <formula>"Minor Negative"</formula>
    </cfRule>
    <cfRule type="cellIs" dxfId="1957" priority="21" operator="equal">
      <formula>"Uncertain"</formula>
    </cfRule>
    <cfRule type="cellIs" dxfId="1956" priority="22" operator="equal">
      <formula>"Neutral"</formula>
    </cfRule>
    <cfRule type="cellIs" dxfId="1955" priority="23" operator="equal">
      <formula>"Minor Positive"</formula>
    </cfRule>
    <cfRule type="cellIs" dxfId="1954" priority="24" operator="equal">
      <formula>"Significant Positive"</formula>
    </cfRule>
  </conditionalFormatting>
  <conditionalFormatting sqref="J20">
    <cfRule type="cellIs" dxfId="1953" priority="94" operator="equal">
      <formula>"Significant Negative"</formula>
    </cfRule>
    <cfRule type="cellIs" dxfId="1952" priority="95" operator="equal">
      <formula>"Minor Negative"</formula>
    </cfRule>
    <cfRule type="cellIs" dxfId="1951" priority="96" operator="equal">
      <formula>"Uncertain"</formula>
    </cfRule>
    <cfRule type="cellIs" dxfId="1950" priority="97" operator="equal">
      <formula>"Neutral"</formula>
    </cfRule>
    <cfRule type="cellIs" dxfId="1949" priority="98" operator="equal">
      <formula>"Minor Positive"</formula>
    </cfRule>
    <cfRule type="cellIs" dxfId="1948" priority="99" operator="equal">
      <formula>"Significant Positive"</formula>
    </cfRule>
  </conditionalFormatting>
  <conditionalFormatting sqref="J28">
    <cfRule type="cellIs" dxfId="1947" priority="31" operator="equal">
      <formula>"Significant Negative"</formula>
    </cfRule>
    <cfRule type="cellIs" dxfId="1946" priority="32" operator="equal">
      <formula>"Minor Negative"</formula>
    </cfRule>
    <cfRule type="cellIs" dxfId="1945" priority="33" operator="equal">
      <formula>"Uncertain"</formula>
    </cfRule>
    <cfRule type="cellIs" dxfId="1944" priority="34" operator="equal">
      <formula>"Neutral"</formula>
    </cfRule>
    <cfRule type="cellIs" dxfId="1943" priority="35" operator="equal">
      <formula>"Minor Positive"</formula>
    </cfRule>
    <cfRule type="cellIs" dxfId="1942" priority="36" operator="equal">
      <formula>"Significant Positive"</formula>
    </cfRule>
  </conditionalFormatting>
  <conditionalFormatting sqref="J36">
    <cfRule type="cellIs" dxfId="1941" priority="88" operator="equal">
      <formula>"Significant Negative"</formula>
    </cfRule>
    <cfRule type="cellIs" dxfId="1940" priority="89" operator="equal">
      <formula>"Minor Negative"</formula>
    </cfRule>
    <cfRule type="cellIs" dxfId="1939" priority="90" operator="equal">
      <formula>"Uncertain"</formula>
    </cfRule>
    <cfRule type="cellIs" dxfId="1938" priority="91" operator="equal">
      <formula>"Neutral"</formula>
    </cfRule>
    <cfRule type="cellIs" dxfId="1937" priority="92" operator="equal">
      <formula>"Minor Positive"</formula>
    </cfRule>
    <cfRule type="cellIs" dxfId="1936" priority="93" operator="equal">
      <formula>"Significant Positive"</formula>
    </cfRule>
  </conditionalFormatting>
  <conditionalFormatting sqref="J42">
    <cfRule type="cellIs" dxfId="1935" priority="49" operator="equal">
      <formula>"Significant Negative"</formula>
    </cfRule>
    <cfRule type="cellIs" dxfId="1934" priority="50" operator="equal">
      <formula>"Minor Negative"</formula>
    </cfRule>
    <cfRule type="cellIs" dxfId="1933" priority="51" operator="equal">
      <formula>"Uncertain"</formula>
    </cfRule>
    <cfRule type="cellIs" dxfId="1932" priority="52" operator="equal">
      <formula>"Neutral"</formula>
    </cfRule>
    <cfRule type="cellIs" dxfId="1931" priority="53" operator="equal">
      <formula>"Minor Positive"</formula>
    </cfRule>
    <cfRule type="cellIs" dxfId="1930" priority="54" operator="equal">
      <formula>"Significant Positive"</formula>
    </cfRule>
  </conditionalFormatting>
  <conditionalFormatting sqref="J47">
    <cfRule type="cellIs" dxfId="1929" priority="7" operator="equal">
      <formula>"Significant Negative"</formula>
    </cfRule>
    <cfRule type="cellIs" dxfId="1928" priority="8" operator="equal">
      <formula>"Minor Negative"</formula>
    </cfRule>
    <cfRule type="cellIs" dxfId="1927" priority="9" operator="equal">
      <formula>"Uncertain"</formula>
    </cfRule>
    <cfRule type="cellIs" dxfId="1926" priority="10" operator="equal">
      <formula>"Neutral"</formula>
    </cfRule>
    <cfRule type="cellIs" dxfId="1925" priority="11" operator="equal">
      <formula>"Minor Positive"</formula>
    </cfRule>
    <cfRule type="cellIs" dxfId="1924" priority="12" operator="equal">
      <formula>"Significant Positive"</formula>
    </cfRule>
  </conditionalFormatting>
  <conditionalFormatting sqref="J49">
    <cfRule type="cellIs" dxfId="1923" priority="13" operator="equal">
      <formula>"Significant Negative"</formula>
    </cfRule>
    <cfRule type="cellIs" dxfId="1922" priority="14" operator="equal">
      <formula>"Minor Negative"</formula>
    </cfRule>
    <cfRule type="cellIs" dxfId="1921" priority="15" operator="equal">
      <formula>"Uncertain"</formula>
    </cfRule>
    <cfRule type="cellIs" dxfId="1920" priority="16" operator="equal">
      <formula>"Neutral"</formula>
    </cfRule>
    <cfRule type="cellIs" dxfId="1919" priority="17" operator="equal">
      <formula>"Minor Positive"</formula>
    </cfRule>
    <cfRule type="cellIs" dxfId="1918" priority="18" operator="equal">
      <formula>"Significant Positive"</formula>
    </cfRule>
  </conditionalFormatting>
  <conditionalFormatting sqref="J54">
    <cfRule type="cellIs" dxfId="1917" priority="73" operator="equal">
      <formula>"Significant Negative"</formula>
    </cfRule>
    <cfRule type="cellIs" dxfId="1916" priority="74" operator="equal">
      <formula>"Minor Negative"</formula>
    </cfRule>
    <cfRule type="cellIs" dxfId="1915" priority="75" operator="equal">
      <formula>"Uncertain"</formula>
    </cfRule>
    <cfRule type="cellIs" dxfId="1914" priority="76" operator="equal">
      <formula>"Neutral"</formula>
    </cfRule>
    <cfRule type="cellIs" dxfId="1913" priority="77" operator="equal">
      <formula>"Minor Positive"</formula>
    </cfRule>
    <cfRule type="cellIs" dxfId="1912" priority="78" operator="equal">
      <formula>"Significant Positive"</formula>
    </cfRule>
  </conditionalFormatting>
  <conditionalFormatting sqref="J57">
    <cfRule type="cellIs" dxfId="1911" priority="79" operator="equal">
      <formula>"Significant Negative"</formula>
    </cfRule>
    <cfRule type="cellIs" dxfId="1910" priority="80" operator="equal">
      <formula>"Minor Negative"</formula>
    </cfRule>
    <cfRule type="cellIs" dxfId="1909" priority="81" operator="equal">
      <formula>"Uncertain"</formula>
    </cfRule>
    <cfRule type="cellIs" dxfId="1908" priority="82" operator="equal">
      <formula>"Neutral"</formula>
    </cfRule>
    <cfRule type="cellIs" dxfId="1907" priority="83" operator="equal">
      <formula>"Minor Positive"</formula>
    </cfRule>
    <cfRule type="cellIs" dxfId="1906" priority="84" operator="equal">
      <formula>"Significant Positive"</formula>
    </cfRule>
  </conditionalFormatting>
  <conditionalFormatting sqref="J65">
    <cfRule type="cellIs" dxfId="1905" priority="1" operator="equal">
      <formula>"Significant Negative"</formula>
    </cfRule>
    <cfRule type="cellIs" dxfId="1904" priority="2" operator="equal">
      <formula>"Minor Negative"</formula>
    </cfRule>
    <cfRule type="cellIs" dxfId="1903" priority="3" operator="equal">
      <formula>"Uncertain"</formula>
    </cfRule>
    <cfRule type="cellIs" dxfId="1902" priority="4" operator="equal">
      <formula>"Neutral"</formula>
    </cfRule>
    <cfRule type="cellIs" dxfId="1901" priority="5" operator="equal">
      <formula>"Minor Positive"</formula>
    </cfRule>
    <cfRule type="cellIs" dxfId="1900" priority="6" operator="equal">
      <formula>"Significant Positive"</formula>
    </cfRule>
  </conditionalFormatting>
  <conditionalFormatting sqref="J72 J77 J84">
    <cfRule type="cellIs" dxfId="1899" priority="67" operator="equal">
      <formula>"Significant Negative"</formula>
    </cfRule>
    <cfRule type="cellIs" dxfId="1898" priority="68" operator="equal">
      <formula>"Minor Negative"</formula>
    </cfRule>
    <cfRule type="cellIs" dxfId="1897" priority="69" operator="equal">
      <formula>"Uncertain"</formula>
    </cfRule>
    <cfRule type="cellIs" dxfId="1896" priority="70" operator="equal">
      <formula>"Neutral"</formula>
    </cfRule>
    <cfRule type="cellIs" dxfId="1895" priority="71" operator="equal">
      <formula>"Minor Positive"</formula>
    </cfRule>
    <cfRule type="cellIs" dxfId="1894" priority="7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F201A1B-1B01-4570-A16F-7E8D1DFD6D7B}">
          <x14:formula1>
            <xm:f>'Drop downs'!$G$2:$G$7</xm:f>
          </x14:formula1>
          <xm:sqref>J18 J8 J20 J28 J36 J84 J49 J72 J54 J57 J77 J42 J47 J65</xm:sqref>
        </x14:dataValidation>
        <x14:dataValidation type="list" allowBlank="1" showInputMessage="1" showErrorMessage="1" xr:uid="{F9ADBC57-2AEC-4555-A936-B0607BB90081}">
          <x14:formula1>
            <xm:f>'Drop downs'!$F$2:$F$6</xm:f>
          </x14:formula1>
          <xm:sqref>I18 I8 I20 I28 I36 I84 I49 I72 I54 I57 I77 I42 I47 I65</xm:sqref>
        </x14:dataValidation>
        <x14:dataValidation type="list" allowBlank="1" showInputMessage="1" showErrorMessage="1" xr:uid="{E198A4DE-F069-4262-BB02-B2A05C9ABC21}">
          <x14:formula1>
            <xm:f>'Drop downs'!$E$2:$E$6</xm:f>
          </x14:formula1>
          <xm:sqref>H18 H8 H20 H28 H36 H84 H49 H72 H54 H57 H77 H42 H47 H65</xm:sqref>
        </x14:dataValidation>
        <x14:dataValidation type="list" allowBlank="1" showInputMessage="1" showErrorMessage="1" xr:uid="{14342413-EC78-4144-81BE-0A84F5FF36C1}">
          <x14:formula1>
            <xm:f>'Drop downs'!$D$2:$D$7</xm:f>
          </x14:formula1>
          <xm:sqref>G18 G8 G20 G28 G36 G84 G49 G72 G54 G57 G77 G42 G47 G65</xm:sqref>
        </x14:dataValidation>
        <x14:dataValidation type="list" allowBlank="1" showInputMessage="1" showErrorMessage="1" xr:uid="{B80A243E-C918-47F7-8E82-917F2A68630D}">
          <x14:formula1>
            <xm:f>'Drop downs'!$C$2:$C$5</xm:f>
          </x14:formula1>
          <xm:sqref>F18 F8 F20 F28 F36 F84 F49 F72 F54 F57 F77 F42 F47 F65</xm:sqref>
        </x14:dataValidation>
        <x14:dataValidation type="list" allowBlank="1" showInputMessage="1" showErrorMessage="1" xr:uid="{1C3E3226-EC64-4878-9DF2-5F6C47F9502D}">
          <x14:formula1>
            <xm:f>'Drop downs'!$B$2:$B$4</xm:f>
          </x14:formula1>
          <xm:sqref>E18 E8 E20 E28 E36 E84 E49 E72 E54 E57 E77 E42 E47 E65</xm:sqref>
        </x14:dataValidation>
        <x14:dataValidation type="list" allowBlank="1" showInputMessage="1" showErrorMessage="1" xr:uid="{A923E920-6078-4B84-A661-E4785B324773}">
          <x14:formula1>
            <xm:f>'Drop downs'!$J$2:$J$3</xm:f>
          </x14:formula1>
          <xm:sqref>L8 L18 L20 L28 L36 L42 L84 L54 L57 L65 L72 L77 L47 L49</xm:sqref>
        </x14:dataValidation>
        <x14:dataValidation type="list" allowBlank="1" showInputMessage="1" showErrorMessage="1" xr:uid="{544E3962-0735-4CBC-81F6-59E7959E811D}">
          <x14:formula1>
            <xm:f>'Drop downs'!$A$2:$A$3</xm:f>
          </x14:formula1>
          <xm:sqref>D8:D87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A15D-986D-4CC7-AD36-1ED9420DE63C}">
  <sheetPr codeName="Sheet119">
    <tabColor rgb="FF7030A0"/>
  </sheetPr>
  <dimension ref="A1:U98"/>
  <sheetViews>
    <sheetView zoomScaleNormal="100" workbookViewId="0">
      <selection activeCell="C1" sqref="C1:F1"/>
    </sheetView>
  </sheetViews>
  <sheetFormatPr defaultColWidth="8.54296875" defaultRowHeight="26" x14ac:dyDescent="0.6"/>
  <cols>
    <col min="1" max="1" width="69.54296875" style="175" customWidth="1"/>
    <col min="2" max="2" width="5.453125" style="175" hidden="1" customWidth="1"/>
    <col min="3" max="3" width="103.81640625" style="175" customWidth="1"/>
    <col min="4" max="4" width="24.453125" style="175" customWidth="1"/>
    <col min="5" max="6" width="20.54296875" style="175" customWidth="1"/>
    <col min="7" max="7" width="22.453125" style="175" bestFit="1" customWidth="1"/>
    <col min="8" max="8" width="20.54296875" style="175" customWidth="1"/>
    <col min="9" max="9" width="36.54296875" style="175" bestFit="1" customWidth="1"/>
    <col min="10" max="10" width="20.54296875" style="175" customWidth="1"/>
    <col min="11" max="11" width="74.1796875" style="175" customWidth="1"/>
    <col min="12" max="12" width="55.1796875" style="175" customWidth="1"/>
    <col min="13"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1059</v>
      </c>
      <c r="D1" s="412"/>
      <c r="E1" s="412"/>
      <c r="F1" s="413"/>
      <c r="G1" s="176"/>
      <c r="I1" s="177"/>
      <c r="J1" s="177"/>
      <c r="K1" s="177"/>
    </row>
    <row r="2" spans="1:21" x14ac:dyDescent="0.6">
      <c r="A2" s="174" t="s">
        <v>31</v>
      </c>
      <c r="B2" s="178"/>
      <c r="C2" s="412" t="s">
        <v>955</v>
      </c>
      <c r="D2" s="412"/>
      <c r="E2" s="412"/>
      <c r="F2" s="413"/>
      <c r="I2" s="181"/>
      <c r="J2" s="181"/>
      <c r="K2" s="181"/>
    </row>
    <row r="3" spans="1:21" ht="114.5" customHeight="1" x14ac:dyDescent="0.6">
      <c r="A3" s="182" t="s">
        <v>32</v>
      </c>
      <c r="B3" s="183"/>
      <c r="C3" s="412" t="s">
        <v>1060</v>
      </c>
      <c r="D3" s="412"/>
      <c r="E3" s="412"/>
      <c r="F3" s="413"/>
      <c r="I3" s="181"/>
      <c r="J3" s="181"/>
      <c r="K3" s="181"/>
    </row>
    <row r="4" spans="1:21" ht="82" customHeight="1" x14ac:dyDescent="0.6">
      <c r="A4" s="182" t="s">
        <v>33</v>
      </c>
      <c r="B4" s="184"/>
      <c r="C4" s="414" t="s">
        <v>1061</v>
      </c>
      <c r="D4" s="414"/>
      <c r="E4" s="414"/>
      <c r="F4" s="415"/>
      <c r="I4" s="181"/>
      <c r="J4" s="181"/>
      <c r="K4" s="181"/>
      <c r="Q4" s="227"/>
      <c r="R4" s="227"/>
      <c r="S4" s="227"/>
      <c r="T4" s="227"/>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IF(HO12_ALT_1!E8='Drop downs'!$B$6,HO12_ALT_1!B8&amp;": "&amp;HO12_ALT_1!K8&amp;"","")</f>
        <v/>
      </c>
      <c r="T8" s="175" t="str">
        <f>IF(L8&gt;0,B8&amp;":"&amp;L8&amp;"
","")</f>
        <v/>
      </c>
      <c r="U8" s="175" t="str">
        <f>IF(M8&gt;0,B8&amp;":"&amp;M8&amp;"
","")</f>
        <v/>
      </c>
    </row>
    <row r="9" spans="1:21" ht="51.7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81"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72.6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IF(HO12_ALT_1!E18='Drop downs'!$B$6,HO12_ALT_1!B18&amp;": "&amp;HO12_ALT_1!K18&amp;"","")</f>
        <v/>
      </c>
      <c r="T18" s="175" t="str">
        <f>IF(L18&gt;0,B18&amp;":"&amp;L18&amp;"
","")</f>
        <v/>
      </c>
      <c r="U18" s="175" t="str">
        <f>IF(M18&gt;0,B18&amp;":"&amp;M18&amp;"
","")</f>
        <v/>
      </c>
    </row>
    <row r="19" spans="1:21" ht="94"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253</v>
      </c>
      <c r="E20" s="432" t="s">
        <v>103</v>
      </c>
      <c r="F20" s="432" t="s">
        <v>103</v>
      </c>
      <c r="G20" s="432" t="s">
        <v>103</v>
      </c>
      <c r="H20" s="432" t="s">
        <v>103</v>
      </c>
      <c r="I20" s="432" t="s">
        <v>103</v>
      </c>
      <c r="J20" s="432" t="s">
        <v>164</v>
      </c>
      <c r="K20" s="435" t="s">
        <v>1062</v>
      </c>
      <c r="L20" s="524" t="s">
        <v>1063</v>
      </c>
      <c r="M20" s="527"/>
      <c r="Q20" s="190" t="str">
        <f>IF(OR(J20='Drop downs'!$G$7,J20='Drop downs'!$G$5), B20&amp;": "&amp;K20&amp;CHAR(10),"")</f>
        <v xml:space="preserve">IIA3: 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v>
      </c>
      <c r="R20" s="190" t="str">
        <f>IF(J20='Drop downs'!$G$2,B20&amp;": "&amp;K20&amp;""," ")</f>
        <v xml:space="preserve"> </v>
      </c>
      <c r="S20" s="190" t="str">
        <f>IF(HO12_ALT_1!E20='Drop downs'!$B$6,HO12_ALT_1!B20&amp;": "&amp;HO12_ALT_1!K20&amp;"","")</f>
        <v/>
      </c>
      <c r="T20" s="175" t="str">
        <f>IF(L20&gt;0,B20&amp;":"&amp;L20&amp;"
","")</f>
        <v xml:space="preserve">IIA3:Mitigation: The inclusion of a Gypsy and Traveller Needs policy, or specific guidance within the housing policies in regards to the provision of sites and pitches for Gypsies and Travellers, and their preferred location.
</v>
      </c>
      <c r="U20" s="175" t="str">
        <f>IF(M20&gt;0,B20&amp;":"&amp;M20&amp;"
","")</f>
        <v/>
      </c>
    </row>
    <row r="21" spans="1:21" ht="52" x14ac:dyDescent="0.6">
      <c r="A21" s="421"/>
      <c r="B21" s="442"/>
      <c r="C21" s="195" t="s">
        <v>339</v>
      </c>
      <c r="D21" s="191" t="s">
        <v>257</v>
      </c>
      <c r="E21" s="433"/>
      <c r="F21" s="433"/>
      <c r="G21" s="433"/>
      <c r="H21" s="433"/>
      <c r="I21" s="433"/>
      <c r="J21" s="433"/>
      <c r="K21" s="436"/>
      <c r="L21" s="525"/>
      <c r="M21" s="528"/>
      <c r="Q21" s="190"/>
      <c r="R21" s="190"/>
      <c r="S21" s="190"/>
    </row>
    <row r="22" spans="1:21" ht="52" x14ac:dyDescent="0.6">
      <c r="A22" s="421"/>
      <c r="B22" s="442"/>
      <c r="C22" s="195" t="s">
        <v>340</v>
      </c>
      <c r="D22" s="191" t="s">
        <v>257</v>
      </c>
      <c r="E22" s="433"/>
      <c r="F22" s="433"/>
      <c r="G22" s="433"/>
      <c r="H22" s="433"/>
      <c r="I22" s="433"/>
      <c r="J22" s="433"/>
      <c r="K22" s="436"/>
      <c r="L22" s="525"/>
      <c r="M22" s="528"/>
      <c r="Q22" s="190"/>
      <c r="R22" s="190"/>
      <c r="S22" s="190"/>
    </row>
    <row r="23" spans="1:21" ht="52" x14ac:dyDescent="0.6">
      <c r="A23" s="421"/>
      <c r="B23" s="442"/>
      <c r="C23" s="195" t="s">
        <v>341</v>
      </c>
      <c r="D23" s="191" t="s">
        <v>257</v>
      </c>
      <c r="E23" s="433"/>
      <c r="F23" s="433"/>
      <c r="G23" s="433"/>
      <c r="H23" s="433"/>
      <c r="I23" s="433"/>
      <c r="J23" s="433"/>
      <c r="K23" s="436"/>
      <c r="L23" s="525"/>
      <c r="M23" s="528"/>
      <c r="Q23" s="190"/>
      <c r="R23" s="190"/>
      <c r="S23" s="190"/>
    </row>
    <row r="24" spans="1:21" ht="52" x14ac:dyDescent="0.6">
      <c r="A24" s="421"/>
      <c r="B24" s="442"/>
      <c r="C24" s="195" t="s">
        <v>342</v>
      </c>
      <c r="D24" s="191" t="s">
        <v>257</v>
      </c>
      <c r="E24" s="433"/>
      <c r="F24" s="433"/>
      <c r="G24" s="433"/>
      <c r="H24" s="433"/>
      <c r="I24" s="433"/>
      <c r="J24" s="433"/>
      <c r="K24" s="436"/>
      <c r="L24" s="525"/>
      <c r="M24" s="528"/>
      <c r="Q24" s="190"/>
      <c r="R24" s="190"/>
      <c r="S24" s="190"/>
    </row>
    <row r="25" spans="1:21" ht="104" x14ac:dyDescent="0.6">
      <c r="A25" s="421"/>
      <c r="B25" s="442"/>
      <c r="C25" s="195" t="s">
        <v>343</v>
      </c>
      <c r="D25" s="191" t="s">
        <v>253</v>
      </c>
      <c r="E25" s="433"/>
      <c r="F25" s="433"/>
      <c r="G25" s="433"/>
      <c r="H25" s="433"/>
      <c r="I25" s="433"/>
      <c r="J25" s="433"/>
      <c r="K25" s="436"/>
      <c r="L25" s="525"/>
      <c r="M25" s="528"/>
      <c r="Q25" s="190"/>
      <c r="R25" s="190"/>
      <c r="S25" s="190"/>
    </row>
    <row r="26" spans="1:21" ht="61" customHeight="1" x14ac:dyDescent="0.6">
      <c r="A26" s="421"/>
      <c r="B26" s="442"/>
      <c r="C26" s="195" t="s">
        <v>344</v>
      </c>
      <c r="D26" s="191" t="s">
        <v>257</v>
      </c>
      <c r="E26" s="433"/>
      <c r="F26" s="433"/>
      <c r="G26" s="433"/>
      <c r="H26" s="433"/>
      <c r="I26" s="433"/>
      <c r="J26" s="433"/>
      <c r="K26" s="436"/>
      <c r="L26" s="525"/>
      <c r="M26" s="528"/>
      <c r="Q26" s="190"/>
      <c r="R26" s="190"/>
      <c r="S26" s="190"/>
    </row>
    <row r="27" spans="1:21" ht="78.5" thickBot="1" x14ac:dyDescent="0.65">
      <c r="A27" s="422"/>
      <c r="B27" s="443"/>
      <c r="C27" s="196" t="s">
        <v>345</v>
      </c>
      <c r="D27" s="191" t="s">
        <v>257</v>
      </c>
      <c r="E27" s="434"/>
      <c r="F27" s="434"/>
      <c r="G27" s="434"/>
      <c r="H27" s="434"/>
      <c r="I27" s="434"/>
      <c r="J27" s="434"/>
      <c r="K27" s="437"/>
      <c r="L27" s="526"/>
      <c r="M27" s="529"/>
      <c r="Q27" s="190"/>
      <c r="R27" s="190"/>
      <c r="S27" s="190"/>
    </row>
    <row r="28" spans="1:21" ht="79" customHeight="1" x14ac:dyDescent="0.6">
      <c r="A28" s="420" t="s">
        <v>346</v>
      </c>
      <c r="B28" s="441" t="s">
        <v>121</v>
      </c>
      <c r="C28" s="197" t="s">
        <v>347</v>
      </c>
      <c r="D28" s="194" t="s">
        <v>253</v>
      </c>
      <c r="E28" s="432" t="s">
        <v>421</v>
      </c>
      <c r="F28" s="432" t="s">
        <v>422</v>
      </c>
      <c r="G28" s="432" t="s">
        <v>427</v>
      </c>
      <c r="H28" s="432" t="s">
        <v>468</v>
      </c>
      <c r="I28" s="432" t="s">
        <v>425</v>
      </c>
      <c r="J28" s="432" t="s">
        <v>168</v>
      </c>
      <c r="K28" s="435" t="s">
        <v>1064</v>
      </c>
      <c r="L28" s="524" t="s">
        <v>1065</v>
      </c>
      <c r="M28" s="527"/>
      <c r="Q28" s="190" t="str">
        <f>IF(OR(J28='Drop downs'!$G$7,J28='Drop downs'!$G$5), B28&amp;": "&amp;K28&amp;CHAR(10),"")</f>
        <v xml:space="preserve">IIA4: 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v>
      </c>
      <c r="R28" s="190" t="str">
        <f>IF(J28='Drop downs'!$G$2,B28&amp;": "&amp;K28&amp;""," ")</f>
        <v xml:space="preserve"> </v>
      </c>
      <c r="S28" s="190" t="str">
        <f>IF(HO12_ALT_1!E28='Drop downs'!$B$6,HO12_ALT_1!B28&amp;": "&amp;HO12_ALT_1!K28&amp;"","")</f>
        <v/>
      </c>
      <c r="T28" s="175" t="str">
        <f>IF(L28&gt;0,B28&amp;":"&amp;L28&amp;"
","")</f>
        <v xml:space="preserve">IIA4:Mitigation: The inclusion of a Gypsy and Traveller Needs policy, or specific guidance within the housing policies in regards to the provision of sites and pitches for Gypsies and Travellers, facilities to be provided and their preferred location.
</v>
      </c>
      <c r="U28" s="175" t="str">
        <f>IF(M28&gt;0,B28&amp;":"&amp;M28&amp;"
","")</f>
        <v/>
      </c>
    </row>
    <row r="29" spans="1:21" ht="85.5" customHeight="1" x14ac:dyDescent="0.6">
      <c r="A29" s="421"/>
      <c r="B29" s="442"/>
      <c r="C29" s="198" t="s">
        <v>348</v>
      </c>
      <c r="D29" s="195" t="s">
        <v>253</v>
      </c>
      <c r="E29" s="433"/>
      <c r="F29" s="433"/>
      <c r="G29" s="433"/>
      <c r="H29" s="433"/>
      <c r="I29" s="433"/>
      <c r="J29" s="433"/>
      <c r="K29" s="436"/>
      <c r="L29" s="525"/>
      <c r="M29" s="528"/>
      <c r="Q29" s="190"/>
      <c r="R29" s="190"/>
      <c r="S29" s="190"/>
    </row>
    <row r="30" spans="1:21" ht="60" customHeight="1" x14ac:dyDescent="0.6">
      <c r="A30" s="421"/>
      <c r="B30" s="442"/>
      <c r="C30" s="198" t="s">
        <v>349</v>
      </c>
      <c r="D30" s="195" t="s">
        <v>257</v>
      </c>
      <c r="E30" s="433"/>
      <c r="F30" s="433"/>
      <c r="G30" s="433"/>
      <c r="H30" s="433"/>
      <c r="I30" s="433"/>
      <c r="J30" s="433"/>
      <c r="K30" s="436"/>
      <c r="L30" s="525"/>
      <c r="M30" s="528"/>
      <c r="Q30" s="190"/>
      <c r="R30" s="190"/>
      <c r="S30" s="190"/>
    </row>
    <row r="31" spans="1:21" ht="73.5" customHeight="1" x14ac:dyDescent="0.6">
      <c r="A31" s="421"/>
      <c r="B31" s="442"/>
      <c r="C31" s="198" t="s">
        <v>350</v>
      </c>
      <c r="D31" s="195" t="s">
        <v>257</v>
      </c>
      <c r="E31" s="433"/>
      <c r="F31" s="433"/>
      <c r="G31" s="433"/>
      <c r="H31" s="433"/>
      <c r="I31" s="433"/>
      <c r="J31" s="433"/>
      <c r="K31" s="436"/>
      <c r="L31" s="525"/>
      <c r="M31" s="528"/>
      <c r="Q31" s="190"/>
      <c r="R31" s="190"/>
      <c r="S31" s="190"/>
    </row>
    <row r="32" spans="1:21" ht="60" customHeight="1" x14ac:dyDescent="0.6">
      <c r="A32" s="421"/>
      <c r="B32" s="442"/>
      <c r="C32" s="198" t="s">
        <v>351</v>
      </c>
      <c r="D32" s="195" t="s">
        <v>253</v>
      </c>
      <c r="E32" s="433"/>
      <c r="F32" s="433"/>
      <c r="G32" s="433"/>
      <c r="H32" s="433"/>
      <c r="I32" s="433"/>
      <c r="J32" s="433"/>
      <c r="K32" s="436"/>
      <c r="L32" s="525"/>
      <c r="M32" s="528"/>
      <c r="Q32" s="190"/>
      <c r="R32" s="190"/>
      <c r="S32" s="190"/>
    </row>
    <row r="33" spans="1:21" ht="39.65" customHeight="1" x14ac:dyDescent="0.6">
      <c r="A33" s="421"/>
      <c r="B33" s="442"/>
      <c r="C33" s="198" t="s">
        <v>352</v>
      </c>
      <c r="D33" s="195" t="s">
        <v>253</v>
      </c>
      <c r="E33" s="433"/>
      <c r="F33" s="433"/>
      <c r="G33" s="433"/>
      <c r="H33" s="433"/>
      <c r="I33" s="433"/>
      <c r="J33" s="433"/>
      <c r="K33" s="436"/>
      <c r="L33" s="525"/>
      <c r="M33" s="528"/>
      <c r="Q33" s="190"/>
      <c r="R33" s="190"/>
      <c r="S33" s="190"/>
    </row>
    <row r="34" spans="1:21" ht="60" customHeight="1" x14ac:dyDescent="0.6">
      <c r="A34" s="421"/>
      <c r="B34" s="442"/>
      <c r="C34" s="198" t="s">
        <v>353</v>
      </c>
      <c r="D34" s="195" t="s">
        <v>257</v>
      </c>
      <c r="E34" s="433"/>
      <c r="F34" s="433"/>
      <c r="G34" s="433"/>
      <c r="H34" s="433"/>
      <c r="I34" s="433"/>
      <c r="J34" s="433"/>
      <c r="K34" s="436"/>
      <c r="L34" s="525"/>
      <c r="M34" s="528"/>
      <c r="Q34" s="190"/>
      <c r="R34" s="190"/>
      <c r="S34" s="190"/>
    </row>
    <row r="35" spans="1:21" ht="50.25" customHeight="1" thickBot="1" x14ac:dyDescent="0.65">
      <c r="A35" s="422"/>
      <c r="B35" s="442"/>
      <c r="C35" s="199" t="s">
        <v>354</v>
      </c>
      <c r="D35" s="195" t="s">
        <v>257</v>
      </c>
      <c r="E35" s="447"/>
      <c r="F35" s="447"/>
      <c r="G35" s="447"/>
      <c r="H35" s="447"/>
      <c r="I35" s="447"/>
      <c r="J35" s="447"/>
      <c r="K35" s="452"/>
      <c r="L35" s="526"/>
      <c r="M35" s="529"/>
      <c r="Q35" s="190"/>
      <c r="R35" s="190"/>
      <c r="S35" s="190"/>
    </row>
    <row r="36" spans="1:21" ht="52" x14ac:dyDescent="0.6">
      <c r="A36" s="420" t="s">
        <v>355</v>
      </c>
      <c r="B36" s="441" t="s">
        <v>122</v>
      </c>
      <c r="C36" s="194" t="s">
        <v>356</v>
      </c>
      <c r="D36" s="194" t="s">
        <v>253</v>
      </c>
      <c r="E36" s="432" t="s">
        <v>421</v>
      </c>
      <c r="F36" s="432" t="s">
        <v>422</v>
      </c>
      <c r="G36" s="432" t="s">
        <v>427</v>
      </c>
      <c r="H36" s="432" t="s">
        <v>468</v>
      </c>
      <c r="I36" s="432" t="s">
        <v>425</v>
      </c>
      <c r="J36" s="432" t="s">
        <v>166</v>
      </c>
      <c r="K36" s="435" t="s">
        <v>1066</v>
      </c>
      <c r="L36" s="524" t="s">
        <v>1063</v>
      </c>
      <c r="M36" s="527"/>
      <c r="Q36" s="190" t="str">
        <f>IF(OR(J36='Drop downs'!$G$7,J36='Drop downs'!$G$5), B36&amp;": "&amp;K36&amp;CHAR(10),"")</f>
        <v/>
      </c>
      <c r="R36" s="190" t="str">
        <f>IF(J36='Drop downs'!$G$2,B36&amp;": "&amp;K36&amp;""," ")</f>
        <v xml:space="preserve"> </v>
      </c>
      <c r="S36" s="190" t="str">
        <f>IF(HO12_ALT_1!E36='Drop downs'!$B$6,HO12_ALT_1!B36&amp;": "&amp;HO12_ALT_1!K36&amp;"","")</f>
        <v/>
      </c>
      <c r="T36" s="175" t="str">
        <f>IF(L36&gt;0,B36&amp;":"&amp;L36&amp;"
","")</f>
        <v xml:space="preserve">IIA5:Mitigation: The inclusion of a Gypsy and Traveller Needs policy, or specific guidance within the housing policies in regards to the provision of sites and pitches for Gypsies and Travellers, and their preferred location.
</v>
      </c>
      <c r="U36" s="175" t="str">
        <f>IF(M36&gt;0,B36&amp;":"&amp;M36&amp;"
","")</f>
        <v/>
      </c>
    </row>
    <row r="37" spans="1:21" ht="52" x14ac:dyDescent="0.6">
      <c r="A37" s="421"/>
      <c r="B37" s="442"/>
      <c r="C37" s="195" t="s">
        <v>357</v>
      </c>
      <c r="D37" s="195" t="s">
        <v>257</v>
      </c>
      <c r="E37" s="433"/>
      <c r="F37" s="433"/>
      <c r="G37" s="433"/>
      <c r="H37" s="433"/>
      <c r="I37" s="433"/>
      <c r="J37" s="433"/>
      <c r="K37" s="436"/>
      <c r="L37" s="525"/>
      <c r="M37" s="528"/>
      <c r="Q37" s="190"/>
      <c r="R37" s="190"/>
      <c r="S37" s="190"/>
    </row>
    <row r="38" spans="1:21" ht="52" x14ac:dyDescent="0.6">
      <c r="A38" s="421"/>
      <c r="B38" s="442"/>
      <c r="C38" s="195" t="s">
        <v>358</v>
      </c>
      <c r="D38" s="195" t="s">
        <v>257</v>
      </c>
      <c r="E38" s="433"/>
      <c r="F38" s="433"/>
      <c r="G38" s="433"/>
      <c r="H38" s="433"/>
      <c r="I38" s="433"/>
      <c r="J38" s="433"/>
      <c r="K38" s="436"/>
      <c r="L38" s="525"/>
      <c r="M38" s="528"/>
      <c r="Q38" s="190"/>
      <c r="R38" s="190"/>
      <c r="S38" s="190"/>
    </row>
    <row r="39" spans="1:21" ht="78" x14ac:dyDescent="0.6">
      <c r="A39" s="421"/>
      <c r="B39" s="442"/>
      <c r="C39" s="195" t="s">
        <v>359</v>
      </c>
      <c r="D39" s="195" t="s">
        <v>257</v>
      </c>
      <c r="E39" s="433"/>
      <c r="F39" s="433"/>
      <c r="G39" s="433"/>
      <c r="H39" s="433"/>
      <c r="I39" s="433"/>
      <c r="J39" s="433"/>
      <c r="K39" s="436"/>
      <c r="L39" s="525"/>
      <c r="M39" s="528"/>
      <c r="Q39" s="190"/>
      <c r="R39" s="190"/>
      <c r="S39" s="190"/>
    </row>
    <row r="40" spans="1:21" ht="104" x14ac:dyDescent="0.6">
      <c r="A40" s="421"/>
      <c r="B40" s="442"/>
      <c r="C40" s="195" t="s">
        <v>360</v>
      </c>
      <c r="D40" s="195" t="s">
        <v>257</v>
      </c>
      <c r="E40" s="433"/>
      <c r="F40" s="433"/>
      <c r="G40" s="433"/>
      <c r="H40" s="433"/>
      <c r="I40" s="433"/>
      <c r="J40" s="433"/>
      <c r="K40" s="436"/>
      <c r="L40" s="525"/>
      <c r="M40" s="528"/>
      <c r="Q40" s="190"/>
      <c r="R40" s="190"/>
      <c r="S40" s="190"/>
    </row>
    <row r="41" spans="1:21" ht="77.2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78" x14ac:dyDescent="0.6">
      <c r="A42" s="449" t="s">
        <v>362</v>
      </c>
      <c r="B42" s="441" t="s">
        <v>123</v>
      </c>
      <c r="C42" s="213" t="s">
        <v>363</v>
      </c>
      <c r="D42" s="213" t="s">
        <v>253</v>
      </c>
      <c r="E42" s="450" t="s">
        <v>103</v>
      </c>
      <c r="F42" s="450" t="s">
        <v>103</v>
      </c>
      <c r="G42" s="450" t="s">
        <v>103</v>
      </c>
      <c r="H42" s="450" t="s">
        <v>103</v>
      </c>
      <c r="I42" s="450" t="s">
        <v>103</v>
      </c>
      <c r="J42" s="450" t="s">
        <v>164</v>
      </c>
      <c r="K42" s="613" t="s">
        <v>1067</v>
      </c>
      <c r="L42" s="530" t="s">
        <v>1063</v>
      </c>
      <c r="M42" s="533"/>
      <c r="Q42" s="190" t="str">
        <f>IF(OR(J42='Drop downs'!$G$7,J42='Drop downs'!$G$5), B42&amp;": "&amp;K42&amp;CHAR(10),"")</f>
        <v xml:space="preserve">IIA6: 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v>
      </c>
      <c r="R42" s="190" t="str">
        <f>IF(J42='Drop downs'!$G$2,B42&amp;": "&amp;K42&amp;""," ")</f>
        <v xml:space="preserve"> </v>
      </c>
      <c r="S42" s="190" t="str">
        <f>IF(HO12_ALT_1!E42='Drop downs'!$B$6,HO12_ALT_1!B42&amp;": "&amp;HO12_ALT_1!K42&amp;"","")</f>
        <v/>
      </c>
      <c r="T42" s="175" t="str">
        <f>IF(L42&gt;0,B42&amp;":"&amp;L42&amp;"
","")</f>
        <v xml:space="preserve">IIA6:Mitigation: The inclusion of a Gypsy and Traveller Needs policy, or specific guidance within the housing policies in regards to the provision of sites and pitches for Gypsies and Travellers, and their preferred location.
</v>
      </c>
      <c r="U42" s="175" t="str">
        <f>IF(M42&gt;0,B42&amp;":"&amp;M42&amp;"
","")</f>
        <v/>
      </c>
    </row>
    <row r="43" spans="1:21" ht="52" x14ac:dyDescent="0.6">
      <c r="A43" s="421"/>
      <c r="B43" s="442"/>
      <c r="C43" s="195" t="s">
        <v>364</v>
      </c>
      <c r="D43" s="195" t="s">
        <v>257</v>
      </c>
      <c r="E43" s="433"/>
      <c r="F43" s="433"/>
      <c r="G43" s="433"/>
      <c r="H43" s="433"/>
      <c r="I43" s="433"/>
      <c r="J43" s="433"/>
      <c r="K43" s="611"/>
      <c r="L43" s="525"/>
      <c r="M43" s="528"/>
      <c r="Q43" s="190"/>
      <c r="R43" s="190"/>
      <c r="S43" s="190"/>
    </row>
    <row r="44" spans="1:21" ht="52" x14ac:dyDescent="0.6">
      <c r="A44" s="421"/>
      <c r="B44" s="442"/>
      <c r="C44" s="195" t="s">
        <v>365</v>
      </c>
      <c r="D44" s="195" t="s">
        <v>257</v>
      </c>
      <c r="E44" s="433"/>
      <c r="F44" s="433"/>
      <c r="G44" s="433"/>
      <c r="H44" s="433"/>
      <c r="I44" s="433"/>
      <c r="J44" s="433"/>
      <c r="K44" s="611"/>
      <c r="L44" s="525"/>
      <c r="M44" s="528"/>
      <c r="Q44" s="190"/>
      <c r="R44" s="190"/>
      <c r="S44" s="190"/>
    </row>
    <row r="45" spans="1:21" ht="52" x14ac:dyDescent="0.6">
      <c r="A45" s="421"/>
      <c r="B45" s="442"/>
      <c r="C45" s="195" t="s">
        <v>366</v>
      </c>
      <c r="D45" s="195" t="s">
        <v>257</v>
      </c>
      <c r="E45" s="433"/>
      <c r="F45" s="433"/>
      <c r="G45" s="433"/>
      <c r="H45" s="433"/>
      <c r="I45" s="433"/>
      <c r="J45" s="433"/>
      <c r="K45" s="611"/>
      <c r="L45" s="525"/>
      <c r="M45" s="528"/>
      <c r="Q45" s="190"/>
      <c r="R45" s="190"/>
      <c r="S45" s="190"/>
    </row>
    <row r="46" spans="1:21" ht="78.5" thickBot="1" x14ac:dyDescent="0.65">
      <c r="A46" s="422"/>
      <c r="B46" s="442"/>
      <c r="C46" s="196" t="s">
        <v>367</v>
      </c>
      <c r="D46" s="195" t="s">
        <v>257</v>
      </c>
      <c r="E46" s="447"/>
      <c r="F46" s="447"/>
      <c r="G46" s="447"/>
      <c r="H46" s="447"/>
      <c r="I46" s="447"/>
      <c r="J46" s="447"/>
      <c r="K46" s="612"/>
      <c r="L46" s="526"/>
      <c r="M46" s="529"/>
      <c r="Q46" s="190"/>
      <c r="R46" s="190"/>
      <c r="S46" s="190"/>
    </row>
    <row r="47" spans="1:21" ht="141.65" customHeight="1" x14ac:dyDescent="0.6">
      <c r="A47" s="420" t="s">
        <v>368</v>
      </c>
      <c r="B47" s="441" t="s">
        <v>124</v>
      </c>
      <c r="C47" s="194" t="s">
        <v>369</v>
      </c>
      <c r="D47" s="194" t="s">
        <v>257</v>
      </c>
      <c r="E47" s="450" t="s">
        <v>103</v>
      </c>
      <c r="F47" s="450" t="s">
        <v>103</v>
      </c>
      <c r="G47" s="450" t="s">
        <v>103</v>
      </c>
      <c r="H47" s="450" t="s">
        <v>103</v>
      </c>
      <c r="I47" s="450" t="s">
        <v>103</v>
      </c>
      <c r="J47" s="450" t="s">
        <v>161</v>
      </c>
      <c r="K47" s="613" t="s">
        <v>573</v>
      </c>
      <c r="L47" s="438"/>
      <c r="M47" s="429"/>
      <c r="Q47" s="190" t="str">
        <f>IF(OR(J47='Drop downs'!$G$7,J47='Drop downs'!$G$5), B47&amp;": "&amp;K47&amp;CHAR(10),"")</f>
        <v/>
      </c>
      <c r="R47" s="190" t="str">
        <f>IF(J47='Drop downs'!$G$2,B47&amp;": "&amp;K47&amp;""," ")</f>
        <v xml:space="preserve"> </v>
      </c>
      <c r="S47" s="190" t="str">
        <f>IF(HO12_ALT_1!E47='Drop downs'!$B$6,HO12_ALT_1!B47&amp;": "&amp;HO12_ALT_1!K47&amp;"","")</f>
        <v/>
      </c>
      <c r="T47" s="175" t="str">
        <f>IF(L47&gt;0,B47&amp;":"&amp;L47&amp;"
","")</f>
        <v/>
      </c>
      <c r="U47" s="175" t="str">
        <f>IF(M47&gt;0,B47&amp;":"&amp;M47&amp;"
","")</f>
        <v/>
      </c>
    </row>
    <row r="48" spans="1:21" ht="67" customHeight="1" thickBot="1" x14ac:dyDescent="0.65">
      <c r="A48" s="446"/>
      <c r="B48" s="443"/>
      <c r="C48" s="212" t="s">
        <v>370</v>
      </c>
      <c r="D48" s="212" t="s">
        <v>257</v>
      </c>
      <c r="E48" s="447"/>
      <c r="F48" s="447"/>
      <c r="G48" s="447"/>
      <c r="H48" s="447"/>
      <c r="I48" s="447"/>
      <c r="J48" s="447"/>
      <c r="K48" s="612"/>
      <c r="L48" s="453"/>
      <c r="M48" s="448"/>
      <c r="Q48" s="190" t="str">
        <f>IF(OR(J48='Drop downs'!$G$7,J48='Drop downs'!$G$5), B48&amp;": "&amp;K48&amp;CHAR(10),"")</f>
        <v/>
      </c>
      <c r="R48" s="190" t="str">
        <f>IF(J48='Drop downs'!$G$2,B48&amp;": "&amp;K48&amp;""," ")</f>
        <v xml:space="preserve"> </v>
      </c>
      <c r="S48" s="190" t="str">
        <f>IF(HO12_ALT_1!E48='Drop downs'!$B$6,HO12_ALT_1!B48&amp;": "&amp;HO12_ALT_1!K48&amp;"","")</f>
        <v xml:space="preserve">: </v>
      </c>
    </row>
    <row r="49" spans="1:21" ht="78" x14ac:dyDescent="0.6">
      <c r="A49" s="420" t="s">
        <v>371</v>
      </c>
      <c r="B49" s="441" t="s">
        <v>125</v>
      </c>
      <c r="C49" s="189" t="s">
        <v>372</v>
      </c>
      <c r="D49" s="189" t="s">
        <v>257</v>
      </c>
      <c r="E49" s="450" t="s">
        <v>103</v>
      </c>
      <c r="F49" s="450" t="s">
        <v>103</v>
      </c>
      <c r="G49" s="450" t="s">
        <v>103</v>
      </c>
      <c r="H49" s="450" t="s">
        <v>103</v>
      </c>
      <c r="I49" s="450" t="s">
        <v>103</v>
      </c>
      <c r="J49" s="450" t="s">
        <v>161</v>
      </c>
      <c r="K49" s="613" t="s">
        <v>573</v>
      </c>
      <c r="L49" s="438"/>
      <c r="M49" s="429"/>
      <c r="Q49" s="190" t="str">
        <f>IF(OR(J49='Drop downs'!$G$7,J49='Drop downs'!$G$5), B49&amp;": "&amp;K49&amp;CHAR(10),"")</f>
        <v/>
      </c>
      <c r="R49" s="190" t="str">
        <f>IF(J49='Drop downs'!$G$2,B49&amp;": "&amp;K49&amp;""," ")</f>
        <v xml:space="preserve"> </v>
      </c>
      <c r="S49" s="190" t="str">
        <f>IF(HO12_ALT_1!E49='Drop downs'!$B$6,HO12_ALT_1!B49&amp;": "&amp;HO12_ALT_1!K49&amp;"","")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6.5" thickBot="1" x14ac:dyDescent="0.65">
      <c r="A53" s="422"/>
      <c r="B53" s="443"/>
      <c r="C53" s="193" t="s">
        <v>376</v>
      </c>
      <c r="D53" s="191" t="s">
        <v>257</v>
      </c>
      <c r="E53" s="434"/>
      <c r="F53" s="434"/>
      <c r="G53" s="434"/>
      <c r="H53" s="434"/>
      <c r="I53" s="434"/>
      <c r="J53" s="434"/>
      <c r="K53" s="621"/>
      <c r="L53" s="440"/>
      <c r="M53" s="431"/>
      <c r="Q53" s="190"/>
      <c r="R53" s="190"/>
      <c r="S53" s="190"/>
    </row>
    <row r="54" spans="1:21" ht="120" customHeight="1" x14ac:dyDescent="0.6">
      <c r="A54" s="420" t="s">
        <v>377</v>
      </c>
      <c r="B54" s="441" t="s">
        <v>126</v>
      </c>
      <c r="C54" s="201" t="s">
        <v>378</v>
      </c>
      <c r="D54" s="189" t="s">
        <v>253</v>
      </c>
      <c r="E54" s="432" t="s">
        <v>421</v>
      </c>
      <c r="F54" s="432" t="s">
        <v>422</v>
      </c>
      <c r="G54" s="432" t="s">
        <v>427</v>
      </c>
      <c r="H54" s="432" t="s">
        <v>468</v>
      </c>
      <c r="I54" s="432" t="s">
        <v>425</v>
      </c>
      <c r="J54" s="432" t="s">
        <v>159</v>
      </c>
      <c r="K54" s="435" t="s">
        <v>1068</v>
      </c>
      <c r="L54" s="524"/>
      <c r="M54" s="527"/>
      <c r="Q54" s="190" t="str">
        <f>IF(OR(J54='Drop downs'!$G$7,J54='Drop downs'!$G$5), B54&amp;": "&amp;K54&amp;CHAR(10),"")</f>
        <v/>
      </c>
      <c r="R54" s="190" t="str">
        <f>IF(J54='Drop downs'!$G$2,B54&amp;": "&amp;K54&amp;""," ")</f>
        <v xml:space="preserve"> </v>
      </c>
      <c r="S54" s="190" t="str">
        <f>IF(HO12_ALT_1!E54='Drop downs'!$B$6,HO12_ALT_1!B54&amp;": "&amp;HO12_ALT_1!K54&amp;"","")</f>
        <v/>
      </c>
      <c r="T54" s="175" t="str">
        <f>IF(L54&gt;0,B54&amp;":"&amp;L54&amp;"
","")</f>
        <v/>
      </c>
      <c r="U54" s="175" t="str">
        <f>IF(M54&gt;0,B54&amp;":"&amp;M54&amp;"
","")</f>
        <v/>
      </c>
    </row>
    <row r="55" spans="1:21" ht="127" customHeight="1" x14ac:dyDescent="0.6">
      <c r="A55" s="421"/>
      <c r="B55" s="442"/>
      <c r="C55" s="202" t="s">
        <v>379</v>
      </c>
      <c r="D55" s="191" t="s">
        <v>257</v>
      </c>
      <c r="E55" s="433"/>
      <c r="F55" s="433"/>
      <c r="G55" s="433"/>
      <c r="H55" s="433"/>
      <c r="I55" s="433"/>
      <c r="J55" s="433"/>
      <c r="K55" s="436"/>
      <c r="L55" s="525"/>
      <c r="M55" s="528"/>
      <c r="Q55" s="190"/>
      <c r="R55" s="190"/>
      <c r="S55" s="190"/>
    </row>
    <row r="56" spans="1:21" ht="133.5" customHeight="1" thickBot="1" x14ac:dyDescent="0.65">
      <c r="A56" s="422"/>
      <c r="B56" s="443"/>
      <c r="C56" s="203" t="s">
        <v>380</v>
      </c>
      <c r="D56" s="193" t="s">
        <v>257</v>
      </c>
      <c r="E56" s="434"/>
      <c r="F56" s="434"/>
      <c r="G56" s="434"/>
      <c r="H56" s="434"/>
      <c r="I56" s="434"/>
      <c r="J56" s="434"/>
      <c r="K56" s="437"/>
      <c r="L56" s="526"/>
      <c r="M56" s="529"/>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164</v>
      </c>
      <c r="K57" s="435" t="s">
        <v>1069</v>
      </c>
      <c r="L57" s="524" t="s">
        <v>1070</v>
      </c>
      <c r="M57" s="527"/>
      <c r="Q57" s="190" t="str">
        <f>IF(OR(J57='Drop downs'!$G$7,J57='Drop downs'!$G$5), B57&amp;": "&amp;K57&amp;CHAR(10),"")</f>
        <v xml:space="preserve">IIA10: 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v>
      </c>
      <c r="R57" s="190" t="str">
        <f>IF(J57='Drop downs'!$G$2,B57&amp;": "&amp;K57&amp;""," ")</f>
        <v xml:space="preserve"> </v>
      </c>
      <c r="S57" s="190" t="str">
        <f>IF(HO12_ALT_1!E57='Drop downs'!$B$6,HO12_ALT_1!B57&amp;": "&amp;HO12_ALT_1!K57&amp;"","")</f>
        <v/>
      </c>
      <c r="T57" s="175" t="str">
        <f>IF(L57&gt;0,B57&amp;":"&amp;L57&amp;"
","")</f>
        <v xml:space="preserve">IIA10:Mitigation: The inclusion of a Gypsy and Traveller Needs policy, or specific guidance within Policy GI3 Biodiversity in regards to the protection and enhancement of biodiversity at Gypsy and Traveller sites/pitches.
</v>
      </c>
      <c r="U57" s="175" t="str">
        <f>IF(M57&gt;0,B57&amp;":"&amp;M57&amp;"
","")</f>
        <v/>
      </c>
    </row>
    <row r="58" spans="1:21" ht="56.15" customHeight="1" x14ac:dyDescent="0.6">
      <c r="A58" s="421"/>
      <c r="B58" s="442"/>
      <c r="C58" s="191" t="s">
        <v>383</v>
      </c>
      <c r="D58" s="191" t="s">
        <v>257</v>
      </c>
      <c r="E58" s="433"/>
      <c r="F58" s="433"/>
      <c r="G58" s="433"/>
      <c r="H58" s="433"/>
      <c r="I58" s="433"/>
      <c r="J58" s="433"/>
      <c r="K58" s="436"/>
      <c r="L58" s="525"/>
      <c r="M58" s="528"/>
      <c r="Q58" s="190"/>
      <c r="R58" s="190"/>
      <c r="S58" s="190"/>
    </row>
    <row r="59" spans="1:21" ht="36" customHeight="1" x14ac:dyDescent="0.6">
      <c r="A59" s="421"/>
      <c r="B59" s="442"/>
      <c r="C59" s="191" t="s">
        <v>384</v>
      </c>
      <c r="D59" s="191" t="s">
        <v>257</v>
      </c>
      <c r="E59" s="433"/>
      <c r="F59" s="433"/>
      <c r="G59" s="433"/>
      <c r="H59" s="433"/>
      <c r="I59" s="433"/>
      <c r="J59" s="433"/>
      <c r="K59" s="436"/>
      <c r="L59" s="525"/>
      <c r="M59" s="528"/>
      <c r="Q59" s="190"/>
      <c r="R59" s="190"/>
      <c r="S59" s="190"/>
    </row>
    <row r="60" spans="1:21" ht="52" x14ac:dyDescent="0.6">
      <c r="A60" s="421"/>
      <c r="B60" s="442"/>
      <c r="C60" s="191" t="s">
        <v>385</v>
      </c>
      <c r="D60" s="191" t="s">
        <v>253</v>
      </c>
      <c r="E60" s="433"/>
      <c r="F60" s="433"/>
      <c r="G60" s="433"/>
      <c r="H60" s="433"/>
      <c r="I60" s="433"/>
      <c r="J60" s="433"/>
      <c r="K60" s="436"/>
      <c r="L60" s="525"/>
      <c r="M60" s="528"/>
      <c r="Q60" s="190"/>
      <c r="R60" s="190"/>
      <c r="S60" s="190"/>
    </row>
    <row r="61" spans="1:21" x14ac:dyDescent="0.6">
      <c r="A61" s="421"/>
      <c r="B61" s="442"/>
      <c r="C61" s="191" t="s">
        <v>386</v>
      </c>
      <c r="D61" s="191" t="s">
        <v>253</v>
      </c>
      <c r="E61" s="433"/>
      <c r="F61" s="433"/>
      <c r="G61" s="433"/>
      <c r="H61" s="433"/>
      <c r="I61" s="433"/>
      <c r="J61" s="433"/>
      <c r="K61" s="436"/>
      <c r="L61" s="525"/>
      <c r="M61" s="528"/>
      <c r="Q61" s="190"/>
      <c r="R61" s="190"/>
      <c r="S61" s="190"/>
    </row>
    <row r="62" spans="1:21" ht="32.15" customHeight="1" x14ac:dyDescent="0.6">
      <c r="A62" s="421"/>
      <c r="B62" s="442"/>
      <c r="C62" s="191" t="s">
        <v>387</v>
      </c>
      <c r="D62" s="191" t="s">
        <v>257</v>
      </c>
      <c r="E62" s="433"/>
      <c r="F62" s="433"/>
      <c r="G62" s="433"/>
      <c r="H62" s="433"/>
      <c r="I62" s="433"/>
      <c r="J62" s="433"/>
      <c r="K62" s="436"/>
      <c r="L62" s="525"/>
      <c r="M62" s="528"/>
      <c r="Q62" s="190"/>
      <c r="R62" s="190"/>
      <c r="S62" s="190"/>
    </row>
    <row r="63" spans="1:21" ht="84" customHeight="1" x14ac:dyDescent="0.6">
      <c r="A63" s="421"/>
      <c r="B63" s="442"/>
      <c r="C63" s="191" t="s">
        <v>388</v>
      </c>
      <c r="D63" s="191" t="s">
        <v>257</v>
      </c>
      <c r="E63" s="433"/>
      <c r="F63" s="433"/>
      <c r="G63" s="433"/>
      <c r="H63" s="433"/>
      <c r="I63" s="433"/>
      <c r="J63" s="433"/>
      <c r="K63" s="436"/>
      <c r="L63" s="525"/>
      <c r="M63" s="528"/>
      <c r="Q63" s="190"/>
      <c r="R63" s="190"/>
      <c r="S63" s="190"/>
    </row>
    <row r="64" spans="1:21" ht="36.65" customHeight="1" thickBot="1" x14ac:dyDescent="0.65">
      <c r="A64" s="422"/>
      <c r="B64" s="443"/>
      <c r="C64" s="193" t="s">
        <v>389</v>
      </c>
      <c r="D64" s="191" t="s">
        <v>257</v>
      </c>
      <c r="E64" s="447"/>
      <c r="F64" s="447"/>
      <c r="G64" s="447"/>
      <c r="H64" s="447"/>
      <c r="I64" s="447"/>
      <c r="J64" s="447"/>
      <c r="K64" s="452"/>
      <c r="L64" s="526"/>
      <c r="M64" s="529"/>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438"/>
      <c r="M65" s="429"/>
      <c r="Q65" s="190" t="str">
        <f>IF(OR(J65='Drop downs'!$G$7,J65='Drop downs'!$G$5), B65&amp;": "&amp;K65&amp;CHAR(10),"")</f>
        <v/>
      </c>
      <c r="R65" s="190" t="str">
        <f>IF(J65='Drop downs'!$G$2,B65&amp;": "&amp;K65&amp;""," ")</f>
        <v xml:space="preserve"> </v>
      </c>
      <c r="S65" s="190" t="str">
        <f>IF(HO12_ALT_1!E65='Drop downs'!$B$6,HO12_ALT_1!B65&amp;": "&amp;HO12_ALT_1!K65&amp;"","")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60" customHeight="1" x14ac:dyDescent="0.6">
      <c r="A72" s="420" t="s">
        <v>398</v>
      </c>
      <c r="B72" s="441" t="s">
        <v>129</v>
      </c>
      <c r="C72" s="197" t="s">
        <v>399</v>
      </c>
      <c r="D72" s="189" t="s">
        <v>253</v>
      </c>
      <c r="E72" s="450" t="s">
        <v>421</v>
      </c>
      <c r="F72" s="450" t="s">
        <v>444</v>
      </c>
      <c r="G72" s="450" t="s">
        <v>427</v>
      </c>
      <c r="H72" s="450" t="s">
        <v>468</v>
      </c>
      <c r="I72" s="450" t="s">
        <v>425</v>
      </c>
      <c r="J72" s="450" t="s">
        <v>166</v>
      </c>
      <c r="K72" s="613" t="s">
        <v>1071</v>
      </c>
      <c r="L72" s="524" t="s">
        <v>1072</v>
      </c>
      <c r="M72" s="527"/>
      <c r="Q72" s="190" t="str">
        <f>IF(OR(J72='Drop downs'!$G$7,J72='Drop downs'!$G$5), B72&amp;": "&amp;K72&amp;CHAR(10),"")</f>
        <v/>
      </c>
      <c r="R72" s="190" t="str">
        <f>IF(J72='Drop downs'!$G$2,B72&amp;": "&amp;K72&amp;""," ")</f>
        <v xml:space="preserve"> </v>
      </c>
      <c r="S72" s="190" t="str">
        <f>IF(HO12_ALT_1!E72='Drop downs'!$B$6,HO12_ALT_1!B72&amp;": "&amp;HO12_ALT_1!K72&amp;"","")</f>
        <v/>
      </c>
      <c r="T72" s="175" t="str">
        <f>IF(L72&gt;0,B72&amp;":"&amp;L72&amp;"
","")</f>
        <v xml:space="preserve">IIA12:Mitigation: The inclusion of a Gypsy and Traveller Needs policy, or specific guidance within Policy GR1 High Quality Design in regards to the protection and enhancement of character at Gypsy and Traveller sites/pitches.
</v>
      </c>
      <c r="U72" s="175" t="str">
        <f>IF(M72&gt;0,B72&amp;":"&amp;M72&amp;"
","")</f>
        <v/>
      </c>
    </row>
    <row r="73" spans="1:21" ht="50.15" customHeight="1" x14ac:dyDescent="0.6">
      <c r="A73" s="421"/>
      <c r="B73" s="442"/>
      <c r="C73" s="198" t="s">
        <v>400</v>
      </c>
      <c r="D73" s="191" t="s">
        <v>257</v>
      </c>
      <c r="E73" s="433"/>
      <c r="F73" s="433"/>
      <c r="G73" s="433"/>
      <c r="H73" s="433"/>
      <c r="I73" s="433"/>
      <c r="J73" s="433"/>
      <c r="K73" s="611"/>
      <c r="L73" s="525"/>
      <c r="M73" s="528"/>
      <c r="Q73" s="190"/>
      <c r="R73" s="190"/>
      <c r="S73" s="190"/>
    </row>
    <row r="74" spans="1:21" ht="50.15" customHeight="1" x14ac:dyDescent="0.6">
      <c r="A74" s="421"/>
      <c r="B74" s="442"/>
      <c r="C74" s="198" t="s">
        <v>401</v>
      </c>
      <c r="D74" s="191" t="s">
        <v>257</v>
      </c>
      <c r="E74" s="433"/>
      <c r="F74" s="433"/>
      <c r="G74" s="433"/>
      <c r="H74" s="433"/>
      <c r="I74" s="433"/>
      <c r="J74" s="433"/>
      <c r="K74" s="611"/>
      <c r="L74" s="525"/>
      <c r="M74" s="528"/>
      <c r="Q74" s="190"/>
      <c r="R74" s="190"/>
      <c r="S74" s="190"/>
    </row>
    <row r="75" spans="1:21" ht="50.15" customHeight="1" x14ac:dyDescent="0.6">
      <c r="A75" s="421"/>
      <c r="B75" s="442"/>
      <c r="C75" s="198" t="s">
        <v>402</v>
      </c>
      <c r="D75" s="191" t="s">
        <v>257</v>
      </c>
      <c r="E75" s="433"/>
      <c r="F75" s="433"/>
      <c r="G75" s="433"/>
      <c r="H75" s="433"/>
      <c r="I75" s="433"/>
      <c r="J75" s="433"/>
      <c r="K75" s="611"/>
      <c r="L75" s="525"/>
      <c r="M75" s="528"/>
      <c r="Q75" s="190"/>
      <c r="R75" s="190"/>
      <c r="S75" s="190"/>
    </row>
    <row r="76" spans="1:21" ht="57" customHeight="1" thickBot="1" x14ac:dyDescent="0.65">
      <c r="A76" s="422"/>
      <c r="B76" s="442"/>
      <c r="C76" s="204" t="s">
        <v>403</v>
      </c>
      <c r="D76" s="191" t="s">
        <v>257</v>
      </c>
      <c r="E76" s="447"/>
      <c r="F76" s="447"/>
      <c r="G76" s="447"/>
      <c r="H76" s="447"/>
      <c r="I76" s="447"/>
      <c r="J76" s="447"/>
      <c r="K76" s="612"/>
      <c r="L76" s="526"/>
      <c r="M76" s="529"/>
      <c r="Q76" s="190"/>
      <c r="R76" s="190"/>
      <c r="S76" s="190"/>
    </row>
    <row r="77" spans="1:21" ht="52" x14ac:dyDescent="0.6">
      <c r="A77" s="444" t="s">
        <v>404</v>
      </c>
      <c r="B77" s="441" t="s">
        <v>130</v>
      </c>
      <c r="C77" s="197" t="s">
        <v>405</v>
      </c>
      <c r="D77" s="194" t="s">
        <v>257</v>
      </c>
      <c r="E77" s="450" t="s">
        <v>103</v>
      </c>
      <c r="F77" s="450" t="s">
        <v>103</v>
      </c>
      <c r="G77" s="450" t="s">
        <v>423</v>
      </c>
      <c r="H77" s="450" t="s">
        <v>103</v>
      </c>
      <c r="I77" s="450" t="s">
        <v>103</v>
      </c>
      <c r="J77" s="450" t="s">
        <v>161</v>
      </c>
      <c r="K77" s="613" t="s">
        <v>1073</v>
      </c>
      <c r="L77" s="438"/>
      <c r="M77" s="429"/>
      <c r="Q77" s="190" t="str">
        <f>IF(OR(J77='Drop downs'!$G$7,J77='Drop downs'!$G$5), B77&amp;": "&amp;K77&amp;CHAR(10),"")</f>
        <v/>
      </c>
      <c r="R77" s="190" t="str">
        <f>IF(J77='Drop downs'!$G$2,B77&amp;": "&amp;K77&amp;""," ")</f>
        <v xml:space="preserve"> </v>
      </c>
      <c r="S77" s="190" t="str">
        <f>IF(HO12_ALT_1!E77='Drop downs'!$B$6,HO12_ALT_1!B77&amp;": "&amp;HO12_ALT_1!K77&amp;"","")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64"/>
      <c r="B83" s="443"/>
      <c r="C83" s="215" t="s">
        <v>411</v>
      </c>
      <c r="D83" s="195" t="s">
        <v>257</v>
      </c>
      <c r="E83" s="447"/>
      <c r="F83" s="447"/>
      <c r="G83" s="447"/>
      <c r="H83" s="447"/>
      <c r="I83" s="447"/>
      <c r="J83" s="447"/>
      <c r="K83" s="612"/>
      <c r="L83" s="453"/>
      <c r="M83" s="448"/>
      <c r="Q83" s="190"/>
      <c r="R83" s="190"/>
      <c r="S83" s="190"/>
    </row>
    <row r="84" spans="1:21" ht="52" x14ac:dyDescent="0.6">
      <c r="A84" s="444" t="s">
        <v>412</v>
      </c>
      <c r="B84" s="441" t="s">
        <v>131</v>
      </c>
      <c r="C84" s="206" t="s">
        <v>413</v>
      </c>
      <c r="D84" s="194" t="s">
        <v>257</v>
      </c>
      <c r="E84" s="450" t="s">
        <v>103</v>
      </c>
      <c r="F84" s="450" t="s">
        <v>103</v>
      </c>
      <c r="G84" s="450" t="s">
        <v>103</v>
      </c>
      <c r="H84" s="450" t="s">
        <v>103</v>
      </c>
      <c r="I84" s="450" t="s">
        <v>103</v>
      </c>
      <c r="J84" s="450" t="s">
        <v>161</v>
      </c>
      <c r="K84" s="613" t="s">
        <v>573</v>
      </c>
      <c r="L84" s="438"/>
      <c r="M84" s="429"/>
      <c r="Q84" s="190" t="str">
        <f>IF(OR(J84='Drop downs'!$G$7,J84='Drop downs'!$G$5), B84&amp;": "&amp;K84&amp;CHAR(10),"")</f>
        <v/>
      </c>
      <c r="R84" s="190" t="str">
        <f>IF(J84='Drop downs'!$G$2,B84&amp;": "&amp;K84&amp;""," ")</f>
        <v xml:space="preserve"> </v>
      </c>
      <c r="S84" s="190" t="str">
        <f>IF(HO12_ALT_1!E84='Drop downs'!$B$6,HO12_ALT_1!B84&amp;": "&amp;HO12_ALT_1!K84&amp;"","")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611"/>
      <c r="L85" s="439"/>
      <c r="M85" s="430"/>
      <c r="Q85" s="190"/>
      <c r="R85" s="190"/>
      <c r="S85" s="190"/>
    </row>
    <row r="86" spans="1:21" ht="46.5" customHeight="1" x14ac:dyDescent="0.6">
      <c r="A86" s="463"/>
      <c r="B86" s="442"/>
      <c r="C86" s="205" t="s">
        <v>415</v>
      </c>
      <c r="D86" s="195" t="s">
        <v>257</v>
      </c>
      <c r="E86" s="433"/>
      <c r="F86" s="433"/>
      <c r="G86" s="433"/>
      <c r="H86" s="433"/>
      <c r="I86" s="433"/>
      <c r="J86" s="433"/>
      <c r="K86" s="611"/>
      <c r="L86" s="439"/>
      <c r="M86" s="430"/>
      <c r="Q86" s="190"/>
      <c r="R86" s="190"/>
      <c r="S86" s="190"/>
    </row>
    <row r="87" spans="1:21" ht="26.5" thickBot="1" x14ac:dyDescent="0.65">
      <c r="A87" s="464"/>
      <c r="B87" s="443"/>
      <c r="C87" s="207" t="s">
        <v>416</v>
      </c>
      <c r="D87" s="195" t="s">
        <v>257</v>
      </c>
      <c r="E87" s="447"/>
      <c r="F87" s="447"/>
      <c r="G87" s="447"/>
      <c r="H87" s="447"/>
      <c r="I87" s="447"/>
      <c r="J87" s="447"/>
      <c r="K87" s="61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299.25" customHeight="1" x14ac:dyDescent="0.6">
      <c r="A90" s="471" t="str">
        <f>Q8&amp;Q18&amp;Q20&amp;Q28&amp;Q36&amp;Q42&amp;Q47&amp;Q48&amp;Q49&amp;Q54&amp;Q57&amp;Q65&amp;Q72&amp;Q77&amp;Q84&amp;Q87</f>
        <v xml:space="preserve">IIA3: 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IIA4: 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IIA6: 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IIA10: 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173.15" customHeight="1" thickBot="1" x14ac:dyDescent="0.65">
      <c r="A96" s="468" t="str">
        <f>T8&amp;T18&amp;T20&amp;T28&amp;T36&amp;T42&amp;T47&amp;T49&amp;T54&amp;T57&amp;T65&amp;T72&amp;T77&amp;T84</f>
        <v xml:space="preserve">IIA3:Mitigation: The inclusion of a Gypsy and Traveller Needs policy, or specific guidance within the housing policies in regards to the provision of sites and pitches for Gypsies and Travellers, and their preferred location.
IIA4:Mitigation: The inclusion of a Gypsy and Traveller Needs policy, or specific guidance within the housing policies in regards to the provision of sites and pitches for Gypsies and Travellers, facilities to be provided and their preferred location.
IIA5:Mitigation: The inclusion of a Gypsy and Traveller Needs policy, or specific guidance within the housing policies in regards to the provision of sites and pitches for Gypsies and Travellers, and their preferred location.
IIA6:Mitigation: The inclusion of a Gypsy and Traveller Needs policy, or specific guidance within the housing policies in regards to the provision of sites and pitches for Gypsies and Travellers, and their preferred location.
IIA10:Mitigation: The inclusion of a Gypsy and Traveller Needs policy, or specific guidance within Policy GI3 Biodiversity in regards to the protection and enhancement of biodiversity at Gypsy and Traveller sites/pitches.
IIA12:Mitigation: The inclusion of a Gypsy and Traveller Needs policy, or specific guidance within Policy GR1 High Quality Design in regards to the protection and enhancement of character at Gypsy and Traveller sites/pitches.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67RWEGy3EkEYuUnP8ivjxSlQ61x1z9Cc20rd8Q4WVgB1niYrwcZDWi/7k3hMfqh2sGotO7Gf6ge31Lu+gnCh5g==" saltValue="otEourI5gR577sofJtPiFw=="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1893" priority="1">
      <formula>$D8="No"</formula>
    </cfRule>
  </conditionalFormatting>
  <conditionalFormatting sqref="J8">
    <cfRule type="cellIs" dxfId="1892" priority="100" operator="equal">
      <formula>"Significant Negative"</formula>
    </cfRule>
    <cfRule type="cellIs" dxfId="1891" priority="101" operator="equal">
      <formula>"Minor Negative"</formula>
    </cfRule>
    <cfRule type="cellIs" dxfId="1890" priority="102" operator="equal">
      <formula>"Uncertain"</formula>
    </cfRule>
    <cfRule type="cellIs" dxfId="1889" priority="103" operator="equal">
      <formula>"Neutral"</formula>
    </cfRule>
    <cfRule type="cellIs" dxfId="1888" priority="104" operator="equal">
      <formula>"Minor Positive"</formula>
    </cfRule>
    <cfRule type="cellIs" dxfId="1887" priority="105" operator="equal">
      <formula>"Significant Positive"</formula>
    </cfRule>
  </conditionalFormatting>
  <conditionalFormatting sqref="J18">
    <cfRule type="cellIs" dxfId="1886" priority="94" operator="equal">
      <formula>"Significant Negative"</formula>
    </cfRule>
    <cfRule type="cellIs" dxfId="1885" priority="95" operator="equal">
      <formula>"Minor Negative"</formula>
    </cfRule>
    <cfRule type="cellIs" dxfId="1884" priority="96" operator="equal">
      <formula>"Uncertain"</formula>
    </cfRule>
    <cfRule type="cellIs" dxfId="1883" priority="97" operator="equal">
      <formula>"Neutral"</formula>
    </cfRule>
    <cfRule type="cellIs" dxfId="1882" priority="98" operator="equal">
      <formula>"Minor Positive"</formula>
    </cfRule>
    <cfRule type="cellIs" dxfId="1881" priority="99" operator="equal">
      <formula>"Significant Positive"</formula>
    </cfRule>
  </conditionalFormatting>
  <conditionalFormatting sqref="J20">
    <cfRule type="cellIs" dxfId="1880" priority="34" operator="equal">
      <formula>"Significant Negative"</formula>
    </cfRule>
    <cfRule type="cellIs" dxfId="1879" priority="35" operator="equal">
      <formula>"Minor Negative"</formula>
    </cfRule>
    <cfRule type="cellIs" dxfId="1878" priority="36" operator="equal">
      <formula>"Uncertain"</formula>
    </cfRule>
    <cfRule type="cellIs" dxfId="1877" priority="37" operator="equal">
      <formula>"Neutral"</formula>
    </cfRule>
    <cfRule type="cellIs" dxfId="1876" priority="38" operator="equal">
      <formula>"Minor Positive"</formula>
    </cfRule>
    <cfRule type="cellIs" dxfId="1875" priority="39" operator="equal">
      <formula>"Significant Positive"</formula>
    </cfRule>
  </conditionalFormatting>
  <conditionalFormatting sqref="J28">
    <cfRule type="cellIs" dxfId="1874" priority="28" operator="equal">
      <formula>"Significant Negative"</formula>
    </cfRule>
    <cfRule type="cellIs" dxfId="1873" priority="29" operator="equal">
      <formula>"Minor Negative"</formula>
    </cfRule>
    <cfRule type="cellIs" dxfId="1872" priority="30" operator="equal">
      <formula>"Uncertain"</formula>
    </cfRule>
    <cfRule type="cellIs" dxfId="1871" priority="31" operator="equal">
      <formula>"Neutral"</formula>
    </cfRule>
    <cfRule type="cellIs" dxfId="1870" priority="32" operator="equal">
      <formula>"Minor Positive"</formula>
    </cfRule>
    <cfRule type="cellIs" dxfId="1869" priority="33" operator="equal">
      <formula>"Significant Positive"</formula>
    </cfRule>
  </conditionalFormatting>
  <conditionalFormatting sqref="J36">
    <cfRule type="cellIs" dxfId="1868" priority="137" operator="equal">
      <formula>"Significant Negative"</formula>
    </cfRule>
    <cfRule type="cellIs" dxfId="1867" priority="138" operator="equal">
      <formula>"Minor Negative"</formula>
    </cfRule>
    <cfRule type="cellIs" dxfId="1866" priority="139" operator="equal">
      <formula>"Uncertain"</formula>
    </cfRule>
    <cfRule type="cellIs" dxfId="1865" priority="140" operator="equal">
      <formula>"Neutral"</formula>
    </cfRule>
    <cfRule type="cellIs" dxfId="1864" priority="141" operator="equal">
      <formula>"Minor Positive"</formula>
    </cfRule>
    <cfRule type="cellIs" dxfId="1863" priority="142" operator="equal">
      <formula>"Significant Positive"</formula>
    </cfRule>
  </conditionalFormatting>
  <conditionalFormatting sqref="J42">
    <cfRule type="cellIs" dxfId="1862" priority="22" operator="equal">
      <formula>"Significant Negative"</formula>
    </cfRule>
    <cfRule type="cellIs" dxfId="1861" priority="23" operator="equal">
      <formula>"Minor Negative"</formula>
    </cfRule>
    <cfRule type="cellIs" dxfId="1860" priority="24" operator="equal">
      <formula>"Uncertain"</formula>
    </cfRule>
    <cfRule type="cellIs" dxfId="1859" priority="25" operator="equal">
      <formula>"Neutral"</formula>
    </cfRule>
    <cfRule type="cellIs" dxfId="1858" priority="26" operator="equal">
      <formula>"Minor Positive"</formula>
    </cfRule>
    <cfRule type="cellIs" dxfId="1857" priority="27" operator="equal">
      <formula>"Significant Positive"</formula>
    </cfRule>
  </conditionalFormatting>
  <conditionalFormatting sqref="J47">
    <cfRule type="cellIs" dxfId="1856" priority="82" operator="equal">
      <formula>"Significant Negative"</formula>
    </cfRule>
    <cfRule type="cellIs" dxfId="1855" priority="83" operator="equal">
      <formula>"Minor Negative"</formula>
    </cfRule>
    <cfRule type="cellIs" dxfId="1854" priority="84" operator="equal">
      <formula>"Uncertain"</formula>
    </cfRule>
    <cfRule type="cellIs" dxfId="1853" priority="85" operator="equal">
      <formula>"Neutral"</formula>
    </cfRule>
    <cfRule type="cellIs" dxfId="1852" priority="86" operator="equal">
      <formula>"Minor Positive"</formula>
    </cfRule>
    <cfRule type="cellIs" dxfId="1851" priority="87" operator="equal">
      <formula>"Significant Positive"</formula>
    </cfRule>
  </conditionalFormatting>
  <conditionalFormatting sqref="J49">
    <cfRule type="cellIs" dxfId="1850" priority="88" operator="equal">
      <formula>"Significant Negative"</formula>
    </cfRule>
    <cfRule type="cellIs" dxfId="1849" priority="89" operator="equal">
      <formula>"Minor Negative"</formula>
    </cfRule>
    <cfRule type="cellIs" dxfId="1848" priority="90" operator="equal">
      <formula>"Uncertain"</formula>
    </cfRule>
    <cfRule type="cellIs" dxfId="1847" priority="91" operator="equal">
      <formula>"Neutral"</formula>
    </cfRule>
    <cfRule type="cellIs" dxfId="1846" priority="92" operator="equal">
      <formula>"Minor Positive"</formula>
    </cfRule>
    <cfRule type="cellIs" dxfId="1845" priority="93" operator="equal">
      <formula>"Significant Positive"</formula>
    </cfRule>
  </conditionalFormatting>
  <conditionalFormatting sqref="J54">
    <cfRule type="cellIs" dxfId="1844" priority="10" operator="equal">
      <formula>"Significant Negative"</formula>
    </cfRule>
    <cfRule type="cellIs" dxfId="1843" priority="11" operator="equal">
      <formula>"Minor Negative"</formula>
    </cfRule>
    <cfRule type="cellIs" dxfId="1842" priority="12" operator="equal">
      <formula>"Uncertain"</formula>
    </cfRule>
    <cfRule type="cellIs" dxfId="1841" priority="13" operator="equal">
      <formula>"Neutral"</formula>
    </cfRule>
    <cfRule type="cellIs" dxfId="1840" priority="14" operator="equal">
      <formula>"Minor Positive"</formula>
    </cfRule>
    <cfRule type="cellIs" dxfId="1839" priority="15" operator="equal">
      <formula>"Significant Positive"</formula>
    </cfRule>
  </conditionalFormatting>
  <conditionalFormatting sqref="J57">
    <cfRule type="cellIs" dxfId="1838" priority="16" operator="equal">
      <formula>"Significant Negative"</formula>
    </cfRule>
    <cfRule type="cellIs" dxfId="1837" priority="17" operator="equal">
      <formula>"Minor Negative"</formula>
    </cfRule>
    <cfRule type="cellIs" dxfId="1836" priority="18" operator="equal">
      <formula>"Uncertain"</formula>
    </cfRule>
    <cfRule type="cellIs" dxfId="1835" priority="19" operator="equal">
      <formula>"Neutral"</formula>
    </cfRule>
    <cfRule type="cellIs" dxfId="1834" priority="20" operator="equal">
      <formula>"Minor Positive"</formula>
    </cfRule>
    <cfRule type="cellIs" dxfId="1833" priority="21" operator="equal">
      <formula>"Significant Positive"</formula>
    </cfRule>
  </conditionalFormatting>
  <conditionalFormatting sqref="J65">
    <cfRule type="cellIs" dxfId="1832" priority="58" operator="equal">
      <formula>"Significant Negative"</formula>
    </cfRule>
    <cfRule type="cellIs" dxfId="1831" priority="59" operator="equal">
      <formula>"Minor Negative"</formula>
    </cfRule>
    <cfRule type="cellIs" dxfId="1830" priority="60" operator="equal">
      <formula>"Uncertain"</formula>
    </cfRule>
    <cfRule type="cellIs" dxfId="1829" priority="61" operator="equal">
      <formula>"Neutral"</formula>
    </cfRule>
    <cfRule type="cellIs" dxfId="1828" priority="62" operator="equal">
      <formula>"Minor Positive"</formula>
    </cfRule>
    <cfRule type="cellIs" dxfId="1827" priority="63" operator="equal">
      <formula>"Significant Positive"</formula>
    </cfRule>
  </conditionalFormatting>
  <conditionalFormatting sqref="J72 J77 J84">
    <cfRule type="cellIs" dxfId="1826" priority="4" operator="equal">
      <formula>"Significant Negative"</formula>
    </cfRule>
    <cfRule type="cellIs" dxfId="1825" priority="5" operator="equal">
      <formula>"Minor Negative"</formula>
    </cfRule>
    <cfRule type="cellIs" dxfId="1824" priority="6" operator="equal">
      <formula>"Uncertain"</formula>
    </cfRule>
    <cfRule type="cellIs" dxfId="1823" priority="7" operator="equal">
      <formula>"Neutral"</formula>
    </cfRule>
    <cfRule type="cellIs" dxfId="1822" priority="8" operator="equal">
      <formula>"Minor Positive"</formula>
    </cfRule>
    <cfRule type="cellIs" dxfId="1821"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37FF9FC6-BCF0-4EF1-84C5-F79D12EBFC48}">
          <x14:formula1>
            <xm:f>'Drop downs'!$A$2:$A$3</xm:f>
          </x14:formula1>
          <xm:sqref>D8:D87</xm:sqref>
        </x14:dataValidation>
        <x14:dataValidation type="list" allowBlank="1" showInputMessage="1" showErrorMessage="1" xr:uid="{2362A1B8-2E2C-479A-96E5-3BC245884590}">
          <x14:formula1>
            <xm:f>'Drop downs'!$B$2:$B$4</xm:f>
          </x14:formula1>
          <xm:sqref>E18 E8 E20 E28 E36 E47 E49 E42 E54 E65 E57 E84 E72 E77</xm:sqref>
        </x14:dataValidation>
        <x14:dataValidation type="list" allowBlank="1" showInputMessage="1" showErrorMessage="1" xr:uid="{11D9AF31-7A3A-48BA-AD48-908971E04698}">
          <x14:formula1>
            <xm:f>'Drop downs'!$C$2:$C$5</xm:f>
          </x14:formula1>
          <xm:sqref>F18 F8 F20 F28 F36 F47 F49 F42 F54 F65 F57 F84 F72 F77</xm:sqref>
        </x14:dataValidation>
        <x14:dataValidation type="list" allowBlank="1" showInputMessage="1" showErrorMessage="1" xr:uid="{1B124BB1-4B0C-4CA0-876E-211E489966D3}">
          <x14:formula1>
            <xm:f>'Drop downs'!$D$2:$D$7</xm:f>
          </x14:formula1>
          <xm:sqref>G18 G8 G20 G28 G36 G47 G49 G42 G54 G65 G57 G84 G72 G77</xm:sqref>
        </x14:dataValidation>
        <x14:dataValidation type="list" allowBlank="1" showInputMessage="1" showErrorMessage="1" xr:uid="{9817A73D-AE7D-4CBC-ABD3-4323A7364688}">
          <x14:formula1>
            <xm:f>'Drop downs'!$E$2:$E$6</xm:f>
          </x14:formula1>
          <xm:sqref>H18 H8 H20 H28 H36 H47 H49 H42 H54 H65 H57 H84 H72 H77</xm:sqref>
        </x14:dataValidation>
        <x14:dataValidation type="list" allowBlank="1" showInputMessage="1" showErrorMessage="1" xr:uid="{CE4539A0-243A-4337-8822-BA31A0891CFC}">
          <x14:formula1>
            <xm:f>'Drop downs'!$F$2:$F$6</xm:f>
          </x14:formula1>
          <xm:sqref>I18 I8 I20 I28 I36 I47 I49 I42 I54 I65 I57 I84 I72 I77</xm:sqref>
        </x14:dataValidation>
        <x14:dataValidation type="list" allowBlank="1" showInputMessage="1" showErrorMessage="1" xr:uid="{888658FF-8AB0-4A3B-9965-3073605808FC}">
          <x14:formula1>
            <xm:f>'Drop downs'!$G$2:$G$7</xm:f>
          </x14:formula1>
          <xm:sqref>J18 J8 J20 J28 J36 J47 J49 J42 J54 J65 J57 J84 J72 J77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982E8-E21A-4815-85C5-85D3AFD492D2}">
  <sheetPr codeName="Sheet120">
    <tabColor rgb="FF7030A0"/>
  </sheetPr>
  <dimension ref="A1:U98"/>
  <sheetViews>
    <sheetView zoomScaleNormal="100" workbookViewId="0">
      <selection activeCell="C1" sqref="C1:F1"/>
    </sheetView>
  </sheetViews>
  <sheetFormatPr defaultColWidth="8.54296875" defaultRowHeight="26" x14ac:dyDescent="0.6"/>
  <cols>
    <col min="1" max="1" width="68.453125" style="175" customWidth="1"/>
    <col min="2" max="2" width="5.453125" style="175" hidden="1" customWidth="1"/>
    <col min="3" max="3" width="103.81640625" style="175" customWidth="1"/>
    <col min="4" max="4" width="24.453125" style="175" customWidth="1"/>
    <col min="5" max="6" width="20.54296875" style="175" customWidth="1"/>
    <col min="7" max="7" width="25.1796875" style="175" customWidth="1"/>
    <col min="8" max="8" width="20.54296875" style="175" customWidth="1"/>
    <col min="9" max="9" width="39.453125" style="175" customWidth="1"/>
    <col min="10" max="10" width="20.54296875" style="175" customWidth="1"/>
    <col min="11" max="11" width="71.5429687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1074</v>
      </c>
      <c r="D1" s="412"/>
      <c r="E1" s="412"/>
      <c r="F1" s="413"/>
      <c r="G1" s="176"/>
      <c r="I1" s="177"/>
      <c r="J1" s="177"/>
      <c r="K1" s="177"/>
    </row>
    <row r="2" spans="1:21" x14ac:dyDescent="0.6">
      <c r="A2" s="174" t="s">
        <v>31</v>
      </c>
      <c r="B2" s="178"/>
      <c r="C2" s="412" t="s">
        <v>955</v>
      </c>
      <c r="D2" s="412"/>
      <c r="E2" s="412"/>
      <c r="F2" s="413"/>
      <c r="I2" s="181"/>
      <c r="J2" s="181"/>
      <c r="K2" s="181"/>
    </row>
    <row r="3" spans="1:21" ht="103" customHeight="1" x14ac:dyDescent="0.6">
      <c r="A3" s="182" t="s">
        <v>32</v>
      </c>
      <c r="B3" s="183"/>
      <c r="C3" s="412" t="s">
        <v>1075</v>
      </c>
      <c r="D3" s="412"/>
      <c r="E3" s="412"/>
      <c r="F3" s="413"/>
      <c r="I3" s="181"/>
      <c r="J3" s="181"/>
      <c r="K3" s="181"/>
    </row>
    <row r="4" spans="1:21" x14ac:dyDescent="0.6">
      <c r="A4" s="182" t="s">
        <v>33</v>
      </c>
      <c r="B4" s="184"/>
      <c r="C4" s="414" t="s">
        <v>521</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618" t="s">
        <v>103</v>
      </c>
      <c r="J8" s="432" t="s">
        <v>161</v>
      </c>
      <c r="K8" s="435" t="s">
        <v>573</v>
      </c>
      <c r="L8" s="438"/>
      <c r="M8" s="429"/>
      <c r="Q8" s="190" t="str">
        <f>IF(OR(J8='Drop downs'!$G$7,J8='Drop downs'!$G$5), B8&amp;": "&amp;K8&amp;CHAR(10),"")</f>
        <v/>
      </c>
      <c r="R8" s="190" t="str">
        <f>IF(J8='Drop downs'!$G$2,B8&amp;": "&amp;K8&amp;""," ")</f>
        <v xml:space="preserve"> </v>
      </c>
      <c r="S8" s="190" t="str">
        <f>IF(HO12_ALT_2!E8='Drop downs'!$B$6,HO12_ALT_2!B8&amp;": "&amp;HO12_ALT_2!K8&amp;"","")</f>
        <v/>
      </c>
      <c r="T8" s="175" t="str">
        <f>IF(L8&gt;0,B8&amp;":"&amp;L8&amp;"
","")</f>
        <v/>
      </c>
      <c r="U8" s="175" t="str">
        <f>IF(M8&gt;0,B8&amp;":"&amp;M8&amp;"
","")</f>
        <v/>
      </c>
    </row>
    <row r="9" spans="1:21" ht="55.5" customHeight="1" x14ac:dyDescent="0.6">
      <c r="A9" s="421"/>
      <c r="B9" s="424"/>
      <c r="C9" s="191" t="s">
        <v>325</v>
      </c>
      <c r="D9" s="191" t="s">
        <v>257</v>
      </c>
      <c r="E9" s="427"/>
      <c r="F9" s="427"/>
      <c r="G9" s="427"/>
      <c r="H9" s="427"/>
      <c r="I9" s="619"/>
      <c r="J9" s="433"/>
      <c r="K9" s="436"/>
      <c r="L9" s="439"/>
      <c r="M9" s="430"/>
      <c r="Q9" s="190"/>
      <c r="R9" s="190"/>
      <c r="S9" s="190"/>
    </row>
    <row r="10" spans="1:21" x14ac:dyDescent="0.6">
      <c r="A10" s="421"/>
      <c r="B10" s="424"/>
      <c r="C10" s="191" t="s">
        <v>326</v>
      </c>
      <c r="D10" s="191" t="s">
        <v>257</v>
      </c>
      <c r="E10" s="427"/>
      <c r="F10" s="427"/>
      <c r="G10" s="427"/>
      <c r="H10" s="427"/>
      <c r="I10" s="619"/>
      <c r="J10" s="433"/>
      <c r="K10" s="436"/>
      <c r="L10" s="439"/>
      <c r="M10" s="430"/>
      <c r="Q10" s="190"/>
      <c r="R10" s="190"/>
      <c r="S10" s="190"/>
    </row>
    <row r="11" spans="1:21" ht="52" x14ac:dyDescent="0.6">
      <c r="A11" s="421"/>
      <c r="B11" s="424"/>
      <c r="C11" s="191" t="s">
        <v>327</v>
      </c>
      <c r="D11" s="191" t="s">
        <v>257</v>
      </c>
      <c r="E11" s="427"/>
      <c r="F11" s="427"/>
      <c r="G11" s="427"/>
      <c r="H11" s="427"/>
      <c r="I11" s="619"/>
      <c r="J11" s="433"/>
      <c r="K11" s="436"/>
      <c r="L11" s="439"/>
      <c r="M11" s="430"/>
      <c r="Q11" s="190"/>
      <c r="R11" s="190"/>
      <c r="S11" s="190"/>
    </row>
    <row r="12" spans="1:21" ht="52" x14ac:dyDescent="0.6">
      <c r="A12" s="421"/>
      <c r="B12" s="424"/>
      <c r="C12" s="191" t="s">
        <v>328</v>
      </c>
      <c r="D12" s="191" t="s">
        <v>257</v>
      </c>
      <c r="E12" s="427"/>
      <c r="F12" s="427"/>
      <c r="G12" s="427"/>
      <c r="H12" s="427"/>
      <c r="I12" s="619"/>
      <c r="J12" s="433"/>
      <c r="K12" s="436"/>
      <c r="L12" s="439"/>
      <c r="M12" s="430"/>
      <c r="Q12" s="190"/>
      <c r="R12" s="190"/>
      <c r="S12" s="190"/>
    </row>
    <row r="13" spans="1:21" x14ac:dyDescent="0.6">
      <c r="A13" s="421"/>
      <c r="B13" s="424"/>
      <c r="C13" s="191" t="s">
        <v>329</v>
      </c>
      <c r="D13" s="191" t="s">
        <v>257</v>
      </c>
      <c r="E13" s="427"/>
      <c r="F13" s="427"/>
      <c r="G13" s="427"/>
      <c r="H13" s="427"/>
      <c r="I13" s="619"/>
      <c r="J13" s="433"/>
      <c r="K13" s="436"/>
      <c r="L13" s="439"/>
      <c r="M13" s="430"/>
      <c r="Q13" s="190"/>
      <c r="R13" s="190"/>
      <c r="S13" s="190"/>
    </row>
    <row r="14" spans="1:21" ht="78" x14ac:dyDescent="0.6">
      <c r="A14" s="421"/>
      <c r="B14" s="424"/>
      <c r="C14" s="191" t="s">
        <v>330</v>
      </c>
      <c r="D14" s="191" t="s">
        <v>257</v>
      </c>
      <c r="E14" s="427"/>
      <c r="F14" s="427"/>
      <c r="G14" s="427"/>
      <c r="H14" s="427"/>
      <c r="I14" s="619"/>
      <c r="J14" s="433"/>
      <c r="K14" s="436"/>
      <c r="L14" s="439"/>
      <c r="M14" s="430"/>
      <c r="Q14" s="190"/>
      <c r="R14" s="190"/>
      <c r="S14" s="190"/>
    </row>
    <row r="15" spans="1:21" ht="52" x14ac:dyDescent="0.6">
      <c r="A15" s="421"/>
      <c r="B15" s="424"/>
      <c r="C15" s="191" t="s">
        <v>331</v>
      </c>
      <c r="D15" s="191" t="s">
        <v>257</v>
      </c>
      <c r="E15" s="427"/>
      <c r="F15" s="427"/>
      <c r="G15" s="427"/>
      <c r="H15" s="427"/>
      <c r="I15" s="619"/>
      <c r="J15" s="433"/>
      <c r="K15" s="436"/>
      <c r="L15" s="439"/>
      <c r="M15" s="430"/>
      <c r="Q15" s="190"/>
      <c r="R15" s="190"/>
      <c r="S15" s="190"/>
    </row>
    <row r="16" spans="1:21" ht="57" customHeight="1" x14ac:dyDescent="0.6">
      <c r="A16" s="421"/>
      <c r="B16" s="424"/>
      <c r="C16" s="191" t="s">
        <v>332</v>
      </c>
      <c r="D16" s="191" t="s">
        <v>257</v>
      </c>
      <c r="E16" s="427"/>
      <c r="F16" s="427"/>
      <c r="G16" s="427"/>
      <c r="H16" s="427"/>
      <c r="I16" s="619"/>
      <c r="J16" s="433"/>
      <c r="K16" s="436"/>
      <c r="L16" s="439"/>
      <c r="M16" s="430"/>
      <c r="Q16" s="190"/>
      <c r="R16" s="190"/>
      <c r="S16" s="190"/>
    </row>
    <row r="17" spans="1:21" ht="52.5" thickBot="1" x14ac:dyDescent="0.65">
      <c r="A17" s="422"/>
      <c r="B17" s="425"/>
      <c r="C17" s="193" t="s">
        <v>333</v>
      </c>
      <c r="D17" s="191" t="s">
        <v>257</v>
      </c>
      <c r="E17" s="428"/>
      <c r="F17" s="428"/>
      <c r="G17" s="428"/>
      <c r="H17" s="428"/>
      <c r="I17" s="620"/>
      <c r="J17" s="434"/>
      <c r="K17" s="437"/>
      <c r="L17" s="440"/>
      <c r="M17" s="431"/>
      <c r="Q17" s="190"/>
      <c r="R17" s="190"/>
      <c r="S17" s="190"/>
    </row>
    <row r="18" spans="1:21" ht="71.150000000000006" customHeight="1" x14ac:dyDescent="0.6">
      <c r="A18" s="444" t="s">
        <v>334</v>
      </c>
      <c r="B18" s="441" t="s">
        <v>119</v>
      </c>
      <c r="C18" s="189" t="s">
        <v>335</v>
      </c>
      <c r="D18" s="189" t="s">
        <v>257</v>
      </c>
      <c r="E18" s="432" t="s">
        <v>103</v>
      </c>
      <c r="F18" s="432" t="s">
        <v>103</v>
      </c>
      <c r="G18" s="432" t="s">
        <v>103</v>
      </c>
      <c r="H18" s="432" t="s">
        <v>103</v>
      </c>
      <c r="I18" s="432" t="s">
        <v>103</v>
      </c>
      <c r="J18" s="432" t="s">
        <v>161</v>
      </c>
      <c r="K18" s="435" t="s">
        <v>573</v>
      </c>
      <c r="L18" s="438"/>
      <c r="M18" s="429"/>
      <c r="Q18" s="190" t="str">
        <f>IF(OR(J18='Drop downs'!$G$7,J18='Drop downs'!$G$5), B18&amp;": "&amp;K18&amp;CHAR(10),"")</f>
        <v/>
      </c>
      <c r="R18" s="190" t="str">
        <f>IF(J18='Drop downs'!$G$2,B18&amp;": "&amp;K18&amp;""," ")</f>
        <v xml:space="preserve"> </v>
      </c>
      <c r="S18" s="190" t="str">
        <f>IF(HO12_ALT_2!E18='Drop downs'!$B$6,HO12_ALT_2!B18&amp;": "&amp;HO12_ALT_2!K18&amp;"","")</f>
        <v/>
      </c>
      <c r="T18" s="175" t="str">
        <f>IF(L18&gt;0,B18&amp;":"&amp;L18&amp;"
","")</f>
        <v/>
      </c>
      <c r="U18" s="175" t="str">
        <f>IF(M18&gt;0,B18&amp;":"&amp;M18&amp;"
","")</f>
        <v/>
      </c>
    </row>
    <row r="19" spans="1:21" ht="94.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60" customHeight="1" x14ac:dyDescent="0.6">
      <c r="A20" s="420" t="s">
        <v>337</v>
      </c>
      <c r="B20" s="441" t="s">
        <v>120</v>
      </c>
      <c r="C20" s="194" t="s">
        <v>338</v>
      </c>
      <c r="D20" s="189" t="s">
        <v>253</v>
      </c>
      <c r="E20" s="432" t="s">
        <v>421</v>
      </c>
      <c r="F20" s="432" t="s">
        <v>422</v>
      </c>
      <c r="G20" s="432" t="s">
        <v>427</v>
      </c>
      <c r="H20" s="432" t="s">
        <v>468</v>
      </c>
      <c r="I20" s="432" t="s">
        <v>425</v>
      </c>
      <c r="J20" s="432" t="s">
        <v>168</v>
      </c>
      <c r="K20" s="435" t="s">
        <v>1076</v>
      </c>
      <c r="L20" s="524" t="s">
        <v>1077</v>
      </c>
      <c r="M20" s="527"/>
      <c r="Q20" s="190" t="str">
        <f>IF(OR(J20='Drop downs'!$G$7,J20='Drop downs'!$G$5), B20&amp;": "&amp;K20&amp;CHAR(10),"")</f>
        <v xml:space="preserve">IIA3: 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v>
      </c>
      <c r="R20" s="190" t="str">
        <f>IF(J20='Drop downs'!$G$2,B20&amp;": "&amp;K20&amp;""," ")</f>
        <v xml:space="preserve"> </v>
      </c>
      <c r="S20" s="190" t="str">
        <f>IF(HO12_ALT_2!E20='Drop downs'!$B$6,HO12_ALT_2!B20&amp;": "&amp;HO12_ALT_2!K20&amp;"","")</f>
        <v/>
      </c>
      <c r="T20" s="175" t="str">
        <f>IF(L20&gt;0,B20&amp;":"&amp;L20&amp;"
","")</f>
        <v xml:space="preserve">IIA3:Mitigation: add provision for the development of Gypsy and Traveller pitches at the existing Watling Farm site, in order to provide for the needs of the Gypsy and Traveller community.
</v>
      </c>
      <c r="U20" s="175" t="str">
        <f>IF(M20&gt;0,B20&amp;":"&amp;M20&amp;"
","")</f>
        <v/>
      </c>
    </row>
    <row r="21" spans="1:21" ht="52" x14ac:dyDescent="0.6">
      <c r="A21" s="421"/>
      <c r="B21" s="442"/>
      <c r="C21" s="195" t="s">
        <v>339</v>
      </c>
      <c r="D21" s="191" t="s">
        <v>257</v>
      </c>
      <c r="E21" s="433"/>
      <c r="F21" s="433"/>
      <c r="G21" s="433"/>
      <c r="H21" s="433"/>
      <c r="I21" s="433"/>
      <c r="J21" s="433"/>
      <c r="K21" s="436"/>
      <c r="L21" s="525"/>
      <c r="M21" s="528"/>
      <c r="Q21" s="190"/>
      <c r="R21" s="190"/>
      <c r="S21" s="190"/>
    </row>
    <row r="22" spans="1:21" ht="52" x14ac:dyDescent="0.6">
      <c r="A22" s="421"/>
      <c r="B22" s="442"/>
      <c r="C22" s="195" t="s">
        <v>340</v>
      </c>
      <c r="D22" s="191" t="s">
        <v>257</v>
      </c>
      <c r="E22" s="433"/>
      <c r="F22" s="433"/>
      <c r="G22" s="433"/>
      <c r="H22" s="433"/>
      <c r="I22" s="433"/>
      <c r="J22" s="433"/>
      <c r="K22" s="436"/>
      <c r="L22" s="525"/>
      <c r="M22" s="528"/>
      <c r="Q22" s="190"/>
      <c r="R22" s="190"/>
      <c r="S22" s="190"/>
    </row>
    <row r="23" spans="1:21" ht="52" x14ac:dyDescent="0.6">
      <c r="A23" s="421"/>
      <c r="B23" s="442"/>
      <c r="C23" s="195" t="s">
        <v>341</v>
      </c>
      <c r="D23" s="191" t="s">
        <v>257</v>
      </c>
      <c r="E23" s="433"/>
      <c r="F23" s="433"/>
      <c r="G23" s="433"/>
      <c r="H23" s="433"/>
      <c r="I23" s="433"/>
      <c r="J23" s="433"/>
      <c r="K23" s="436"/>
      <c r="L23" s="525"/>
      <c r="M23" s="528"/>
      <c r="Q23" s="190"/>
      <c r="R23" s="190"/>
      <c r="S23" s="190"/>
    </row>
    <row r="24" spans="1:21" ht="52" x14ac:dyDescent="0.6">
      <c r="A24" s="421"/>
      <c r="B24" s="442"/>
      <c r="C24" s="195" t="s">
        <v>342</v>
      </c>
      <c r="D24" s="191" t="s">
        <v>257</v>
      </c>
      <c r="E24" s="433"/>
      <c r="F24" s="433"/>
      <c r="G24" s="433"/>
      <c r="H24" s="433"/>
      <c r="I24" s="433"/>
      <c r="J24" s="433"/>
      <c r="K24" s="436"/>
      <c r="L24" s="525"/>
      <c r="M24" s="528"/>
      <c r="Q24" s="190"/>
      <c r="R24" s="190"/>
      <c r="S24" s="190"/>
    </row>
    <row r="25" spans="1:21" ht="109.5" customHeight="1" x14ac:dyDescent="0.6">
      <c r="A25" s="421"/>
      <c r="B25" s="442"/>
      <c r="C25" s="195" t="s">
        <v>343</v>
      </c>
      <c r="D25" s="191" t="s">
        <v>253</v>
      </c>
      <c r="E25" s="433"/>
      <c r="F25" s="433"/>
      <c r="G25" s="433"/>
      <c r="H25" s="433"/>
      <c r="I25" s="433"/>
      <c r="J25" s="433"/>
      <c r="K25" s="436"/>
      <c r="L25" s="525"/>
      <c r="M25" s="528"/>
      <c r="Q25" s="190"/>
      <c r="R25" s="190"/>
      <c r="S25" s="190"/>
    </row>
    <row r="26" spans="1:21" ht="57.65" customHeight="1" x14ac:dyDescent="0.6">
      <c r="A26" s="421"/>
      <c r="B26" s="442"/>
      <c r="C26" s="195" t="s">
        <v>344</v>
      </c>
      <c r="D26" s="191" t="s">
        <v>257</v>
      </c>
      <c r="E26" s="433"/>
      <c r="F26" s="433"/>
      <c r="G26" s="433"/>
      <c r="H26" s="433"/>
      <c r="I26" s="433"/>
      <c r="J26" s="433"/>
      <c r="K26" s="436"/>
      <c r="L26" s="525"/>
      <c r="M26" s="528"/>
      <c r="Q26" s="190"/>
      <c r="R26" s="190"/>
      <c r="S26" s="190"/>
    </row>
    <row r="27" spans="1:21" ht="93" customHeight="1" thickBot="1" x14ac:dyDescent="0.65">
      <c r="A27" s="422"/>
      <c r="B27" s="443"/>
      <c r="C27" s="196" t="s">
        <v>345</v>
      </c>
      <c r="D27" s="191" t="s">
        <v>257</v>
      </c>
      <c r="E27" s="434"/>
      <c r="F27" s="434"/>
      <c r="G27" s="434"/>
      <c r="H27" s="434"/>
      <c r="I27" s="434"/>
      <c r="J27" s="434"/>
      <c r="K27" s="437"/>
      <c r="L27" s="526"/>
      <c r="M27" s="529"/>
      <c r="Q27" s="190"/>
      <c r="R27" s="190"/>
      <c r="S27" s="190"/>
    </row>
    <row r="28" spans="1:21" ht="80.150000000000006" customHeight="1" x14ac:dyDescent="0.6">
      <c r="A28" s="420" t="s">
        <v>346</v>
      </c>
      <c r="B28" s="441" t="s">
        <v>121</v>
      </c>
      <c r="C28" s="197" t="s">
        <v>347</v>
      </c>
      <c r="D28" s="194" t="s">
        <v>253</v>
      </c>
      <c r="E28" s="432" t="s">
        <v>421</v>
      </c>
      <c r="F28" s="432" t="s">
        <v>422</v>
      </c>
      <c r="G28" s="432" t="s">
        <v>427</v>
      </c>
      <c r="H28" s="432" t="s">
        <v>468</v>
      </c>
      <c r="I28" s="432" t="s">
        <v>425</v>
      </c>
      <c r="J28" s="432" t="s">
        <v>168</v>
      </c>
      <c r="K28" s="435" t="s">
        <v>1078</v>
      </c>
      <c r="L28" s="524" t="s">
        <v>1079</v>
      </c>
      <c r="M28" s="527"/>
      <c r="Q28" s="190" t="str">
        <f>IF(OR(J28='Drop downs'!$G$7,J28='Drop downs'!$G$5), B28&amp;": "&amp;K28&amp;CHAR(10),"")</f>
        <v xml:space="preserve">IIA4: 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v>
      </c>
      <c r="R28" s="190" t="str">
        <f>IF(J28='Drop downs'!$G$2,B28&amp;": "&amp;K28&amp;""," ")</f>
        <v xml:space="preserve"> </v>
      </c>
      <c r="S28" s="190" t="str">
        <f>IF(HO12_ALT_2!E28='Drop downs'!$B$6,HO12_ALT_2!B28&amp;": "&amp;HO12_ALT_2!K28&amp;"","")</f>
        <v/>
      </c>
      <c r="T28" s="175" t="str">
        <f>IF(L28&gt;0,B28&amp;":"&amp;L28&amp;"
","")</f>
        <v xml:space="preserve">IIA4:Mitigation: add provision for the development of Gypsy and Traveller pitches at the existing Watling Farm site, in order to provide for the needs of the whole Gypsy and Traveller community.
</v>
      </c>
      <c r="U28" s="175" t="str">
        <f>IF(M28&gt;0,B28&amp;":"&amp;M28&amp;"
","")</f>
        <v/>
      </c>
    </row>
    <row r="29" spans="1:21" ht="88" customHeight="1" x14ac:dyDescent="0.6">
      <c r="A29" s="421"/>
      <c r="B29" s="442"/>
      <c r="C29" s="198" t="s">
        <v>348</v>
      </c>
      <c r="D29" s="195" t="s">
        <v>253</v>
      </c>
      <c r="E29" s="433"/>
      <c r="F29" s="433"/>
      <c r="G29" s="433"/>
      <c r="H29" s="433"/>
      <c r="I29" s="433"/>
      <c r="J29" s="433"/>
      <c r="K29" s="436"/>
      <c r="L29" s="525"/>
      <c r="M29" s="528"/>
      <c r="Q29" s="190"/>
      <c r="R29" s="190"/>
      <c r="S29" s="190"/>
    </row>
    <row r="30" spans="1:21" ht="70" customHeight="1" x14ac:dyDescent="0.6">
      <c r="A30" s="421"/>
      <c r="B30" s="442"/>
      <c r="C30" s="198" t="s">
        <v>349</v>
      </c>
      <c r="D30" s="195" t="s">
        <v>257</v>
      </c>
      <c r="E30" s="433"/>
      <c r="F30" s="433"/>
      <c r="G30" s="433"/>
      <c r="H30" s="433"/>
      <c r="I30" s="433"/>
      <c r="J30" s="433"/>
      <c r="K30" s="436"/>
      <c r="L30" s="525"/>
      <c r="M30" s="528"/>
      <c r="Q30" s="190"/>
      <c r="R30" s="190"/>
      <c r="S30" s="190"/>
    </row>
    <row r="31" spans="1:21" ht="70" customHeight="1" x14ac:dyDescent="0.6">
      <c r="A31" s="421"/>
      <c r="B31" s="442"/>
      <c r="C31" s="198" t="s">
        <v>350</v>
      </c>
      <c r="D31" s="195" t="s">
        <v>257</v>
      </c>
      <c r="E31" s="433"/>
      <c r="F31" s="433"/>
      <c r="G31" s="433"/>
      <c r="H31" s="433"/>
      <c r="I31" s="433"/>
      <c r="J31" s="433"/>
      <c r="K31" s="436"/>
      <c r="L31" s="525"/>
      <c r="M31" s="528"/>
      <c r="Q31" s="190"/>
      <c r="R31" s="190"/>
      <c r="S31" s="190"/>
    </row>
    <row r="32" spans="1:21" ht="70" customHeight="1" x14ac:dyDescent="0.6">
      <c r="A32" s="421"/>
      <c r="B32" s="442"/>
      <c r="C32" s="198" t="s">
        <v>351</v>
      </c>
      <c r="D32" s="195" t="s">
        <v>253</v>
      </c>
      <c r="E32" s="433"/>
      <c r="F32" s="433"/>
      <c r="G32" s="433"/>
      <c r="H32" s="433"/>
      <c r="I32" s="433"/>
      <c r="J32" s="433"/>
      <c r="K32" s="436"/>
      <c r="L32" s="525"/>
      <c r="M32" s="528"/>
      <c r="Q32" s="190"/>
      <c r="R32" s="190"/>
      <c r="S32" s="190"/>
    </row>
    <row r="33" spans="1:21" ht="58.5" customHeight="1" x14ac:dyDescent="0.6">
      <c r="A33" s="421"/>
      <c r="B33" s="442"/>
      <c r="C33" s="198" t="s">
        <v>352</v>
      </c>
      <c r="D33" s="195" t="s">
        <v>253</v>
      </c>
      <c r="E33" s="433"/>
      <c r="F33" s="433"/>
      <c r="G33" s="433"/>
      <c r="H33" s="433"/>
      <c r="I33" s="433"/>
      <c r="J33" s="433"/>
      <c r="K33" s="436"/>
      <c r="L33" s="525"/>
      <c r="M33" s="528"/>
      <c r="Q33" s="190"/>
      <c r="R33" s="190"/>
      <c r="S33" s="190"/>
    </row>
    <row r="34" spans="1:21" ht="67.5" customHeight="1" x14ac:dyDescent="0.6">
      <c r="A34" s="421"/>
      <c r="B34" s="442"/>
      <c r="C34" s="198" t="s">
        <v>353</v>
      </c>
      <c r="D34" s="195" t="s">
        <v>257</v>
      </c>
      <c r="E34" s="433"/>
      <c r="F34" s="433"/>
      <c r="G34" s="433"/>
      <c r="H34" s="433"/>
      <c r="I34" s="433"/>
      <c r="J34" s="433"/>
      <c r="K34" s="436"/>
      <c r="L34" s="525"/>
      <c r="M34" s="528"/>
      <c r="Q34" s="190"/>
      <c r="R34" s="190"/>
      <c r="S34" s="190"/>
    </row>
    <row r="35" spans="1:21" ht="64.75" customHeight="1" thickBot="1" x14ac:dyDescent="0.65">
      <c r="A35" s="422"/>
      <c r="B35" s="442"/>
      <c r="C35" s="199" t="s">
        <v>354</v>
      </c>
      <c r="D35" s="195" t="s">
        <v>257</v>
      </c>
      <c r="E35" s="447"/>
      <c r="F35" s="447"/>
      <c r="G35" s="447"/>
      <c r="H35" s="447"/>
      <c r="I35" s="447"/>
      <c r="J35" s="447"/>
      <c r="K35" s="452"/>
      <c r="L35" s="526"/>
      <c r="M35" s="529"/>
      <c r="Q35" s="190"/>
      <c r="R35" s="190"/>
      <c r="S35" s="190"/>
    </row>
    <row r="36" spans="1:21" ht="90" customHeight="1" x14ac:dyDescent="0.6">
      <c r="A36" s="420" t="s">
        <v>355</v>
      </c>
      <c r="B36" s="441" t="s">
        <v>122</v>
      </c>
      <c r="C36" s="194" t="s">
        <v>356</v>
      </c>
      <c r="D36" s="194" t="s">
        <v>253</v>
      </c>
      <c r="E36" s="432" t="s">
        <v>421</v>
      </c>
      <c r="F36" s="432" t="s">
        <v>422</v>
      </c>
      <c r="G36" s="432" t="s">
        <v>427</v>
      </c>
      <c r="H36" s="432" t="s">
        <v>468</v>
      </c>
      <c r="I36" s="432" t="s">
        <v>425</v>
      </c>
      <c r="J36" s="432" t="s">
        <v>168</v>
      </c>
      <c r="K36" s="435" t="s">
        <v>1080</v>
      </c>
      <c r="L36" s="524" t="s">
        <v>1081</v>
      </c>
      <c r="M36" s="527"/>
      <c r="Q36" s="190" t="str">
        <f>IF(OR(J36='Drop downs'!$G$7,J36='Drop downs'!$G$5), B36&amp;": "&amp;K36&amp;CHAR(10),"")</f>
        <v xml:space="preserve">IIA5: 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v>
      </c>
      <c r="R36" s="190" t="str">
        <f>IF(J36='Drop downs'!$G$2,B36&amp;": "&amp;K36&amp;""," ")</f>
        <v xml:space="preserve"> </v>
      </c>
      <c r="S36" s="190" t="str">
        <f>IF(HO12_ALT_2!E36='Drop downs'!$B$6,HO12_ALT_2!B36&amp;": "&amp;HO12_ALT_2!K36&amp;"","")</f>
        <v/>
      </c>
      <c r="T36" s="175" t="str">
        <f>IF(L36&gt;0,B36&amp;":"&amp;L36&amp;"
","")</f>
        <v xml:space="preserve">IIA5:Mitigation: add provision for the development of Gypsy and Traveller pitches at the existing Watling Farm site.
</v>
      </c>
      <c r="U36" s="175" t="str">
        <f>IF(M36&gt;0,B36&amp;":"&amp;M36&amp;"
","")</f>
        <v/>
      </c>
    </row>
    <row r="37" spans="1:21" ht="90" customHeight="1" x14ac:dyDescent="0.6">
      <c r="A37" s="421"/>
      <c r="B37" s="442"/>
      <c r="C37" s="195" t="s">
        <v>357</v>
      </c>
      <c r="D37" s="195" t="s">
        <v>257</v>
      </c>
      <c r="E37" s="433"/>
      <c r="F37" s="433"/>
      <c r="G37" s="433"/>
      <c r="H37" s="433"/>
      <c r="I37" s="433"/>
      <c r="J37" s="433"/>
      <c r="K37" s="436"/>
      <c r="L37" s="525"/>
      <c r="M37" s="528"/>
      <c r="Q37" s="190"/>
      <c r="R37" s="190"/>
      <c r="S37" s="190"/>
    </row>
    <row r="38" spans="1:21" ht="90" customHeight="1" x14ac:dyDescent="0.6">
      <c r="A38" s="421"/>
      <c r="B38" s="442"/>
      <c r="C38" s="195" t="s">
        <v>358</v>
      </c>
      <c r="D38" s="195" t="s">
        <v>257</v>
      </c>
      <c r="E38" s="433"/>
      <c r="F38" s="433"/>
      <c r="G38" s="433"/>
      <c r="H38" s="433"/>
      <c r="I38" s="433"/>
      <c r="J38" s="433"/>
      <c r="K38" s="436"/>
      <c r="L38" s="525"/>
      <c r="M38" s="528"/>
      <c r="Q38" s="190"/>
      <c r="R38" s="190"/>
      <c r="S38" s="190"/>
    </row>
    <row r="39" spans="1:21" ht="103" customHeight="1" x14ac:dyDescent="0.6">
      <c r="A39" s="421"/>
      <c r="B39" s="442"/>
      <c r="C39" s="195" t="s">
        <v>359</v>
      </c>
      <c r="D39" s="195" t="s">
        <v>257</v>
      </c>
      <c r="E39" s="433"/>
      <c r="F39" s="433"/>
      <c r="G39" s="433"/>
      <c r="H39" s="433"/>
      <c r="I39" s="433"/>
      <c r="J39" s="433"/>
      <c r="K39" s="436"/>
      <c r="L39" s="525"/>
      <c r="M39" s="528"/>
      <c r="Q39" s="190"/>
      <c r="R39" s="190"/>
      <c r="S39" s="190"/>
    </row>
    <row r="40" spans="1:21" ht="130" customHeight="1" x14ac:dyDescent="0.6">
      <c r="A40" s="421"/>
      <c r="B40" s="442"/>
      <c r="C40" s="195" t="s">
        <v>360</v>
      </c>
      <c r="D40" s="195" t="s">
        <v>257</v>
      </c>
      <c r="E40" s="433"/>
      <c r="F40" s="433"/>
      <c r="G40" s="433"/>
      <c r="H40" s="433"/>
      <c r="I40" s="433"/>
      <c r="J40" s="433"/>
      <c r="K40" s="436"/>
      <c r="L40" s="525"/>
      <c r="M40" s="528"/>
      <c r="Q40" s="190"/>
      <c r="R40" s="190"/>
      <c r="S40" s="190"/>
    </row>
    <row r="41" spans="1:21" ht="84.75" customHeight="1" thickBot="1" x14ac:dyDescent="0.65">
      <c r="A41" s="446"/>
      <c r="B41" s="443"/>
      <c r="C41" s="212" t="s">
        <v>361</v>
      </c>
      <c r="D41" s="212" t="s">
        <v>253</v>
      </c>
      <c r="E41" s="447"/>
      <c r="F41" s="447"/>
      <c r="G41" s="447"/>
      <c r="H41" s="447"/>
      <c r="I41" s="447"/>
      <c r="J41" s="447"/>
      <c r="K41" s="452"/>
      <c r="L41" s="531"/>
      <c r="M41" s="532"/>
      <c r="Q41" s="190"/>
      <c r="R41" s="190"/>
      <c r="S41" s="190"/>
    </row>
    <row r="42" spans="1:21" ht="78" x14ac:dyDescent="0.6">
      <c r="A42" s="449" t="s">
        <v>362</v>
      </c>
      <c r="B42" s="441" t="s">
        <v>123</v>
      </c>
      <c r="C42" s="213" t="s">
        <v>363</v>
      </c>
      <c r="D42" s="213" t="s">
        <v>253</v>
      </c>
      <c r="E42" s="450" t="s">
        <v>421</v>
      </c>
      <c r="F42" s="450" t="s">
        <v>444</v>
      </c>
      <c r="G42" s="450" t="s">
        <v>427</v>
      </c>
      <c r="H42" s="450" t="s">
        <v>468</v>
      </c>
      <c r="I42" s="450" t="s">
        <v>425</v>
      </c>
      <c r="J42" s="450" t="s">
        <v>159</v>
      </c>
      <c r="K42" s="613" t="s">
        <v>1082</v>
      </c>
      <c r="L42" s="454"/>
      <c r="M42" s="455"/>
      <c r="Q42" s="190" t="str">
        <f>IF(OR(J42='Drop downs'!$G$7,J42='Drop downs'!$G$5), B42&amp;": "&amp;K42&amp;CHAR(10),"")</f>
        <v/>
      </c>
      <c r="R42" s="190" t="str">
        <f>IF(J42='Drop downs'!$G$2,B42&amp;": "&amp;K42&amp;""," ")</f>
        <v xml:space="preserve"> </v>
      </c>
      <c r="S42" s="190" t="str">
        <f>IF(HO12_ALT_2!E42='Drop downs'!$B$6,HO12_ALT_2!B42&amp;": "&amp;HO12_ALT_2!K42&amp;"","")</f>
        <v/>
      </c>
      <c r="T42" s="175" t="str">
        <f>IF(L42&gt;0,B42&amp;":"&amp;L42&amp;"
","")</f>
        <v/>
      </c>
      <c r="U42" s="175" t="str">
        <f>IF(M42&gt;0,B42&amp;":"&amp;M42&amp;"
","")</f>
        <v/>
      </c>
    </row>
    <row r="43" spans="1:21" ht="52" x14ac:dyDescent="0.6">
      <c r="A43" s="421"/>
      <c r="B43" s="442"/>
      <c r="C43" s="195" t="s">
        <v>364</v>
      </c>
      <c r="D43" s="195" t="s">
        <v>257</v>
      </c>
      <c r="E43" s="433"/>
      <c r="F43" s="433"/>
      <c r="G43" s="433"/>
      <c r="H43" s="433"/>
      <c r="I43" s="433"/>
      <c r="J43" s="433"/>
      <c r="K43" s="611"/>
      <c r="L43" s="439"/>
      <c r="M43" s="430"/>
      <c r="Q43" s="190"/>
      <c r="R43" s="190"/>
      <c r="S43" s="190"/>
    </row>
    <row r="44" spans="1:21" ht="52" x14ac:dyDescent="0.6">
      <c r="A44" s="421"/>
      <c r="B44" s="442"/>
      <c r="C44" s="195" t="s">
        <v>365</v>
      </c>
      <c r="D44" s="195" t="s">
        <v>257</v>
      </c>
      <c r="E44" s="433"/>
      <c r="F44" s="433"/>
      <c r="G44" s="433"/>
      <c r="H44" s="433"/>
      <c r="I44" s="433"/>
      <c r="J44" s="433"/>
      <c r="K44" s="611"/>
      <c r="L44" s="439"/>
      <c r="M44" s="430"/>
      <c r="Q44" s="190"/>
      <c r="R44" s="190"/>
      <c r="S44" s="190"/>
    </row>
    <row r="45" spans="1:21" ht="52" x14ac:dyDescent="0.6">
      <c r="A45" s="421"/>
      <c r="B45" s="442"/>
      <c r="C45" s="195" t="s">
        <v>366</v>
      </c>
      <c r="D45" s="195" t="s">
        <v>257</v>
      </c>
      <c r="E45" s="433"/>
      <c r="F45" s="433"/>
      <c r="G45" s="433"/>
      <c r="H45" s="433"/>
      <c r="I45" s="433"/>
      <c r="J45" s="433"/>
      <c r="K45" s="611"/>
      <c r="L45" s="439"/>
      <c r="M45" s="430"/>
      <c r="Q45" s="190"/>
      <c r="R45" s="190"/>
      <c r="S45" s="190"/>
    </row>
    <row r="46" spans="1:21" ht="78.5" thickBot="1" x14ac:dyDescent="0.65">
      <c r="A46" s="422"/>
      <c r="B46" s="442"/>
      <c r="C46" s="196" t="s">
        <v>367</v>
      </c>
      <c r="D46" s="195" t="s">
        <v>257</v>
      </c>
      <c r="E46" s="447"/>
      <c r="F46" s="447"/>
      <c r="G46" s="447"/>
      <c r="H46" s="447"/>
      <c r="I46" s="447"/>
      <c r="J46" s="447"/>
      <c r="K46" s="612"/>
      <c r="L46" s="440"/>
      <c r="M46" s="431"/>
      <c r="Q46" s="190"/>
      <c r="R46" s="190"/>
      <c r="S46" s="190"/>
    </row>
    <row r="47" spans="1:21" ht="141.65" customHeight="1" x14ac:dyDescent="0.6">
      <c r="A47" s="420" t="s">
        <v>368</v>
      </c>
      <c r="B47" s="441" t="s">
        <v>124</v>
      </c>
      <c r="C47" s="194" t="s">
        <v>369</v>
      </c>
      <c r="D47" s="194" t="s">
        <v>257</v>
      </c>
      <c r="E47" s="450" t="s">
        <v>103</v>
      </c>
      <c r="F47" s="450" t="s">
        <v>103</v>
      </c>
      <c r="G47" s="450" t="s">
        <v>103</v>
      </c>
      <c r="H47" s="450" t="s">
        <v>103</v>
      </c>
      <c r="I47" s="450" t="s">
        <v>103</v>
      </c>
      <c r="J47" s="450" t="s">
        <v>161</v>
      </c>
      <c r="K47" s="613" t="s">
        <v>573</v>
      </c>
      <c r="L47" s="438"/>
      <c r="M47" s="429"/>
      <c r="Q47" s="190" t="str">
        <f>IF(OR(J47='Drop downs'!$G$7,J47='Drop downs'!$G$5), B47&amp;": "&amp;K47&amp;CHAR(10),"")</f>
        <v/>
      </c>
      <c r="R47" s="190" t="str">
        <f>IF(J47='Drop downs'!$G$2,B47&amp;": "&amp;K47&amp;""," ")</f>
        <v xml:space="preserve"> </v>
      </c>
      <c r="S47" s="190" t="str">
        <f>IF(HO12_ALT_2!E47='Drop downs'!$B$6,HO12_ALT_2!B47&amp;": "&amp;HO12_ALT_2!K47&amp;"","")</f>
        <v/>
      </c>
      <c r="T47" s="175" t="str">
        <f>IF(L47&gt;0,B47&amp;":"&amp;L47&amp;"
","")</f>
        <v/>
      </c>
      <c r="U47" s="175" t="str">
        <f>IF(M47&gt;0,B47&amp;":"&amp;M47&amp;"
","")</f>
        <v/>
      </c>
    </row>
    <row r="48" spans="1:21" ht="87.65" customHeight="1" thickBot="1" x14ac:dyDescent="0.65">
      <c r="A48" s="446"/>
      <c r="B48" s="443"/>
      <c r="C48" s="212" t="s">
        <v>370</v>
      </c>
      <c r="D48" s="212" t="s">
        <v>257</v>
      </c>
      <c r="E48" s="447"/>
      <c r="F48" s="447"/>
      <c r="G48" s="447"/>
      <c r="H48" s="447"/>
      <c r="I48" s="447"/>
      <c r="J48" s="447"/>
      <c r="K48" s="612"/>
      <c r="L48" s="453"/>
      <c r="M48" s="448"/>
      <c r="Q48" s="190" t="str">
        <f>IF(OR(J48='Drop downs'!$G$7,J48='Drop downs'!$G$5), B48&amp;": "&amp;K48&amp;CHAR(10),"")</f>
        <v/>
      </c>
      <c r="R48" s="190" t="str">
        <f>IF(J48='Drop downs'!$G$2,B48&amp;": "&amp;K48&amp;""," ")</f>
        <v xml:space="preserve"> </v>
      </c>
      <c r="S48" s="190" t="str">
        <f>IF(HO12_ALT_2!E48='Drop downs'!$B$6,HO12_ALT_2!B48&amp;": "&amp;HO12_ALT_2!K48&amp;"","")</f>
        <v xml:space="preserve">: </v>
      </c>
    </row>
    <row r="49" spans="1:21" ht="78" x14ac:dyDescent="0.6">
      <c r="A49" s="420" t="s">
        <v>371</v>
      </c>
      <c r="B49" s="441" t="s">
        <v>125</v>
      </c>
      <c r="C49" s="189" t="s">
        <v>372</v>
      </c>
      <c r="D49" s="189" t="s">
        <v>257</v>
      </c>
      <c r="E49" s="450" t="s">
        <v>103</v>
      </c>
      <c r="F49" s="450" t="s">
        <v>103</v>
      </c>
      <c r="G49" s="450" t="s">
        <v>103</v>
      </c>
      <c r="H49" s="450" t="s">
        <v>103</v>
      </c>
      <c r="I49" s="450" t="s">
        <v>103</v>
      </c>
      <c r="J49" s="450" t="s">
        <v>161</v>
      </c>
      <c r="K49" s="613" t="s">
        <v>573</v>
      </c>
      <c r="L49" s="438"/>
      <c r="M49" s="429"/>
      <c r="Q49" s="190" t="str">
        <f>IF(OR(J49='Drop downs'!$G$7,J49='Drop downs'!$G$5), B49&amp;": "&amp;K49&amp;CHAR(10),"")</f>
        <v/>
      </c>
      <c r="R49" s="190" t="str">
        <f>IF(J49='Drop downs'!$G$2,B49&amp;": "&amp;K49&amp;""," ")</f>
        <v xml:space="preserve"> </v>
      </c>
      <c r="S49" s="190" t="str">
        <f>IF(HO12_ALT_2!E49='Drop downs'!$B$6,HO12_ALT_2!B49&amp;": "&amp;HO12_ALT_2!K49&amp;"","")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6.5" thickBot="1" x14ac:dyDescent="0.65">
      <c r="A53" s="422"/>
      <c r="B53" s="443"/>
      <c r="C53" s="193" t="s">
        <v>376</v>
      </c>
      <c r="D53" s="191" t="s">
        <v>257</v>
      </c>
      <c r="E53" s="434"/>
      <c r="F53" s="434"/>
      <c r="G53" s="434"/>
      <c r="H53" s="434"/>
      <c r="I53" s="434"/>
      <c r="J53" s="434"/>
      <c r="K53" s="621"/>
      <c r="L53" s="440"/>
      <c r="M53" s="431"/>
      <c r="Q53" s="190"/>
      <c r="R53" s="190"/>
      <c r="S53" s="190"/>
    </row>
    <row r="54" spans="1:21" ht="104.15" customHeight="1" x14ac:dyDescent="0.6">
      <c r="A54" s="420" t="s">
        <v>377</v>
      </c>
      <c r="B54" s="441" t="s">
        <v>126</v>
      </c>
      <c r="C54" s="201" t="s">
        <v>378</v>
      </c>
      <c r="D54" s="189" t="s">
        <v>253</v>
      </c>
      <c r="E54" s="432" t="s">
        <v>421</v>
      </c>
      <c r="F54" s="432" t="s">
        <v>444</v>
      </c>
      <c r="G54" s="432" t="s">
        <v>427</v>
      </c>
      <c r="H54" s="432" t="s">
        <v>468</v>
      </c>
      <c r="I54" s="432" t="s">
        <v>425</v>
      </c>
      <c r="J54" s="432" t="s">
        <v>159</v>
      </c>
      <c r="K54" s="435" t="s">
        <v>1083</v>
      </c>
      <c r="L54" s="438"/>
      <c r="M54" s="429"/>
      <c r="Q54" s="190" t="str">
        <f>IF(OR(J54='Drop downs'!$G$7,J54='Drop downs'!$G$5), B54&amp;": "&amp;K54&amp;CHAR(10),"")</f>
        <v/>
      </c>
      <c r="R54" s="190" t="str">
        <f>IF(J54='Drop downs'!$G$2,B54&amp;": "&amp;K54&amp;""," ")</f>
        <v xml:space="preserve"> </v>
      </c>
      <c r="S54" s="190" t="str">
        <f>IF(HO12_ALT_2!E54='Drop downs'!$B$6,HO12_ALT_2!B54&amp;": "&amp;HO12_ALT_2!K54&amp;"","")</f>
        <v/>
      </c>
      <c r="T54" s="175" t="str">
        <f>IF(L54&gt;0,B54&amp;":"&amp;L54&amp;"
","")</f>
        <v/>
      </c>
      <c r="U54" s="175" t="str">
        <f>IF(M54&gt;0,B54&amp;":"&amp;M54&amp;"
","")</f>
        <v/>
      </c>
    </row>
    <row r="55" spans="1:21" ht="111.65" customHeight="1" x14ac:dyDescent="0.6">
      <c r="A55" s="421"/>
      <c r="B55" s="442"/>
      <c r="C55" s="202" t="s">
        <v>379</v>
      </c>
      <c r="D55" s="191" t="s">
        <v>257</v>
      </c>
      <c r="E55" s="433"/>
      <c r="F55" s="433"/>
      <c r="G55" s="433"/>
      <c r="H55" s="433"/>
      <c r="I55" s="433"/>
      <c r="J55" s="433"/>
      <c r="K55" s="436"/>
      <c r="L55" s="439"/>
      <c r="M55" s="430"/>
      <c r="Q55" s="190"/>
      <c r="R55" s="190"/>
      <c r="S55" s="190"/>
    </row>
    <row r="56" spans="1:21" ht="118.4" customHeight="1" thickBot="1" x14ac:dyDescent="0.65">
      <c r="A56" s="422"/>
      <c r="B56" s="443"/>
      <c r="C56" s="203" t="s">
        <v>380</v>
      </c>
      <c r="D56" s="193" t="s">
        <v>257</v>
      </c>
      <c r="E56" s="434"/>
      <c r="F56" s="434"/>
      <c r="G56" s="434"/>
      <c r="H56" s="434"/>
      <c r="I56" s="434"/>
      <c r="J56" s="434"/>
      <c r="K56" s="437"/>
      <c r="L56" s="440"/>
      <c r="M56" s="431"/>
      <c r="Q56" s="190"/>
      <c r="R56" s="190"/>
      <c r="S56" s="190"/>
    </row>
    <row r="57" spans="1:21" ht="40" customHeight="1" x14ac:dyDescent="0.6">
      <c r="A57" s="420" t="s">
        <v>381</v>
      </c>
      <c r="B57" s="441" t="s">
        <v>127</v>
      </c>
      <c r="C57" s="189" t="s">
        <v>382</v>
      </c>
      <c r="D57" s="189" t="s">
        <v>257</v>
      </c>
      <c r="E57" s="432" t="s">
        <v>421</v>
      </c>
      <c r="F57" s="432" t="s">
        <v>444</v>
      </c>
      <c r="G57" s="432" t="s">
        <v>427</v>
      </c>
      <c r="H57" s="432" t="s">
        <v>468</v>
      </c>
      <c r="I57" s="432" t="s">
        <v>425</v>
      </c>
      <c r="J57" s="432" t="s">
        <v>159</v>
      </c>
      <c r="K57" s="435" t="s">
        <v>1084</v>
      </c>
      <c r="L57" s="524"/>
      <c r="M57" s="527"/>
      <c r="Q57" s="190" t="str">
        <f>IF(OR(J57='Drop downs'!$G$7,J57='Drop downs'!$G$5), B57&amp;": "&amp;K57&amp;CHAR(10),"")</f>
        <v/>
      </c>
      <c r="R57" s="190" t="str">
        <f>IF(J57='Drop downs'!$G$2,B57&amp;": "&amp;K57&amp;""," ")</f>
        <v xml:space="preserve"> </v>
      </c>
      <c r="S57" s="190" t="str">
        <f>IF(HO12_ALT_2!E57='Drop downs'!$B$6,HO12_ALT_2!B57&amp;": "&amp;HO12_ALT_2!K57&amp;"","")</f>
        <v/>
      </c>
      <c r="T57" s="175" t="str">
        <f>IF(L57&gt;0,B57&amp;":"&amp;L57&amp;"
","")</f>
        <v/>
      </c>
      <c r="U57" s="175" t="str">
        <f>IF(M57&gt;0,B57&amp;":"&amp;M57&amp;"
","")</f>
        <v/>
      </c>
    </row>
    <row r="58" spans="1:21" ht="65.150000000000006" customHeight="1" x14ac:dyDescent="0.6">
      <c r="A58" s="421"/>
      <c r="B58" s="442"/>
      <c r="C58" s="191" t="s">
        <v>383</v>
      </c>
      <c r="D58" s="191" t="s">
        <v>257</v>
      </c>
      <c r="E58" s="433"/>
      <c r="F58" s="433"/>
      <c r="G58" s="433"/>
      <c r="H58" s="433"/>
      <c r="I58" s="433"/>
      <c r="J58" s="433"/>
      <c r="K58" s="436"/>
      <c r="L58" s="525"/>
      <c r="M58" s="528"/>
      <c r="Q58" s="190"/>
      <c r="R58" s="190"/>
      <c r="S58" s="190"/>
    </row>
    <row r="59" spans="1:21" ht="38.5" customHeight="1" x14ac:dyDescent="0.6">
      <c r="A59" s="421"/>
      <c r="B59" s="442"/>
      <c r="C59" s="191" t="s">
        <v>384</v>
      </c>
      <c r="D59" s="191" t="s">
        <v>257</v>
      </c>
      <c r="E59" s="433"/>
      <c r="F59" s="433"/>
      <c r="G59" s="433"/>
      <c r="H59" s="433"/>
      <c r="I59" s="433"/>
      <c r="J59" s="433"/>
      <c r="K59" s="436"/>
      <c r="L59" s="525"/>
      <c r="M59" s="528"/>
      <c r="Q59" s="190"/>
      <c r="R59" s="190"/>
      <c r="S59" s="190"/>
    </row>
    <row r="60" spans="1:21" ht="65.150000000000006" customHeight="1" x14ac:dyDescent="0.6">
      <c r="A60" s="421"/>
      <c r="B60" s="442"/>
      <c r="C60" s="191" t="s">
        <v>385</v>
      </c>
      <c r="D60" s="191" t="s">
        <v>253</v>
      </c>
      <c r="E60" s="433"/>
      <c r="F60" s="433"/>
      <c r="G60" s="433"/>
      <c r="H60" s="433"/>
      <c r="I60" s="433"/>
      <c r="J60" s="433"/>
      <c r="K60" s="436"/>
      <c r="L60" s="525"/>
      <c r="M60" s="528"/>
      <c r="Q60" s="190"/>
      <c r="R60" s="190"/>
      <c r="S60" s="190"/>
    </row>
    <row r="61" spans="1:21" ht="38.5" customHeight="1" x14ac:dyDescent="0.6">
      <c r="A61" s="421"/>
      <c r="B61" s="442"/>
      <c r="C61" s="191" t="s">
        <v>386</v>
      </c>
      <c r="D61" s="191" t="s">
        <v>253</v>
      </c>
      <c r="E61" s="433"/>
      <c r="F61" s="433"/>
      <c r="G61" s="433"/>
      <c r="H61" s="433"/>
      <c r="I61" s="433"/>
      <c r="J61" s="433"/>
      <c r="K61" s="436"/>
      <c r="L61" s="525"/>
      <c r="M61" s="528"/>
      <c r="Q61" s="190"/>
      <c r="R61" s="190"/>
      <c r="S61" s="190"/>
    </row>
    <row r="62" spans="1:21" ht="38.5" customHeight="1" x14ac:dyDescent="0.6">
      <c r="A62" s="421"/>
      <c r="B62" s="442"/>
      <c r="C62" s="191" t="s">
        <v>387</v>
      </c>
      <c r="D62" s="191" t="s">
        <v>257</v>
      </c>
      <c r="E62" s="433"/>
      <c r="F62" s="433"/>
      <c r="G62" s="433"/>
      <c r="H62" s="433"/>
      <c r="I62" s="433"/>
      <c r="J62" s="433"/>
      <c r="K62" s="436"/>
      <c r="L62" s="525"/>
      <c r="M62" s="528"/>
      <c r="Q62" s="190"/>
      <c r="R62" s="190"/>
      <c r="S62" s="190"/>
    </row>
    <row r="63" spans="1:21" ht="91.5" customHeight="1" x14ac:dyDescent="0.6">
      <c r="A63" s="421"/>
      <c r="B63" s="442"/>
      <c r="C63" s="191" t="s">
        <v>388</v>
      </c>
      <c r="D63" s="191" t="s">
        <v>257</v>
      </c>
      <c r="E63" s="433"/>
      <c r="F63" s="433"/>
      <c r="G63" s="433"/>
      <c r="H63" s="433"/>
      <c r="I63" s="433"/>
      <c r="J63" s="433"/>
      <c r="K63" s="436"/>
      <c r="L63" s="525"/>
      <c r="M63" s="528"/>
      <c r="Q63" s="190"/>
      <c r="R63" s="190"/>
      <c r="S63" s="190"/>
    </row>
    <row r="64" spans="1:21" ht="41.5" customHeight="1" thickBot="1" x14ac:dyDescent="0.65">
      <c r="A64" s="422"/>
      <c r="B64" s="443"/>
      <c r="C64" s="193" t="s">
        <v>389</v>
      </c>
      <c r="D64" s="191" t="s">
        <v>257</v>
      </c>
      <c r="E64" s="447"/>
      <c r="F64" s="447"/>
      <c r="G64" s="447"/>
      <c r="H64" s="447"/>
      <c r="I64" s="447"/>
      <c r="J64" s="447"/>
      <c r="K64" s="452"/>
      <c r="L64" s="526"/>
      <c r="M64" s="529"/>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573</v>
      </c>
      <c r="L65" s="524"/>
      <c r="M65" s="527"/>
      <c r="Q65" s="190" t="str">
        <f>IF(OR(J65='Drop downs'!$G$7,J65='Drop downs'!$G$5), B65&amp;": "&amp;K65&amp;CHAR(10),"")</f>
        <v/>
      </c>
      <c r="R65" s="190" t="str">
        <f>IF(J65='Drop downs'!$G$2,B65&amp;": "&amp;K65&amp;""," ")</f>
        <v xml:space="preserve"> </v>
      </c>
      <c r="S65" s="190" t="str">
        <f>IF(HO12_ALT_2!E65='Drop downs'!$B$6,HO12_ALT_2!B65&amp;": "&amp;HO12_ALT_2!K65&amp;"","")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525"/>
      <c r="M66" s="528"/>
      <c r="Q66" s="190"/>
      <c r="R66" s="190"/>
      <c r="S66" s="190"/>
    </row>
    <row r="67" spans="1:21" ht="104" x14ac:dyDescent="0.6">
      <c r="A67" s="421"/>
      <c r="B67" s="442"/>
      <c r="C67" s="198" t="s">
        <v>393</v>
      </c>
      <c r="D67" s="191" t="s">
        <v>257</v>
      </c>
      <c r="E67" s="433"/>
      <c r="F67" s="433"/>
      <c r="G67" s="433"/>
      <c r="H67" s="433"/>
      <c r="I67" s="433"/>
      <c r="J67" s="433"/>
      <c r="K67" s="436"/>
      <c r="L67" s="525"/>
      <c r="M67" s="528"/>
      <c r="Q67" s="190"/>
      <c r="R67" s="190"/>
      <c r="S67" s="190"/>
    </row>
    <row r="68" spans="1:21" ht="52" x14ac:dyDescent="0.6">
      <c r="A68" s="421"/>
      <c r="B68" s="442"/>
      <c r="C68" s="198" t="s">
        <v>394</v>
      </c>
      <c r="D68" s="191" t="s">
        <v>257</v>
      </c>
      <c r="E68" s="433"/>
      <c r="F68" s="433"/>
      <c r="G68" s="433"/>
      <c r="H68" s="433"/>
      <c r="I68" s="433"/>
      <c r="J68" s="433"/>
      <c r="K68" s="436"/>
      <c r="L68" s="525"/>
      <c r="M68" s="528"/>
      <c r="Q68" s="190"/>
      <c r="R68" s="190"/>
      <c r="S68" s="190"/>
    </row>
    <row r="69" spans="1:21" x14ac:dyDescent="0.6">
      <c r="A69" s="421"/>
      <c r="B69" s="442"/>
      <c r="C69" s="198" t="s">
        <v>457</v>
      </c>
      <c r="D69" s="191" t="s">
        <v>257</v>
      </c>
      <c r="E69" s="433"/>
      <c r="F69" s="433"/>
      <c r="G69" s="433"/>
      <c r="H69" s="433"/>
      <c r="I69" s="433"/>
      <c r="J69" s="433"/>
      <c r="K69" s="436"/>
      <c r="L69" s="525"/>
      <c r="M69" s="528"/>
      <c r="Q69" s="190"/>
      <c r="R69" s="190"/>
      <c r="S69" s="190"/>
    </row>
    <row r="70" spans="1:21" x14ac:dyDescent="0.6">
      <c r="A70" s="421"/>
      <c r="B70" s="442"/>
      <c r="C70" s="198" t="s">
        <v>396</v>
      </c>
      <c r="D70" s="191" t="s">
        <v>257</v>
      </c>
      <c r="E70" s="433"/>
      <c r="F70" s="433"/>
      <c r="G70" s="433"/>
      <c r="H70" s="433"/>
      <c r="I70" s="433"/>
      <c r="J70" s="433"/>
      <c r="K70" s="436"/>
      <c r="L70" s="525"/>
      <c r="M70" s="528"/>
      <c r="Q70" s="190"/>
      <c r="R70" s="190"/>
      <c r="S70" s="190"/>
    </row>
    <row r="71" spans="1:21" ht="52.5" thickBot="1" x14ac:dyDescent="0.65">
      <c r="A71" s="422"/>
      <c r="B71" s="443"/>
      <c r="C71" s="199" t="s">
        <v>397</v>
      </c>
      <c r="D71" s="191" t="s">
        <v>257</v>
      </c>
      <c r="E71" s="447"/>
      <c r="F71" s="447"/>
      <c r="G71" s="447"/>
      <c r="H71" s="447"/>
      <c r="I71" s="447"/>
      <c r="J71" s="447"/>
      <c r="K71" s="452"/>
      <c r="L71" s="526"/>
      <c r="M71" s="529"/>
      <c r="Q71" s="190"/>
      <c r="R71" s="190"/>
      <c r="S71" s="190"/>
    </row>
    <row r="72" spans="1:21" ht="70" customHeight="1" x14ac:dyDescent="0.6">
      <c r="A72" s="420" t="s">
        <v>398</v>
      </c>
      <c r="B72" s="441" t="s">
        <v>129</v>
      </c>
      <c r="C72" s="197" t="s">
        <v>399</v>
      </c>
      <c r="D72" s="189" t="s">
        <v>253</v>
      </c>
      <c r="E72" s="450" t="s">
        <v>421</v>
      </c>
      <c r="F72" s="450" t="s">
        <v>444</v>
      </c>
      <c r="G72" s="450" t="s">
        <v>427</v>
      </c>
      <c r="H72" s="450" t="s">
        <v>468</v>
      </c>
      <c r="I72" s="450" t="s">
        <v>425</v>
      </c>
      <c r="J72" s="450" t="s">
        <v>159</v>
      </c>
      <c r="K72" s="613" t="s">
        <v>1085</v>
      </c>
      <c r="L72" s="524"/>
      <c r="M72" s="527"/>
      <c r="Q72" s="190" t="str">
        <f>IF(OR(J72='Drop downs'!$G$7,J72='Drop downs'!$G$5), B72&amp;": "&amp;K72&amp;CHAR(10),"")</f>
        <v/>
      </c>
      <c r="R72" s="190" t="str">
        <f>IF(J72='Drop downs'!$G$2,B72&amp;": "&amp;K72&amp;""," ")</f>
        <v xml:space="preserve"> </v>
      </c>
      <c r="S72" s="190" t="str">
        <f>IF(HO12_ALT_2!E72='Drop downs'!$B$6,HO12_ALT_2!B72&amp;": "&amp;HO12_ALT_2!K72&amp;"","")</f>
        <v/>
      </c>
      <c r="T72" s="175" t="str">
        <f>IF(L72&gt;0,B72&amp;":"&amp;L72&amp;"
","")</f>
        <v/>
      </c>
      <c r="U72" s="175" t="str">
        <f>IF(M72&gt;0,B72&amp;":"&amp;M72&amp;"
","")</f>
        <v/>
      </c>
    </row>
    <row r="73" spans="1:21" ht="70" customHeight="1" x14ac:dyDescent="0.6">
      <c r="A73" s="421"/>
      <c r="B73" s="442"/>
      <c r="C73" s="198" t="s">
        <v>400</v>
      </c>
      <c r="D73" s="191" t="s">
        <v>257</v>
      </c>
      <c r="E73" s="433"/>
      <c r="F73" s="433"/>
      <c r="G73" s="433"/>
      <c r="H73" s="433"/>
      <c r="I73" s="433"/>
      <c r="J73" s="433"/>
      <c r="K73" s="611"/>
      <c r="L73" s="525"/>
      <c r="M73" s="528"/>
      <c r="Q73" s="190"/>
      <c r="R73" s="190"/>
      <c r="S73" s="190"/>
    </row>
    <row r="74" spans="1:21" ht="80.5" customHeight="1" x14ac:dyDescent="0.6">
      <c r="A74" s="421"/>
      <c r="B74" s="442"/>
      <c r="C74" s="198" t="s">
        <v>401</v>
      </c>
      <c r="D74" s="191" t="s">
        <v>257</v>
      </c>
      <c r="E74" s="433"/>
      <c r="F74" s="433"/>
      <c r="G74" s="433"/>
      <c r="H74" s="433"/>
      <c r="I74" s="433"/>
      <c r="J74" s="433"/>
      <c r="K74" s="611"/>
      <c r="L74" s="525"/>
      <c r="M74" s="528"/>
      <c r="Q74" s="190"/>
      <c r="R74" s="190"/>
      <c r="S74" s="190"/>
    </row>
    <row r="75" spans="1:21" ht="70" customHeight="1" x14ac:dyDescent="0.6">
      <c r="A75" s="421"/>
      <c r="B75" s="442"/>
      <c r="C75" s="198" t="s">
        <v>402</v>
      </c>
      <c r="D75" s="191" t="s">
        <v>257</v>
      </c>
      <c r="E75" s="433"/>
      <c r="F75" s="433"/>
      <c r="G75" s="433"/>
      <c r="H75" s="433"/>
      <c r="I75" s="433"/>
      <c r="J75" s="433"/>
      <c r="K75" s="611"/>
      <c r="L75" s="525"/>
      <c r="M75" s="528"/>
      <c r="Q75" s="190"/>
      <c r="R75" s="190"/>
      <c r="S75" s="190"/>
    </row>
    <row r="76" spans="1:21" ht="70" customHeight="1" thickBot="1" x14ac:dyDescent="0.65">
      <c r="A76" s="422"/>
      <c r="B76" s="442"/>
      <c r="C76" s="204" t="s">
        <v>403</v>
      </c>
      <c r="D76" s="191" t="s">
        <v>257</v>
      </c>
      <c r="E76" s="447"/>
      <c r="F76" s="447"/>
      <c r="G76" s="447"/>
      <c r="H76" s="447"/>
      <c r="I76" s="447"/>
      <c r="J76" s="447"/>
      <c r="K76" s="612"/>
      <c r="L76" s="526"/>
      <c r="M76" s="529"/>
      <c r="Q76" s="190"/>
      <c r="R76" s="190"/>
      <c r="S76" s="190"/>
    </row>
    <row r="77" spans="1:21" ht="70" customHeight="1" x14ac:dyDescent="0.6">
      <c r="A77" s="444" t="s">
        <v>404</v>
      </c>
      <c r="B77" s="441" t="s">
        <v>130</v>
      </c>
      <c r="C77" s="197" t="s">
        <v>405</v>
      </c>
      <c r="D77" s="194" t="s">
        <v>257</v>
      </c>
      <c r="E77" s="450" t="s">
        <v>421</v>
      </c>
      <c r="F77" s="450" t="s">
        <v>444</v>
      </c>
      <c r="G77" s="450" t="s">
        <v>427</v>
      </c>
      <c r="H77" s="450" t="s">
        <v>468</v>
      </c>
      <c r="I77" s="450" t="s">
        <v>425</v>
      </c>
      <c r="J77" s="450" t="s">
        <v>159</v>
      </c>
      <c r="K77" s="613" t="s">
        <v>1086</v>
      </c>
      <c r="L77" s="524"/>
      <c r="M77" s="527"/>
      <c r="Q77" s="190" t="str">
        <f>IF(OR(J77='Drop downs'!$G$7,J77='Drop downs'!$G$5), B77&amp;": "&amp;K77&amp;CHAR(10),"")</f>
        <v/>
      </c>
      <c r="R77" s="190" t="str">
        <f>IF(J77='Drop downs'!$G$2,B77&amp;": "&amp;K77&amp;""," ")</f>
        <v xml:space="preserve"> </v>
      </c>
      <c r="S77" s="190" t="str">
        <f>IF(HO12_ALT_2!E77='Drop downs'!$B$6,HO12_ALT_2!B77&amp;": "&amp;HO12_ALT_2!K77&amp;"","")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525"/>
      <c r="M78" s="528"/>
      <c r="Q78" s="190"/>
      <c r="R78" s="190"/>
      <c r="S78" s="190"/>
    </row>
    <row r="79" spans="1:21" ht="33.65" customHeight="1" x14ac:dyDescent="0.6">
      <c r="A79" s="463"/>
      <c r="B79" s="442"/>
      <c r="C79" s="198" t="s">
        <v>407</v>
      </c>
      <c r="D79" s="195" t="s">
        <v>257</v>
      </c>
      <c r="E79" s="433"/>
      <c r="F79" s="433"/>
      <c r="G79" s="433"/>
      <c r="H79" s="433"/>
      <c r="I79" s="433"/>
      <c r="J79" s="433"/>
      <c r="K79" s="611"/>
      <c r="L79" s="525"/>
      <c r="M79" s="528"/>
      <c r="Q79" s="190"/>
      <c r="R79" s="190"/>
      <c r="S79" s="190"/>
    </row>
    <row r="80" spans="1:21" ht="35.15" customHeight="1" x14ac:dyDescent="0.6">
      <c r="A80" s="463"/>
      <c r="B80" s="442"/>
      <c r="C80" s="205" t="s">
        <v>408</v>
      </c>
      <c r="D80" s="195" t="s">
        <v>257</v>
      </c>
      <c r="E80" s="433"/>
      <c r="F80" s="433"/>
      <c r="G80" s="433"/>
      <c r="H80" s="433"/>
      <c r="I80" s="433"/>
      <c r="J80" s="433"/>
      <c r="K80" s="611"/>
      <c r="L80" s="525"/>
      <c r="M80" s="528"/>
      <c r="Q80" s="190"/>
      <c r="R80" s="190"/>
      <c r="S80" s="190"/>
    </row>
    <row r="81" spans="1:21" ht="89.5" customHeight="1" x14ac:dyDescent="0.6">
      <c r="A81" s="463"/>
      <c r="B81" s="442"/>
      <c r="C81" s="205" t="s">
        <v>409</v>
      </c>
      <c r="D81" s="195" t="s">
        <v>257</v>
      </c>
      <c r="E81" s="433"/>
      <c r="F81" s="433"/>
      <c r="G81" s="433"/>
      <c r="H81" s="433"/>
      <c r="I81" s="433"/>
      <c r="J81" s="433"/>
      <c r="K81" s="611"/>
      <c r="L81" s="525"/>
      <c r="M81" s="528"/>
      <c r="Q81" s="190"/>
      <c r="R81" s="190"/>
      <c r="S81" s="190"/>
    </row>
    <row r="82" spans="1:21" ht="91" customHeight="1" x14ac:dyDescent="0.6">
      <c r="A82" s="463"/>
      <c r="B82" s="442"/>
      <c r="C82" s="205" t="s">
        <v>410</v>
      </c>
      <c r="D82" s="195" t="s">
        <v>257</v>
      </c>
      <c r="E82" s="433"/>
      <c r="F82" s="433"/>
      <c r="G82" s="433"/>
      <c r="H82" s="433"/>
      <c r="I82" s="433"/>
      <c r="J82" s="433"/>
      <c r="K82" s="611"/>
      <c r="L82" s="525"/>
      <c r="M82" s="528"/>
      <c r="Q82" s="190"/>
      <c r="R82" s="190"/>
      <c r="S82" s="190"/>
    </row>
    <row r="83" spans="1:21" ht="58" customHeight="1" thickBot="1" x14ac:dyDescent="0.65">
      <c r="A83" s="464"/>
      <c r="B83" s="443"/>
      <c r="C83" s="215" t="s">
        <v>411</v>
      </c>
      <c r="D83" s="195" t="s">
        <v>253</v>
      </c>
      <c r="E83" s="447"/>
      <c r="F83" s="447"/>
      <c r="G83" s="447"/>
      <c r="H83" s="447"/>
      <c r="I83" s="447"/>
      <c r="J83" s="447"/>
      <c r="K83" s="612"/>
      <c r="L83" s="531"/>
      <c r="M83" s="532"/>
      <c r="Q83" s="190"/>
      <c r="R83" s="190"/>
      <c r="S83" s="190"/>
    </row>
    <row r="84" spans="1:21" ht="64" customHeight="1" x14ac:dyDescent="0.6">
      <c r="A84" s="444" t="s">
        <v>412</v>
      </c>
      <c r="B84" s="441" t="s">
        <v>131</v>
      </c>
      <c r="C84" s="206" t="s">
        <v>413</v>
      </c>
      <c r="D84" s="194" t="s">
        <v>253</v>
      </c>
      <c r="E84" s="450" t="s">
        <v>421</v>
      </c>
      <c r="F84" s="450" t="s">
        <v>444</v>
      </c>
      <c r="G84" s="450" t="s">
        <v>427</v>
      </c>
      <c r="H84" s="450" t="s">
        <v>468</v>
      </c>
      <c r="I84" s="450" t="s">
        <v>425</v>
      </c>
      <c r="J84" s="450" t="s">
        <v>159</v>
      </c>
      <c r="K84" s="613" t="s">
        <v>1087</v>
      </c>
      <c r="L84" s="438"/>
      <c r="M84" s="429"/>
      <c r="Q84" s="190" t="str">
        <f>IF(OR(J84='Drop downs'!$G$7,J84='Drop downs'!$G$5), B84&amp;": "&amp;K84&amp;CHAR(10),"")</f>
        <v/>
      </c>
      <c r="R84" s="190" t="str">
        <f>IF(J84='Drop downs'!$G$2,B84&amp;": "&amp;K84&amp;""," ")</f>
        <v xml:space="preserve"> </v>
      </c>
      <c r="S84" s="190" t="str">
        <f>IF(HO12_ALT_2!E84='Drop downs'!$B$6,HO12_ALT_2!B84&amp;": "&amp;HO12_ALT_2!K84&amp;"","")</f>
        <v/>
      </c>
      <c r="T84" s="175" t="str">
        <f>IF(L84&gt;0,B84&amp;":"&amp;L84&amp;"
","")</f>
        <v/>
      </c>
      <c r="U84" s="175" t="str">
        <f>IF(M84&gt;0,B84&amp;":"&amp;M84&amp;"
","")</f>
        <v/>
      </c>
    </row>
    <row r="85" spans="1:21" ht="66.650000000000006" customHeight="1" x14ac:dyDescent="0.6">
      <c r="A85" s="463"/>
      <c r="B85" s="442"/>
      <c r="C85" s="205" t="s">
        <v>414</v>
      </c>
      <c r="D85" s="195" t="s">
        <v>257</v>
      </c>
      <c r="E85" s="433"/>
      <c r="F85" s="433"/>
      <c r="G85" s="433"/>
      <c r="H85" s="433"/>
      <c r="I85" s="433"/>
      <c r="J85" s="433"/>
      <c r="K85" s="611"/>
      <c r="L85" s="439"/>
      <c r="M85" s="430"/>
      <c r="Q85" s="190"/>
      <c r="R85" s="190"/>
      <c r="S85" s="190"/>
    </row>
    <row r="86" spans="1:21" ht="55" customHeight="1" x14ac:dyDescent="0.6">
      <c r="A86" s="463"/>
      <c r="B86" s="442"/>
      <c r="C86" s="205" t="s">
        <v>415</v>
      </c>
      <c r="D86" s="195" t="s">
        <v>257</v>
      </c>
      <c r="E86" s="433"/>
      <c r="F86" s="433"/>
      <c r="G86" s="433"/>
      <c r="H86" s="433"/>
      <c r="I86" s="433"/>
      <c r="J86" s="433"/>
      <c r="K86" s="611"/>
      <c r="L86" s="439"/>
      <c r="M86" s="430"/>
      <c r="Q86" s="190"/>
      <c r="R86" s="190"/>
      <c r="S86" s="190"/>
    </row>
    <row r="87" spans="1:21" ht="55" customHeight="1" thickBot="1" x14ac:dyDescent="0.65">
      <c r="A87" s="464"/>
      <c r="B87" s="443"/>
      <c r="C87" s="207" t="s">
        <v>416</v>
      </c>
      <c r="D87" s="195" t="s">
        <v>257</v>
      </c>
      <c r="E87" s="447"/>
      <c r="F87" s="447"/>
      <c r="G87" s="447"/>
      <c r="H87" s="447"/>
      <c r="I87" s="447"/>
      <c r="J87" s="447"/>
      <c r="K87" s="61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305.5" customHeight="1" x14ac:dyDescent="0.6">
      <c r="A90" s="471" t="str">
        <f>Q8&amp;Q18&amp;Q20&amp;Q28&amp;Q36&amp;Q42&amp;Q47&amp;Q48&amp;Q49&amp;Q54&amp;Q57&amp;Q65&amp;Q72&amp;Q77&amp;Q84&amp;Q87</f>
        <v xml:space="preserve">IIA3: 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IIA4: 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IIA5: 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96.65" customHeight="1" thickBot="1" x14ac:dyDescent="0.65">
      <c r="A96" s="468" t="str">
        <f>T8&amp;T18&amp;T20&amp;T28&amp;T36&amp;T42&amp;T47&amp;T49&amp;T54&amp;T57&amp;T65&amp;T72&amp;T77&amp;T84</f>
        <v xml:space="preserve">IIA3:Mitigation: add provision for the development of Gypsy and Traveller pitches at the existing Watling Farm site, in order to provide for the needs of the Gypsy and Traveller community.
IIA4:Mitigation: add provision for the development of Gypsy and Traveller pitches at the existing Watling Farm site, in order to provide for the needs of the whole Gypsy and Traveller community.
IIA5:Mitigation: add provision for the development of Gypsy and Traveller pitches at the existing Watling Farm site.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KIEOt2bwZblFpaoNkpVr1QLvLB80uyna7rZjxzsWoAHOKhj4FYB9CF6JUriupIwEIQSFBgZPgj9VcKa7rQWDPA==" saltValue="iSk8ijThh9ejj3j4FcLszg==" spinCount="100000" sheet="1" objects="1" scenarios="1"/>
  <autoFilter ref="A7:L87" xr:uid="{D2C47CAF-421C-4D58-AA7A-22430CCF83D7}"/>
  <mergeCells count="170">
    <mergeCell ref="A94:M94"/>
    <mergeCell ref="A95:M95"/>
    <mergeCell ref="A96:M96"/>
    <mergeCell ref="A97:M97"/>
    <mergeCell ref="A98:M98"/>
    <mergeCell ref="M65:M71"/>
    <mergeCell ref="M72:M76"/>
    <mergeCell ref="M77:M83"/>
    <mergeCell ref="M84:M87"/>
    <mergeCell ref="A89:M89"/>
    <mergeCell ref="A90:M90"/>
    <mergeCell ref="A91:M91"/>
    <mergeCell ref="A92:M92"/>
    <mergeCell ref="A93:M93"/>
    <mergeCell ref="B77:B83"/>
    <mergeCell ref="E77:E83"/>
    <mergeCell ref="F77:F83"/>
    <mergeCell ref="G77:G83"/>
    <mergeCell ref="A72:A76"/>
    <mergeCell ref="B72:B76"/>
    <mergeCell ref="E72:E76"/>
    <mergeCell ref="F72:F76"/>
    <mergeCell ref="G72:G76"/>
    <mergeCell ref="H72:H76"/>
    <mergeCell ref="A77:A83"/>
    <mergeCell ref="M18:M19"/>
    <mergeCell ref="M20:M27"/>
    <mergeCell ref="M28:M35"/>
    <mergeCell ref="M36:M41"/>
    <mergeCell ref="M42:M46"/>
    <mergeCell ref="M47:M48"/>
    <mergeCell ref="M49:M53"/>
    <mergeCell ref="M54:M56"/>
    <mergeCell ref="M57:M64"/>
    <mergeCell ref="H77:H83"/>
    <mergeCell ref="I77:I83"/>
    <mergeCell ref="J77:J83"/>
    <mergeCell ref="K77:K83"/>
    <mergeCell ref="L77:L83"/>
    <mergeCell ref="I72:I76"/>
    <mergeCell ref="J72:J76"/>
    <mergeCell ref="K72:K76"/>
    <mergeCell ref="L72:L76"/>
    <mergeCell ref="H65:H71"/>
    <mergeCell ref="I65:I71"/>
    <mergeCell ref="J65:J71"/>
    <mergeCell ref="I84:I87"/>
    <mergeCell ref="J84:J87"/>
    <mergeCell ref="K84:K87"/>
    <mergeCell ref="L84:L87"/>
    <mergeCell ref="A84:A87"/>
    <mergeCell ref="B84:B87"/>
    <mergeCell ref="E84:E87"/>
    <mergeCell ref="F84:F87"/>
    <mergeCell ref="G84:G87"/>
    <mergeCell ref="H84:H87"/>
    <mergeCell ref="K65:K71"/>
    <mergeCell ref="L65:L71"/>
    <mergeCell ref="I57:I64"/>
    <mergeCell ref="J57:J64"/>
    <mergeCell ref="K57:K64"/>
    <mergeCell ref="L57:L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I49:I53"/>
    <mergeCell ref="J49:J53"/>
    <mergeCell ref="K49:K53"/>
    <mergeCell ref="L49:L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I42:I46"/>
    <mergeCell ref="J42:J46"/>
    <mergeCell ref="K42:K46"/>
    <mergeCell ref="L42:L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I28:I35"/>
    <mergeCell ref="J28:J35"/>
    <mergeCell ref="K28:K35"/>
    <mergeCell ref="L28:L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I18:I19"/>
    <mergeCell ref="J18:J19"/>
    <mergeCell ref="K18:K19"/>
    <mergeCell ref="L18:L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C1:F1"/>
    <mergeCell ref="C2:F2"/>
    <mergeCell ref="C4:F4"/>
    <mergeCell ref="A6:C6"/>
    <mergeCell ref="A8:A17"/>
    <mergeCell ref="B8:B17"/>
    <mergeCell ref="E8:E17"/>
    <mergeCell ref="F8:F17"/>
    <mergeCell ref="G8:G17"/>
    <mergeCell ref="E6:M6"/>
    <mergeCell ref="M8:M17"/>
    <mergeCell ref="C3:F3"/>
  </mergeCells>
  <conditionalFormatting sqref="C8:D87">
    <cfRule type="expression" dxfId="1820" priority="1">
      <formula>$D8="No"</formula>
    </cfRule>
  </conditionalFormatting>
  <conditionalFormatting sqref="J8">
    <cfRule type="cellIs" dxfId="1819" priority="38" operator="equal">
      <formula>"Significant Negative"</formula>
    </cfRule>
    <cfRule type="cellIs" dxfId="1818" priority="39" operator="equal">
      <formula>"Minor Negative"</formula>
    </cfRule>
    <cfRule type="cellIs" dxfId="1817" priority="40" operator="equal">
      <formula>"Uncertain"</formula>
    </cfRule>
    <cfRule type="cellIs" dxfId="1816" priority="41" operator="equal">
      <formula>"Neutral"</formula>
    </cfRule>
    <cfRule type="cellIs" dxfId="1815" priority="42" operator="equal">
      <formula>"Minor Positive"</formula>
    </cfRule>
    <cfRule type="cellIs" dxfId="1814" priority="43" operator="equal">
      <formula>"Significant Positive"</formula>
    </cfRule>
  </conditionalFormatting>
  <conditionalFormatting sqref="J18">
    <cfRule type="cellIs" dxfId="1813" priority="32" operator="equal">
      <formula>"Significant Negative"</formula>
    </cfRule>
    <cfRule type="cellIs" dxfId="1812" priority="33" operator="equal">
      <formula>"Minor Negative"</formula>
    </cfRule>
    <cfRule type="cellIs" dxfId="1811" priority="34" operator="equal">
      <formula>"Uncertain"</formula>
    </cfRule>
    <cfRule type="cellIs" dxfId="1810" priority="35" operator="equal">
      <formula>"Neutral"</formula>
    </cfRule>
    <cfRule type="cellIs" dxfId="1809" priority="36" operator="equal">
      <formula>"Minor Positive"</formula>
    </cfRule>
    <cfRule type="cellIs" dxfId="1808" priority="37" operator="equal">
      <formula>"Significant Positive"</formula>
    </cfRule>
  </conditionalFormatting>
  <conditionalFormatting sqref="J20">
    <cfRule type="cellIs" dxfId="1807" priority="2" operator="equal">
      <formula>"Significant Negative"</formula>
    </cfRule>
    <cfRule type="cellIs" dxfId="1806" priority="3" operator="equal">
      <formula>"Minor Negative"</formula>
    </cfRule>
    <cfRule type="cellIs" dxfId="1805" priority="4" operator="equal">
      <formula>"Uncertain"</formula>
    </cfRule>
    <cfRule type="cellIs" dxfId="1804" priority="5" operator="equal">
      <formula>"Neutral"</formula>
    </cfRule>
    <cfRule type="cellIs" dxfId="1803" priority="6" operator="equal">
      <formula>"Minor Positive"</formula>
    </cfRule>
    <cfRule type="cellIs" dxfId="1802" priority="7" operator="equal">
      <formula>"Significant Positive"</formula>
    </cfRule>
  </conditionalFormatting>
  <conditionalFormatting sqref="J28">
    <cfRule type="cellIs" dxfId="1801" priority="44" operator="equal">
      <formula>"Significant Negative"</formula>
    </cfRule>
    <cfRule type="cellIs" dxfId="1800" priority="45" operator="equal">
      <formula>"Minor Negative"</formula>
    </cfRule>
    <cfRule type="cellIs" dxfId="1799" priority="46" operator="equal">
      <formula>"Uncertain"</formula>
    </cfRule>
    <cfRule type="cellIs" dxfId="1798" priority="47" operator="equal">
      <formula>"Neutral"</formula>
    </cfRule>
    <cfRule type="cellIs" dxfId="1797" priority="48" operator="equal">
      <formula>"Minor Positive"</formula>
    </cfRule>
    <cfRule type="cellIs" dxfId="1796" priority="49" operator="equal">
      <formula>"Significant Positive"</formula>
    </cfRule>
  </conditionalFormatting>
  <conditionalFormatting sqref="J36">
    <cfRule type="cellIs" dxfId="1795" priority="8" operator="equal">
      <formula>"Significant Negative"</formula>
    </cfRule>
    <cfRule type="cellIs" dxfId="1794" priority="9" operator="equal">
      <formula>"Minor Negative"</formula>
    </cfRule>
    <cfRule type="cellIs" dxfId="1793" priority="10" operator="equal">
      <formula>"Uncertain"</formula>
    </cfRule>
    <cfRule type="cellIs" dxfId="1792" priority="11" operator="equal">
      <formula>"Neutral"</formula>
    </cfRule>
    <cfRule type="cellIs" dxfId="1791" priority="12" operator="equal">
      <formula>"Minor Positive"</formula>
    </cfRule>
    <cfRule type="cellIs" dxfId="1790" priority="13" operator="equal">
      <formula>"Significant Positive"</formula>
    </cfRule>
  </conditionalFormatting>
  <conditionalFormatting sqref="J42">
    <cfRule type="cellIs" dxfId="1789" priority="50" operator="equal">
      <formula>"Significant Negative"</formula>
    </cfRule>
    <cfRule type="cellIs" dxfId="1788" priority="51" operator="equal">
      <formula>"Minor Negative"</formula>
    </cfRule>
    <cfRule type="cellIs" dxfId="1787" priority="52" operator="equal">
      <formula>"Uncertain"</formula>
    </cfRule>
    <cfRule type="cellIs" dxfId="1786" priority="53" operator="equal">
      <formula>"Neutral"</formula>
    </cfRule>
    <cfRule type="cellIs" dxfId="1785" priority="54" operator="equal">
      <formula>"Minor Positive"</formula>
    </cfRule>
    <cfRule type="cellIs" dxfId="1784" priority="55" operator="equal">
      <formula>"Significant Positive"</formula>
    </cfRule>
  </conditionalFormatting>
  <conditionalFormatting sqref="J47">
    <cfRule type="cellIs" dxfId="1783" priority="20" operator="equal">
      <formula>"Significant Negative"</formula>
    </cfRule>
    <cfRule type="cellIs" dxfId="1782" priority="21" operator="equal">
      <formula>"Minor Negative"</formula>
    </cfRule>
    <cfRule type="cellIs" dxfId="1781" priority="22" operator="equal">
      <formula>"Uncertain"</formula>
    </cfRule>
    <cfRule type="cellIs" dxfId="1780" priority="23" operator="equal">
      <formula>"Neutral"</formula>
    </cfRule>
    <cfRule type="cellIs" dxfId="1779" priority="24" operator="equal">
      <formula>"Minor Positive"</formula>
    </cfRule>
    <cfRule type="cellIs" dxfId="1778" priority="25" operator="equal">
      <formula>"Significant Positive"</formula>
    </cfRule>
  </conditionalFormatting>
  <conditionalFormatting sqref="J49">
    <cfRule type="cellIs" dxfId="1777" priority="26" operator="equal">
      <formula>"Significant Negative"</formula>
    </cfRule>
    <cfRule type="cellIs" dxfId="1776" priority="27" operator="equal">
      <formula>"Minor Negative"</formula>
    </cfRule>
    <cfRule type="cellIs" dxfId="1775" priority="28" operator="equal">
      <formula>"Uncertain"</formula>
    </cfRule>
    <cfRule type="cellIs" dxfId="1774" priority="29" operator="equal">
      <formula>"Neutral"</formula>
    </cfRule>
    <cfRule type="cellIs" dxfId="1773" priority="30" operator="equal">
      <formula>"Minor Positive"</formula>
    </cfRule>
    <cfRule type="cellIs" dxfId="1772" priority="31" operator="equal">
      <formula>"Significant Positive"</formula>
    </cfRule>
  </conditionalFormatting>
  <conditionalFormatting sqref="J54">
    <cfRule type="cellIs" dxfId="1771" priority="62" operator="equal">
      <formula>"Significant Negative"</formula>
    </cfRule>
    <cfRule type="cellIs" dxfId="1770" priority="63" operator="equal">
      <formula>"Minor Negative"</formula>
    </cfRule>
    <cfRule type="cellIs" dxfId="1769" priority="64" operator="equal">
      <formula>"Uncertain"</formula>
    </cfRule>
    <cfRule type="cellIs" dxfId="1768" priority="65" operator="equal">
      <formula>"Neutral"</formula>
    </cfRule>
    <cfRule type="cellIs" dxfId="1767" priority="66" operator="equal">
      <formula>"Minor Positive"</formula>
    </cfRule>
    <cfRule type="cellIs" dxfId="1766" priority="67" operator="equal">
      <formula>"Significant Positive"</formula>
    </cfRule>
  </conditionalFormatting>
  <conditionalFormatting sqref="J57">
    <cfRule type="cellIs" dxfId="1765" priority="68" operator="equal">
      <formula>"Significant Negative"</formula>
    </cfRule>
    <cfRule type="cellIs" dxfId="1764" priority="69" operator="equal">
      <formula>"Minor Negative"</formula>
    </cfRule>
    <cfRule type="cellIs" dxfId="1763" priority="70" operator="equal">
      <formula>"Uncertain"</formula>
    </cfRule>
    <cfRule type="cellIs" dxfId="1762" priority="71" operator="equal">
      <formula>"Neutral"</formula>
    </cfRule>
    <cfRule type="cellIs" dxfId="1761" priority="72" operator="equal">
      <formula>"Minor Positive"</formula>
    </cfRule>
    <cfRule type="cellIs" dxfId="1760" priority="73" operator="equal">
      <formula>"Significant Positive"</formula>
    </cfRule>
  </conditionalFormatting>
  <conditionalFormatting sqref="J65">
    <cfRule type="cellIs" dxfId="1759" priority="14" operator="equal">
      <formula>"Significant Negative"</formula>
    </cfRule>
    <cfRule type="cellIs" dxfId="1758" priority="15" operator="equal">
      <formula>"Minor Negative"</formula>
    </cfRule>
    <cfRule type="cellIs" dxfId="1757" priority="16" operator="equal">
      <formula>"Uncertain"</formula>
    </cfRule>
    <cfRule type="cellIs" dxfId="1756" priority="17" operator="equal">
      <formula>"Neutral"</formula>
    </cfRule>
    <cfRule type="cellIs" dxfId="1755" priority="18" operator="equal">
      <formula>"Minor Positive"</formula>
    </cfRule>
    <cfRule type="cellIs" dxfId="1754" priority="19" operator="equal">
      <formula>"Significant Positive"</formula>
    </cfRule>
  </conditionalFormatting>
  <conditionalFormatting sqref="J72 J77 J84">
    <cfRule type="cellIs" dxfId="1753" priority="56" operator="equal">
      <formula>"Significant Negative"</formula>
    </cfRule>
    <cfRule type="cellIs" dxfId="1752" priority="57" operator="equal">
      <formula>"Minor Negative"</formula>
    </cfRule>
    <cfRule type="cellIs" dxfId="1751" priority="58" operator="equal">
      <formula>"Uncertain"</formula>
    </cfRule>
    <cfRule type="cellIs" dxfId="1750" priority="59" operator="equal">
      <formula>"Neutral"</formula>
    </cfRule>
    <cfRule type="cellIs" dxfId="1749" priority="60" operator="equal">
      <formula>"Minor Positive"</formula>
    </cfRule>
    <cfRule type="cellIs" dxfId="1748" priority="6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5475474A-B238-4AC8-A6B5-4CB9607EF95D}">
          <x14:formula1>
            <xm:f>'Drop downs'!$G$2:$G$7</xm:f>
          </x14:formula1>
          <xm:sqref>J18 J8 J36 J28 J65 J84 J49 J72 J54 J57 J77 J42 J47 J20</xm:sqref>
        </x14:dataValidation>
        <x14:dataValidation type="list" allowBlank="1" showInputMessage="1" showErrorMessage="1" xr:uid="{EF278C6E-8630-4084-82BC-A51D9EABCB9B}">
          <x14:formula1>
            <xm:f>'Drop downs'!$F$2:$F$6</xm:f>
          </x14:formula1>
          <xm:sqref>I18 I8 I36 I28 I65 I84 I49 I72 I54 I57 I77 I42 I47 I20</xm:sqref>
        </x14:dataValidation>
        <x14:dataValidation type="list" allowBlank="1" showInputMessage="1" showErrorMessage="1" xr:uid="{4AD7E4ED-9BBF-48F1-97C6-2A214FBD9FB8}">
          <x14:formula1>
            <xm:f>'Drop downs'!$E$2:$E$6</xm:f>
          </x14:formula1>
          <xm:sqref>H18 H8 H36 H28 H65 H84 H49 H72 H54 H57 H77 H42 H47 H20</xm:sqref>
        </x14:dataValidation>
        <x14:dataValidation type="list" allowBlank="1" showInputMessage="1" showErrorMessage="1" xr:uid="{323A05AE-A0C1-4111-8FAC-D330F60E4D45}">
          <x14:formula1>
            <xm:f>'Drop downs'!$D$2:$D$7</xm:f>
          </x14:formula1>
          <xm:sqref>G18 G8 G36 G28 G65 G84 G49 G72 G54 G57 G77 G42 G47 G20</xm:sqref>
        </x14:dataValidation>
        <x14:dataValidation type="list" allowBlank="1" showInputMessage="1" showErrorMessage="1" xr:uid="{6A1409F6-0BDF-486E-BB34-CCA6962D4E5A}">
          <x14:formula1>
            <xm:f>'Drop downs'!$C$2:$C$5</xm:f>
          </x14:formula1>
          <xm:sqref>F18 F8 F36 F28 F65 F84 F49 F72 F54 F57 F77 F42 F47 F20</xm:sqref>
        </x14:dataValidation>
        <x14:dataValidation type="list" allowBlank="1" showInputMessage="1" showErrorMessage="1" xr:uid="{3C0D4890-325A-4F71-B606-312F7A74C3B3}">
          <x14:formula1>
            <xm:f>'Drop downs'!$B$2:$B$4</xm:f>
          </x14:formula1>
          <xm:sqref>E18 E8 E36 E28 E65 E84 E49 E72 E54 E57 E77 E42 E47 E20</xm:sqref>
        </x14:dataValidation>
        <x14:dataValidation type="list" allowBlank="1" showInputMessage="1" showErrorMessage="1" xr:uid="{DF3DA543-CAB1-4059-9421-4DDEB8D97A79}">
          <x14:formula1>
            <xm:f>'Drop downs'!$A$2:$A$3</xm:f>
          </x14:formula1>
          <xm:sqref>D8:D87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0D43-D9E8-400D-82C0-873304B13887}">
  <sheetPr codeName="Sheet67">
    <tabColor theme="4" tint="0.79998168889431442"/>
  </sheetPr>
  <dimension ref="A1:V98"/>
  <sheetViews>
    <sheetView topLeftCell="C29" zoomScale="60" zoomScaleNormal="60" workbookViewId="0">
      <selection activeCell="D33" sqref="D33"/>
    </sheetView>
  </sheetViews>
  <sheetFormatPr defaultColWidth="8.54296875" defaultRowHeight="14.5" x14ac:dyDescent="0.35"/>
  <cols>
    <col min="1" max="1" width="46.453125" bestFit="1" customWidth="1"/>
    <col min="2" max="2" width="11.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318</v>
      </c>
      <c r="D1" s="323"/>
      <c r="E1" s="323"/>
      <c r="F1" s="324"/>
      <c r="G1" s="16"/>
      <c r="I1" s="7"/>
      <c r="J1" s="7"/>
      <c r="K1" s="7"/>
    </row>
    <row r="2" spans="1:22" x14ac:dyDescent="0.35">
      <c r="A2" s="74" t="s">
        <v>31</v>
      </c>
      <c r="B2" s="9"/>
      <c r="C2" s="323" t="s">
        <v>319</v>
      </c>
      <c r="D2" s="323"/>
      <c r="E2" s="323"/>
      <c r="F2" s="324"/>
      <c r="I2" s="8"/>
      <c r="J2" s="8"/>
      <c r="K2" s="8"/>
    </row>
    <row r="3" spans="1:22" ht="32.15" customHeight="1" x14ac:dyDescent="0.35">
      <c r="A3" s="75" t="s">
        <v>32</v>
      </c>
      <c r="B3" s="4"/>
      <c r="C3" s="323" t="s">
        <v>1088</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423</v>
      </c>
      <c r="H8" s="385" t="s">
        <v>631</v>
      </c>
      <c r="I8" s="385" t="s">
        <v>425</v>
      </c>
      <c r="J8" s="370" t="s">
        <v>156</v>
      </c>
      <c r="K8" s="379" t="s">
        <v>1089</v>
      </c>
      <c r="L8" s="370"/>
      <c r="M8" s="374"/>
      <c r="N8" s="390"/>
      <c r="R8" s="12" t="str">
        <f>IF(OR(J8='Drop downs'!$G$7,J8='Drop downs'!$G$5), B8&amp;": "&amp;K8&amp;CHAR(10),"")</f>
        <v/>
      </c>
      <c r="S8" s="12" t="str">
        <f>IF(J8='Drop downs'!$G$2,B8&amp;": "&amp;K8&amp;""," ")</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v>
      </c>
      <c r="T8" s="12" t="str">
        <f>IF(Strategic_Policy_04!E8='Drop downs'!$B$6,Strategic_Policy_04!B8&amp;": "&amp;Strategic_Policy_04!K8&amp;"","")</f>
        <v/>
      </c>
      <c r="U8" t="str">
        <f>IF(M8&gt;0,B8&amp;":"&amp;M8&amp;"
","")</f>
        <v/>
      </c>
      <c r="V8" t="str">
        <f>IF(N8&gt;0,B8&amp;":"&amp;N8&amp;"
","")</f>
        <v/>
      </c>
    </row>
    <row r="9" spans="1:22" x14ac:dyDescent="0.35">
      <c r="A9" s="377"/>
      <c r="B9" s="388"/>
      <c r="C9" s="24" t="s">
        <v>325</v>
      </c>
      <c r="D9" s="24" t="s">
        <v>253</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253</v>
      </c>
      <c r="E11" s="386"/>
      <c r="F11" s="386"/>
      <c r="G11" s="386"/>
      <c r="H11" s="386"/>
      <c r="I11" s="386"/>
      <c r="J11" s="358"/>
      <c r="K11" s="296"/>
      <c r="L11" s="358"/>
      <c r="M11" s="293"/>
      <c r="N11" s="391"/>
      <c r="R11" s="12"/>
      <c r="S11" s="12"/>
      <c r="T11" s="12"/>
    </row>
    <row r="12" spans="1:22" ht="29"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253</v>
      </c>
      <c r="E13" s="386"/>
      <c r="F13" s="386"/>
      <c r="G13" s="386"/>
      <c r="H13" s="386"/>
      <c r="I13" s="386"/>
      <c r="J13" s="358"/>
      <c r="K13" s="296"/>
      <c r="L13" s="358"/>
      <c r="M13" s="293"/>
      <c r="N13" s="391"/>
      <c r="R13" s="12"/>
      <c r="S13" s="12"/>
      <c r="T13" s="12"/>
    </row>
    <row r="14" spans="1:22" ht="29"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104.15"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427</v>
      </c>
      <c r="H18" s="370" t="s">
        <v>631</v>
      </c>
      <c r="I18" s="370" t="s">
        <v>439</v>
      </c>
      <c r="J18" s="370" t="s">
        <v>156</v>
      </c>
      <c r="K18" s="379" t="s">
        <v>1090</v>
      </c>
      <c r="L18" s="370"/>
      <c r="M18" s="374"/>
      <c r="N18" s="390"/>
      <c r="R18" s="12" t="str">
        <f>IF(OR(J18='Drop downs'!$G$7,J18='Drop downs'!$G$5), B18&amp;": "&amp;K18&amp;CHAR(10),"")</f>
        <v/>
      </c>
      <c r="S18" s="12" t="str">
        <f>IF(J18='Drop downs'!$G$2,B18&amp;": "&amp;K18&amp;""," ")</f>
        <v xml:space="preserve">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T18" s="12" t="str">
        <f>IF(Strategic_Policy_04!E18='Drop downs'!$B$6,Strategic_Policy_04!B18&amp;": "&amp;Strategic_Policy_04!K18&amp;"","")</f>
        <v/>
      </c>
      <c r="U18" t="str">
        <f t="shared" ref="U18:U72" si="0">IF(M18&gt;0,B18&amp;":"&amp;M18&amp;"
","")</f>
        <v/>
      </c>
      <c r="V18" t="str">
        <f>IF(N18&gt;0,B18&amp;":"&amp;N18&amp;"
","")</f>
        <v/>
      </c>
    </row>
    <row r="19" spans="1:22" ht="65.5" customHeight="1" thickBot="1" x14ac:dyDescent="0.4">
      <c r="A19" s="384"/>
      <c r="B19" s="369"/>
      <c r="C19" s="19" t="s">
        <v>336</v>
      </c>
      <c r="D19" s="19" t="s">
        <v>253</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IF(Strategic_Policy_04!E20='Drop downs'!$B$6,Strategic_Policy_04!B20&amp;": "&amp;Strategic_Policy_04!K20&amp;"","")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IF(Strategic_Policy_04!E28='Drop downs'!$B$6,Strategic_Policy_04!B28&amp;": "&amp;Strategic_Policy_04!K28&amp;"","")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ht="14.5" customHeight="1" x14ac:dyDescent="0.35">
      <c r="A36" s="381" t="s">
        <v>355</v>
      </c>
      <c r="B36" s="367" t="s">
        <v>122</v>
      </c>
      <c r="C36" s="82" t="s">
        <v>356</v>
      </c>
      <c r="D36" s="3" t="s">
        <v>253</v>
      </c>
      <c r="E36" s="332" t="s">
        <v>103</v>
      </c>
      <c r="F36" s="332" t="s">
        <v>103</v>
      </c>
      <c r="G36" s="332" t="s">
        <v>103</v>
      </c>
      <c r="H36" s="332" t="s">
        <v>103</v>
      </c>
      <c r="I36" s="332" t="s">
        <v>103</v>
      </c>
      <c r="J36" s="332" t="s">
        <v>164</v>
      </c>
      <c r="K36" s="360" t="s">
        <v>1091</v>
      </c>
      <c r="L36" s="332"/>
      <c r="M36" s="608" t="s">
        <v>1092</v>
      </c>
      <c r="N36" s="394"/>
      <c r="R36" s="12" t="str">
        <f>IF(OR(J36='Drop downs'!$G$7,J36='Drop downs'!$G$5), B36&amp;": "&amp;K36&amp;CHAR(10),"")</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S36" s="12" t="str">
        <f>IF(J36='Drop downs'!$G$2,B36&amp;": "&amp;K36&amp;""," ")</f>
        <v xml:space="preserve"> </v>
      </c>
      <c r="T36" s="12" t="str">
        <f>IF(Strategic_Policy_04!E36='Drop downs'!$B$6,Strategic_Policy_04!B36&amp;": "&amp;Strategic_Policy_04!K36&amp;"","")</f>
        <v/>
      </c>
      <c r="U36" t="str">
        <f t="shared" si="0"/>
        <v xml:space="preserve">IIA5:The policy should expand on the benefits mixed use development schemes could bring to housing development.
</v>
      </c>
      <c r="V36" t="str">
        <f>IF(N36&gt;0,B36&amp;":"&amp;N36&amp;"
","")</f>
        <v/>
      </c>
    </row>
    <row r="37" spans="1:22" ht="29" x14ac:dyDescent="0.35">
      <c r="A37" s="377"/>
      <c r="B37" s="368"/>
      <c r="C37" s="3" t="s">
        <v>357</v>
      </c>
      <c r="D37" s="3" t="s">
        <v>257</v>
      </c>
      <c r="E37" s="358"/>
      <c r="F37" s="358"/>
      <c r="G37" s="358"/>
      <c r="H37" s="358"/>
      <c r="I37" s="358"/>
      <c r="J37" s="358"/>
      <c r="K37" s="296"/>
      <c r="L37" s="358"/>
      <c r="M37" s="545"/>
      <c r="N37" s="391"/>
      <c r="R37" s="12"/>
      <c r="S37" s="12"/>
      <c r="T37" s="12"/>
    </row>
    <row r="38" spans="1:22" x14ac:dyDescent="0.35">
      <c r="A38" s="377"/>
      <c r="B38" s="368"/>
      <c r="C38" s="3" t="s">
        <v>358</v>
      </c>
      <c r="D38" s="3" t="s">
        <v>257</v>
      </c>
      <c r="E38" s="358"/>
      <c r="F38" s="358"/>
      <c r="G38" s="358"/>
      <c r="H38" s="358"/>
      <c r="I38" s="358"/>
      <c r="J38" s="358"/>
      <c r="K38" s="296"/>
      <c r="L38" s="358"/>
      <c r="M38" s="545"/>
      <c r="N38" s="391"/>
      <c r="R38" s="12"/>
      <c r="S38" s="12"/>
      <c r="T38" s="12"/>
    </row>
    <row r="39" spans="1:22" ht="29" x14ac:dyDescent="0.35">
      <c r="A39" s="377"/>
      <c r="B39" s="368"/>
      <c r="C39" s="3" t="s">
        <v>359</v>
      </c>
      <c r="D39" s="3" t="s">
        <v>257</v>
      </c>
      <c r="E39" s="358"/>
      <c r="F39" s="358"/>
      <c r="G39" s="358"/>
      <c r="H39" s="358"/>
      <c r="I39" s="358"/>
      <c r="J39" s="358"/>
      <c r="K39" s="296"/>
      <c r="L39" s="358"/>
      <c r="M39" s="545"/>
      <c r="N39" s="391"/>
      <c r="R39" s="12"/>
      <c r="S39" s="12"/>
      <c r="T39" s="12"/>
    </row>
    <row r="40" spans="1:22" ht="43.5" x14ac:dyDescent="0.35">
      <c r="A40" s="377"/>
      <c r="B40" s="368"/>
      <c r="C40" s="3" t="s">
        <v>360</v>
      </c>
      <c r="D40" s="3" t="s">
        <v>257</v>
      </c>
      <c r="E40" s="358"/>
      <c r="F40" s="358"/>
      <c r="G40" s="358"/>
      <c r="H40" s="358"/>
      <c r="I40" s="358"/>
      <c r="J40" s="358"/>
      <c r="K40" s="296"/>
      <c r="L40" s="358"/>
      <c r="M40" s="545"/>
      <c r="N40" s="391"/>
      <c r="R40" s="12"/>
      <c r="S40" s="12"/>
      <c r="T40" s="12"/>
    </row>
    <row r="41" spans="1:22" ht="29.5" thickBot="1" x14ac:dyDescent="0.4">
      <c r="A41" s="382"/>
      <c r="B41" s="369"/>
      <c r="C41" s="80" t="s">
        <v>361</v>
      </c>
      <c r="D41" s="3" t="s">
        <v>257</v>
      </c>
      <c r="E41" s="359"/>
      <c r="F41" s="359"/>
      <c r="G41" s="359"/>
      <c r="H41" s="359"/>
      <c r="I41" s="359"/>
      <c r="J41" s="359"/>
      <c r="K41" s="361"/>
      <c r="L41" s="359"/>
      <c r="M41" s="609"/>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489" t="s">
        <v>438</v>
      </c>
      <c r="L42" s="332"/>
      <c r="M42" s="362"/>
      <c r="N42" s="394"/>
      <c r="R42" s="12" t="str">
        <f>IF(OR(J42='Drop downs'!$G$7,J42='Drop downs'!$G$5), B42&amp;": "&amp;K42&amp;CHAR(10),"")</f>
        <v/>
      </c>
      <c r="S42" s="12" t="str">
        <f>IF(J42='Drop downs'!$G$2,B42&amp;": "&amp;K42&amp;""," ")</f>
        <v xml:space="preserve"> </v>
      </c>
      <c r="T42" s="12" t="str">
        <f>IF(Strategic_Policy_04!E42='Drop downs'!$B$6,Strategic_Policy_04!B42&amp;": "&amp;Strategic_Policy_04!K42&amp;"","")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ht="29"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82"/>
      <c r="B46" s="369"/>
      <c r="C46" s="80" t="s">
        <v>367</v>
      </c>
      <c r="D46" s="3" t="s">
        <v>257</v>
      </c>
      <c r="E46" s="359"/>
      <c r="F46" s="359"/>
      <c r="G46" s="359"/>
      <c r="H46" s="359"/>
      <c r="I46" s="359"/>
      <c r="J46" s="359"/>
      <c r="K46" s="49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489" t="s">
        <v>438</v>
      </c>
      <c r="L47" s="332"/>
      <c r="M47" s="362"/>
      <c r="N47" s="394"/>
      <c r="R47" s="12" t="str">
        <f>IF(OR(J47='Drop downs'!$G$7,J47='Drop downs'!$G$5), B47&amp;": "&amp;K47&amp;CHAR(10),"")</f>
        <v/>
      </c>
      <c r="S47" s="12" t="str">
        <f>IF(J47='Drop downs'!$G$2,B47&amp;": "&amp;K47&amp;""," ")</f>
        <v xml:space="preserve"> </v>
      </c>
      <c r="T47" s="12" t="str">
        <f>IF(Strategic_Policy_04!E47='Drop downs'!$B$6,Strategic_Policy_04!B47&amp;": "&amp;Strategic_Policy_04!K47&amp;"","")</f>
        <v/>
      </c>
      <c r="U47" t="str">
        <f t="shared" si="0"/>
        <v/>
      </c>
      <c r="V47" t="str">
        <f>IF(N47&gt;0,B47&amp;":"&amp;N47&amp;"
","")</f>
        <v/>
      </c>
    </row>
    <row r="48" spans="1:22" ht="52.5" customHeight="1" thickBot="1" x14ac:dyDescent="0.4">
      <c r="A48" s="378"/>
      <c r="B48" s="369"/>
      <c r="C48" s="15" t="s">
        <v>370</v>
      </c>
      <c r="D48" s="15" t="s">
        <v>257</v>
      </c>
      <c r="E48" s="359"/>
      <c r="F48" s="359"/>
      <c r="G48" s="359"/>
      <c r="H48" s="359"/>
      <c r="I48" s="359"/>
      <c r="J48" s="359"/>
      <c r="K48" s="491"/>
      <c r="L48" s="330"/>
      <c r="M48" s="375"/>
      <c r="N48" s="392"/>
      <c r="R48" s="12" t="str">
        <f>IF(OR(J48='Drop downs'!$G$7,J48='Drop downs'!$G$5), B48&amp;": "&amp;K48&amp;CHAR(10),"")</f>
        <v/>
      </c>
      <c r="S48" s="12" t="str">
        <f>IF(J48='Drop downs'!$G$2,B48&amp;": "&amp;K48&amp;""," ")</f>
        <v xml:space="preserve"> </v>
      </c>
      <c r="T48" s="12" t="str">
        <f>IF(Strategic_Policy_04!E48='Drop downs'!$B$6,Strategic_Policy_04!B48&amp;": "&amp;Strategic_Policy_04!K48&amp;"","")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IF(Strategic_Policy_04!E49='Drop downs'!$B$6,Strategic_Policy_04!B49&amp;": "&amp;Strategic_Policy_04!K49&amp;"","")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thickBot="1" x14ac:dyDescent="0.4">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IF(Strategic_Policy_04!E54='Drop downs'!$B$6,Strategic_Policy_04!B54&amp;": "&amp;Strategic_Policy_04!K54&amp;"","")</f>
        <v/>
      </c>
      <c r="U54" t="str">
        <f t="shared" si="0"/>
        <v/>
      </c>
      <c r="V54" t="str">
        <f>IF(N54&gt;0,B54&amp;":"&amp;N54&amp;"
","")</f>
        <v/>
      </c>
    </row>
    <row r="55" spans="1:22" ht="14.5" customHeight="1" thickBot="1" x14ac:dyDescent="0.4">
      <c r="A55" s="377"/>
      <c r="B55" s="368"/>
      <c r="C55" s="94" t="s">
        <v>379</v>
      </c>
      <c r="D55" s="86" t="s">
        <v>257</v>
      </c>
      <c r="E55" s="358"/>
      <c r="F55" s="358"/>
      <c r="G55" s="358"/>
      <c r="H55" s="358"/>
      <c r="I55" s="358"/>
      <c r="J55" s="358"/>
      <c r="K55" s="296"/>
      <c r="L55" s="358"/>
      <c r="M55" s="293"/>
      <c r="N55" s="391"/>
      <c r="R55" s="12"/>
      <c r="S55" s="12"/>
      <c r="T55" s="12"/>
    </row>
    <row r="56" spans="1:22" ht="29.5" thickBot="1" x14ac:dyDescent="0.4">
      <c r="A56" s="378"/>
      <c r="B56" s="369"/>
      <c r="C56" s="98" t="s">
        <v>380</v>
      </c>
      <c r="D56" s="86"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IF(Strategic_Policy_04!E57='Drop downs'!$B$6,Strategic_Policy_04!B57&amp;": "&amp;Strategic_Policy_04!K57&amp;"","")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82"/>
      <c r="B64" s="369"/>
      <c r="C64" s="88" t="s">
        <v>389</v>
      </c>
      <c r="D64" s="88" t="s">
        <v>257</v>
      </c>
      <c r="E64" s="359"/>
      <c r="F64" s="359"/>
      <c r="G64" s="359"/>
      <c r="H64" s="359"/>
      <c r="I64" s="359"/>
      <c r="J64" s="359"/>
      <c r="K64" s="361"/>
      <c r="L64" s="359"/>
      <c r="M64" s="363"/>
      <c r="N64" s="393"/>
      <c r="R64" s="12"/>
      <c r="S64" s="12"/>
      <c r="T64" s="12"/>
    </row>
    <row r="65" spans="1:22" ht="14.5" customHeight="1" x14ac:dyDescent="0.35">
      <c r="A65" s="381" t="s">
        <v>390</v>
      </c>
      <c r="B65" s="367" t="s">
        <v>128</v>
      </c>
      <c r="C65" s="91" t="s">
        <v>391</v>
      </c>
      <c r="D65" s="92" t="s">
        <v>257</v>
      </c>
      <c r="E65" s="332" t="s">
        <v>103</v>
      </c>
      <c r="F65" s="332" t="s">
        <v>103</v>
      </c>
      <c r="G65" s="332" t="s">
        <v>103</v>
      </c>
      <c r="H65" s="332" t="s">
        <v>103</v>
      </c>
      <c r="I65" s="332" t="s">
        <v>103</v>
      </c>
      <c r="J65" s="332" t="s">
        <v>161</v>
      </c>
      <c r="K65" s="360" t="s">
        <v>438</v>
      </c>
      <c r="L65" s="332"/>
      <c r="M65" s="362"/>
      <c r="N65" s="394"/>
      <c r="R65" s="12" t="str">
        <f>IF(OR(J65='Drop downs'!$G$7,J65='Drop downs'!$G$5), B65&amp;": "&amp;K65&amp;CHAR(10),"")</f>
        <v/>
      </c>
      <c r="S65" s="12" t="str">
        <f>IF(J65='Drop downs'!$G$2,B65&amp;": "&amp;K65&amp;""," ")</f>
        <v xml:space="preserve"> </v>
      </c>
      <c r="T65" s="12" t="str">
        <f>IF(Strategic_Policy_04!E65='Drop downs'!$B$6,Strategic_Policy_04!B65&amp;": "&amp;Strategic_Policy_04!K65&amp;"","")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ht="14.5" customHeight="1" x14ac:dyDescent="0.35">
      <c r="A72" s="376" t="s">
        <v>398</v>
      </c>
      <c r="B72" s="367" t="s">
        <v>129</v>
      </c>
      <c r="C72" s="85" t="s">
        <v>399</v>
      </c>
      <c r="D72" s="86" t="s">
        <v>257</v>
      </c>
      <c r="E72" s="332" t="s">
        <v>103</v>
      </c>
      <c r="F72" s="332" t="s">
        <v>103</v>
      </c>
      <c r="G72" s="332" t="s">
        <v>103</v>
      </c>
      <c r="H72" s="332" t="s">
        <v>103</v>
      </c>
      <c r="I72" s="332" t="s">
        <v>103</v>
      </c>
      <c r="J72" s="332" t="s">
        <v>161</v>
      </c>
      <c r="K72" s="495" t="s">
        <v>438</v>
      </c>
      <c r="L72" s="370"/>
      <c r="M72" s="374"/>
      <c r="N72" s="390"/>
      <c r="R72" s="12" t="str">
        <f>IF(OR(J72='Drop downs'!$G$7,J72='Drop downs'!$G$5), B72&amp;": "&amp;K72&amp;CHAR(10),"")</f>
        <v/>
      </c>
      <c r="S72" s="12" t="str">
        <f>IF(J72='Drop downs'!$G$2,B72&amp;": "&amp;K72&amp;""," ")</f>
        <v xml:space="preserve"> </v>
      </c>
      <c r="T72" s="12" t="str">
        <f>IF(Strategic_Policy_04!E72='Drop downs'!$B$6,Strategic_Policy_04!B72&amp;": "&amp;Strategic_Policy_04!K72&amp;"","")</f>
        <v/>
      </c>
      <c r="U72" t="str">
        <f t="shared" si="0"/>
        <v/>
      </c>
      <c r="V72" t="str">
        <f>IF(N72&gt;0,B72&amp;":"&amp;N72&amp;"
","")</f>
        <v/>
      </c>
    </row>
    <row r="73" spans="1:22" x14ac:dyDescent="0.35">
      <c r="A73" s="377"/>
      <c r="B73" s="368"/>
      <c r="C73" s="83" t="s">
        <v>400</v>
      </c>
      <c r="D73" s="24" t="s">
        <v>257</v>
      </c>
      <c r="E73" s="358"/>
      <c r="F73" s="358"/>
      <c r="G73" s="358"/>
      <c r="H73" s="358"/>
      <c r="I73" s="358"/>
      <c r="J73" s="358"/>
      <c r="K73" s="496"/>
      <c r="L73" s="358"/>
      <c r="M73" s="293"/>
      <c r="N73" s="391"/>
      <c r="R73" s="12"/>
      <c r="S73" s="12"/>
      <c r="T73" s="12"/>
    </row>
    <row r="74" spans="1:22" x14ac:dyDescent="0.35">
      <c r="A74" s="377"/>
      <c r="B74" s="368"/>
      <c r="C74" s="83" t="s">
        <v>401</v>
      </c>
      <c r="D74" s="24" t="s">
        <v>257</v>
      </c>
      <c r="E74" s="358"/>
      <c r="F74" s="358"/>
      <c r="G74" s="358"/>
      <c r="H74" s="358"/>
      <c r="I74" s="358"/>
      <c r="J74" s="358"/>
      <c r="K74" s="496"/>
      <c r="L74" s="358"/>
      <c r="M74" s="293"/>
      <c r="N74" s="391"/>
      <c r="R74" s="12"/>
      <c r="S74" s="12"/>
      <c r="T74" s="12"/>
    </row>
    <row r="75" spans="1:22" x14ac:dyDescent="0.35">
      <c r="A75" s="377"/>
      <c r="B75" s="368"/>
      <c r="C75" s="83" t="s">
        <v>402</v>
      </c>
      <c r="D75" s="24" t="s">
        <v>257</v>
      </c>
      <c r="E75" s="358"/>
      <c r="F75" s="358"/>
      <c r="G75" s="358"/>
      <c r="H75" s="358"/>
      <c r="I75" s="358"/>
      <c r="J75" s="358"/>
      <c r="K75" s="496"/>
      <c r="L75" s="358"/>
      <c r="M75" s="293"/>
      <c r="N75" s="391"/>
      <c r="R75" s="12"/>
      <c r="S75" s="12"/>
      <c r="T75" s="12"/>
    </row>
    <row r="76" spans="1:22" ht="15" thickBot="1" x14ac:dyDescent="0.4">
      <c r="A76" s="382"/>
      <c r="B76" s="369"/>
      <c r="C76" s="87" t="s">
        <v>403</v>
      </c>
      <c r="D76" s="24" t="s">
        <v>257</v>
      </c>
      <c r="E76" s="359"/>
      <c r="F76" s="359"/>
      <c r="G76" s="359"/>
      <c r="H76" s="359"/>
      <c r="I76" s="359"/>
      <c r="J76" s="359"/>
      <c r="K76" s="497"/>
      <c r="L76" s="359"/>
      <c r="M76" s="363"/>
      <c r="N76" s="393"/>
      <c r="R76" s="12"/>
      <c r="S76" s="12"/>
      <c r="T76" s="12"/>
    </row>
    <row r="77" spans="1:22" ht="14.5" customHeight="1"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IF(Strategic_Policy_04!E77='Drop downs'!$B$6,Strategic_Policy_04!B77&amp;": "&amp;Strategic_Policy_04!K77&amp;"","")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ht="14.5" customHeight="1" x14ac:dyDescent="0.35">
      <c r="A84" s="364" t="s">
        <v>412</v>
      </c>
      <c r="B84" s="367" t="s">
        <v>131</v>
      </c>
      <c r="C84" s="101" t="s">
        <v>413</v>
      </c>
      <c r="D84" s="82" t="s">
        <v>257</v>
      </c>
      <c r="E84" s="332" t="s">
        <v>103</v>
      </c>
      <c r="F84" s="332" t="s">
        <v>103</v>
      </c>
      <c r="G84" s="332" t="s">
        <v>103</v>
      </c>
      <c r="H84" s="332" t="s">
        <v>103</v>
      </c>
      <c r="I84" s="332" t="s">
        <v>103</v>
      </c>
      <c r="J84" s="332" t="s">
        <v>161</v>
      </c>
      <c r="K84" s="489" t="s">
        <v>438</v>
      </c>
      <c r="L84" s="332"/>
      <c r="M84" s="362"/>
      <c r="N84" s="394"/>
      <c r="R84" s="12" t="str">
        <f>IF(OR(J84='Drop downs'!$G$7,J84='Drop downs'!$G$5), B84&amp;": "&amp;K84&amp;CHAR(10),"")</f>
        <v/>
      </c>
      <c r="S84" s="12" t="str">
        <f>IF(J84='Drop downs'!$G$2,B84&amp;": "&amp;K84&amp;""," ")</f>
        <v xml:space="preserve"> </v>
      </c>
      <c r="T84" s="12" t="str">
        <f>IF(Strategic_Policy_04!E84='Drop downs'!$B$6,Strategic_Policy_04!B84&amp;": "&amp;Strategic_Policy_04!K84&amp;"","")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xml:space="preserve">IIA5:The policy should expand on the benefits mixed use development schemes could bring to housing development.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6h6U0nje8Qqx+DnHl7ek3w6Nf6XX5J/V93QC6WZISweXAcEPlinah6nAO84dx2E8UV/zebXbfmGHeXPlgxik/Q==" saltValue="Pc40mo9rMOTT8iBtBTK/H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747" priority="32">
      <formula>$D50="No"</formula>
    </cfRule>
  </conditionalFormatting>
  <conditionalFormatting sqref="C8:D87">
    <cfRule type="expression" dxfId="1746" priority="31">
      <formula>$D8="No"</formula>
    </cfRule>
  </conditionalFormatting>
  <conditionalFormatting sqref="J8 J18 J28 J57">
    <cfRule type="cellIs" dxfId="1745" priority="64" operator="equal">
      <formula>"Significant Negative"</formula>
    </cfRule>
    <cfRule type="cellIs" dxfId="1744" priority="65" operator="equal">
      <formula>"Minor Negative"</formula>
    </cfRule>
    <cfRule type="cellIs" dxfId="1743" priority="66" operator="equal">
      <formula>"Uncertain"</formula>
    </cfRule>
    <cfRule type="cellIs" dxfId="1742" priority="67" operator="equal">
      <formula>"Neutral"</formula>
    </cfRule>
    <cfRule type="cellIs" dxfId="1741" priority="68" operator="equal">
      <formula>"Minor Positive"</formula>
    </cfRule>
    <cfRule type="cellIs" dxfId="1740" priority="69" operator="equal">
      <formula>"Significant Positive"</formula>
    </cfRule>
  </conditionalFormatting>
  <conditionalFormatting sqref="J20">
    <cfRule type="cellIs" dxfId="1739" priority="52" operator="equal">
      <formula>"Significant Negative"</formula>
    </cfRule>
    <cfRule type="cellIs" dxfId="1738" priority="53" operator="equal">
      <formula>"Minor Negative"</formula>
    </cfRule>
    <cfRule type="cellIs" dxfId="1737" priority="54" operator="equal">
      <formula>"Uncertain"</formula>
    </cfRule>
    <cfRule type="cellIs" dxfId="1736" priority="55" operator="equal">
      <formula>"Neutral"</formula>
    </cfRule>
    <cfRule type="cellIs" dxfId="1735" priority="56" operator="equal">
      <formula>"Minor Positive"</formula>
    </cfRule>
    <cfRule type="cellIs" dxfId="1734" priority="57" operator="equal">
      <formula>"Significant Positive"</formula>
    </cfRule>
  </conditionalFormatting>
  <conditionalFormatting sqref="J36">
    <cfRule type="cellIs" dxfId="1733" priority="7" operator="equal">
      <formula>"Significant Negative"</formula>
    </cfRule>
    <cfRule type="cellIs" dxfId="1732" priority="8" operator="equal">
      <formula>"Minor Negative"</formula>
    </cfRule>
    <cfRule type="cellIs" dxfId="1731" priority="9" operator="equal">
      <formula>"Uncertain"</formula>
    </cfRule>
    <cfRule type="cellIs" dxfId="1730" priority="10" operator="equal">
      <formula>"Neutral"</formula>
    </cfRule>
    <cfRule type="cellIs" dxfId="1729" priority="11" operator="equal">
      <formula>"Minor Positive"</formula>
    </cfRule>
    <cfRule type="cellIs" dxfId="1728" priority="12" operator="equal">
      <formula>"Significant Positive"</formula>
    </cfRule>
  </conditionalFormatting>
  <conditionalFormatting sqref="J42">
    <cfRule type="cellIs" dxfId="1727" priority="1" operator="equal">
      <formula>"Significant Negative"</formula>
    </cfRule>
    <cfRule type="cellIs" dxfId="1726" priority="2" operator="equal">
      <formula>"Minor Negative"</formula>
    </cfRule>
    <cfRule type="cellIs" dxfId="1725" priority="3" operator="equal">
      <formula>"Uncertain"</formula>
    </cfRule>
    <cfRule type="cellIs" dxfId="1724" priority="4" operator="equal">
      <formula>"Neutral"</formula>
    </cfRule>
    <cfRule type="cellIs" dxfId="1723" priority="5" operator="equal">
      <formula>"Minor Positive"</formula>
    </cfRule>
    <cfRule type="cellIs" dxfId="1722" priority="6" operator="equal">
      <formula>"Significant Positive"</formula>
    </cfRule>
  </conditionalFormatting>
  <conditionalFormatting sqref="J47">
    <cfRule type="cellIs" dxfId="1721" priority="13" operator="equal">
      <formula>"Significant Negative"</formula>
    </cfRule>
    <cfRule type="cellIs" dxfId="1720" priority="14" operator="equal">
      <formula>"Minor Negative"</formula>
    </cfRule>
    <cfRule type="cellIs" dxfId="1719" priority="15" operator="equal">
      <formula>"Uncertain"</formula>
    </cfRule>
    <cfRule type="cellIs" dxfId="1718" priority="16" operator="equal">
      <formula>"Neutral"</formula>
    </cfRule>
    <cfRule type="cellIs" dxfId="1717" priority="17" operator="equal">
      <formula>"Minor Positive"</formula>
    </cfRule>
    <cfRule type="cellIs" dxfId="1716" priority="18" operator="equal">
      <formula>"Significant Positive"</formula>
    </cfRule>
  </conditionalFormatting>
  <conditionalFormatting sqref="J49">
    <cfRule type="cellIs" dxfId="1715" priority="19" operator="equal">
      <formula>"Significant Negative"</formula>
    </cfRule>
    <cfRule type="cellIs" dxfId="1714" priority="20" operator="equal">
      <formula>"Minor Negative"</formula>
    </cfRule>
    <cfRule type="cellIs" dxfId="1713" priority="21" operator="equal">
      <formula>"Uncertain"</formula>
    </cfRule>
    <cfRule type="cellIs" dxfId="1712" priority="22" operator="equal">
      <formula>"Neutral"</formula>
    </cfRule>
    <cfRule type="cellIs" dxfId="1711" priority="23" operator="equal">
      <formula>"Minor Positive"</formula>
    </cfRule>
    <cfRule type="cellIs" dxfId="1710" priority="24" operator="equal">
      <formula>"Significant Positive"</formula>
    </cfRule>
  </conditionalFormatting>
  <conditionalFormatting sqref="J54">
    <cfRule type="cellIs" dxfId="1709" priority="34" operator="equal">
      <formula>"Significant Negative"</formula>
    </cfRule>
    <cfRule type="cellIs" dxfId="1708" priority="35" operator="equal">
      <formula>"Minor Negative"</formula>
    </cfRule>
    <cfRule type="cellIs" dxfId="1707" priority="36" operator="equal">
      <formula>"Uncertain"</formula>
    </cfRule>
    <cfRule type="cellIs" dxfId="1706" priority="37" operator="equal">
      <formula>"Neutral"</formula>
    </cfRule>
    <cfRule type="cellIs" dxfId="1705" priority="38" operator="equal">
      <formula>"Minor Positive"</formula>
    </cfRule>
    <cfRule type="cellIs" dxfId="1704" priority="39" operator="equal">
      <formula>"Significant Positive"</formula>
    </cfRule>
  </conditionalFormatting>
  <conditionalFormatting sqref="J65 J72 J77 J84">
    <cfRule type="cellIs" dxfId="1703" priority="25" operator="equal">
      <formula>"Significant Negative"</formula>
    </cfRule>
    <cfRule type="cellIs" dxfId="1702" priority="26" operator="equal">
      <formula>"Minor Negative"</formula>
    </cfRule>
    <cfRule type="cellIs" dxfId="1701" priority="27" operator="equal">
      <formula>"Uncertain"</formula>
    </cfRule>
    <cfRule type="cellIs" dxfId="1700" priority="28" operator="equal">
      <formula>"Neutral"</formula>
    </cfRule>
    <cfRule type="cellIs" dxfId="1699" priority="29" operator="equal">
      <formula>"Minor Positive"</formula>
    </cfRule>
    <cfRule type="cellIs" dxfId="1698" priority="3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4F59D2A-F14E-4D30-AC05-AF5F17A2ACA4}">
          <x14:formula1>
            <xm:f>'Drop downs'!$J$2:$J$3</xm:f>
          </x14:formula1>
          <xm:sqref>L8 L18 L20 L28 L36 L42 L84 L54 L57 L65 L72 L77 L47 L49</xm:sqref>
        </x14:dataValidation>
        <x14:dataValidation type="list" allowBlank="1" showInputMessage="1" showErrorMessage="1" xr:uid="{59B59F14-51F5-4A68-904F-F9F6BF0BC17B}">
          <x14:formula1>
            <xm:f>'Drop downs'!$B$2:$B$4</xm:f>
          </x14:formula1>
          <xm:sqref>E8 E18 E20 E28 E84 E65 E72 E54 E57 E77 E36 E42 E47 E49</xm:sqref>
        </x14:dataValidation>
        <x14:dataValidation type="list" allowBlank="1" showInputMessage="1" showErrorMessage="1" xr:uid="{DF3F521E-9AA7-49A7-BD9A-0F660EF77327}">
          <x14:formula1>
            <xm:f>'Drop downs'!$C$2:$C$5</xm:f>
          </x14:formula1>
          <xm:sqref>F8 F18 F20 F28 F84 F65 F72 F54 F57 F77 F36 F42 F47 F49</xm:sqref>
        </x14:dataValidation>
        <x14:dataValidation type="list" allowBlank="1" showInputMessage="1" showErrorMessage="1" xr:uid="{8C2D7DE4-649A-4CA3-AC61-E8EF19257D47}">
          <x14:formula1>
            <xm:f>'Drop downs'!$D$2:$D$7</xm:f>
          </x14:formula1>
          <xm:sqref>G8 G18 G20 G28 G84 G65 G72 G54 G57 G77 G36 G42 G47 G49</xm:sqref>
        </x14:dataValidation>
        <x14:dataValidation type="list" allowBlank="1" showInputMessage="1" showErrorMessage="1" xr:uid="{A452729C-562D-4D72-A80B-8F416F07CE11}">
          <x14:formula1>
            <xm:f>'Drop downs'!$E$2:$E$6</xm:f>
          </x14:formula1>
          <xm:sqref>H8 H18 H20 H28 H84 H65 H72 H54 H57 H77 H36 H42 H47 H49</xm:sqref>
        </x14:dataValidation>
        <x14:dataValidation type="list" allowBlank="1" showInputMessage="1" showErrorMessage="1" xr:uid="{3AB694BB-87F0-4198-9037-74DF3217D43D}">
          <x14:formula1>
            <xm:f>'Drop downs'!$F$2:$F$6</xm:f>
          </x14:formula1>
          <xm:sqref>I8 I18 I20 I28 I84 I65 I72 I54 I57 I77 I36 I42 I47 I49</xm:sqref>
        </x14:dataValidation>
        <x14:dataValidation type="list" allowBlank="1" showInputMessage="1" showErrorMessage="1" xr:uid="{864D66B7-D9B6-48AB-B4DD-26477EB5C203}">
          <x14:formula1>
            <xm:f>'Drop downs'!$G$2:$G$7</xm:f>
          </x14:formula1>
          <xm:sqref>J8 J18 J20 J28 J84 J65 J72 J54 J57 J77 J36 J42 J47 J49</xm:sqref>
        </x14:dataValidation>
        <x14:dataValidation type="list" allowBlank="1" showInputMessage="1" showErrorMessage="1" xr:uid="{422D4910-EA15-4335-AA99-047FE99DC022}">
          <x14:formula1>
            <xm:f>'Drop downs'!$A$2:$A$3</xm:f>
          </x14:formula1>
          <xm:sqref>D8:D87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86F7-E093-4B90-B800-A98FAC3C9EFA}">
  <sheetPr codeName="Sheet68">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453125" bestFit="1"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1093</v>
      </c>
      <c r="D1" s="323"/>
      <c r="E1" s="323"/>
      <c r="F1" s="324"/>
      <c r="G1" s="16"/>
      <c r="I1" s="7"/>
      <c r="J1" s="7"/>
      <c r="K1" s="7"/>
    </row>
    <row r="2" spans="1:22" x14ac:dyDescent="0.35">
      <c r="A2" s="74" t="s">
        <v>31</v>
      </c>
      <c r="B2" s="9"/>
      <c r="C2" s="323" t="s">
        <v>319</v>
      </c>
      <c r="D2" s="323"/>
      <c r="E2" s="323"/>
      <c r="F2" s="324"/>
      <c r="I2" s="8"/>
      <c r="J2" s="8"/>
      <c r="K2" s="8"/>
    </row>
    <row r="3" spans="1:22" ht="33" customHeight="1" x14ac:dyDescent="0.35">
      <c r="A3" s="75" t="s">
        <v>32</v>
      </c>
      <c r="B3" s="4"/>
      <c r="C3" s="323" t="s">
        <v>1094</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427</v>
      </c>
      <c r="H8" s="385" t="s">
        <v>468</v>
      </c>
      <c r="I8" s="385" t="s">
        <v>425</v>
      </c>
      <c r="J8" s="370" t="s">
        <v>156</v>
      </c>
      <c r="K8" s="379" t="s">
        <v>1095</v>
      </c>
      <c r="L8" s="370"/>
      <c r="M8" s="374"/>
      <c r="N8" s="390"/>
      <c r="R8" s="12" t="str">
        <f>IF(OR(J8='Drop downs'!$G$7,J8='Drop downs'!$G$5), B8&amp;": "&amp;K8&amp;CHAR(10),"")</f>
        <v/>
      </c>
      <c r="S8" s="12" t="str">
        <f>IF(J8='Drop downs'!$G$2,B8&amp;": "&amp;K8&amp;""," ")</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v>
      </c>
      <c r="T8" s="12" t="str">
        <f>IF(Strategic_Policy_05!E8='Drop downs'!$B$6,Strategic_Policy_05!B8&amp;": "&amp;Strategic_Policy_05!K8&amp;"","")</f>
        <v/>
      </c>
      <c r="U8" t="str">
        <f>IF(M8&gt;0,B8&amp;":"&amp;M8&amp;"
","")</f>
        <v/>
      </c>
      <c r="V8" t="str">
        <f>IF(N8&gt;0,B8&amp;":"&amp;N8&amp;"
","")</f>
        <v/>
      </c>
    </row>
    <row r="9" spans="1:22" x14ac:dyDescent="0.35">
      <c r="A9" s="377"/>
      <c r="B9" s="388"/>
      <c r="C9" s="24" t="s">
        <v>325</v>
      </c>
      <c r="D9" s="24" t="s">
        <v>253</v>
      </c>
      <c r="E9" s="386"/>
      <c r="F9" s="386"/>
      <c r="G9" s="386"/>
      <c r="H9" s="386"/>
      <c r="I9" s="386"/>
      <c r="J9" s="358"/>
      <c r="K9" s="296"/>
      <c r="L9" s="358"/>
      <c r="M9" s="293"/>
      <c r="N9" s="391"/>
      <c r="R9" s="12"/>
      <c r="S9" s="12"/>
      <c r="T9" s="12"/>
    </row>
    <row r="10" spans="1:22" x14ac:dyDescent="0.35">
      <c r="A10" s="377"/>
      <c r="B10" s="388"/>
      <c r="C10" s="24" t="s">
        <v>326</v>
      </c>
      <c r="D10" s="24" t="s">
        <v>253</v>
      </c>
      <c r="E10" s="386"/>
      <c r="F10" s="386"/>
      <c r="G10" s="386"/>
      <c r="H10" s="386"/>
      <c r="I10" s="386"/>
      <c r="J10" s="358"/>
      <c r="K10" s="296"/>
      <c r="L10" s="358"/>
      <c r="M10" s="293"/>
      <c r="N10" s="391"/>
      <c r="R10" s="12"/>
      <c r="S10" s="12"/>
      <c r="T10" s="12"/>
    </row>
    <row r="11" spans="1:22" x14ac:dyDescent="0.35">
      <c r="A11" s="377"/>
      <c r="B11" s="388"/>
      <c r="C11" s="24" t="s">
        <v>327</v>
      </c>
      <c r="D11" s="24" t="s">
        <v>253</v>
      </c>
      <c r="E11" s="386"/>
      <c r="F11" s="386"/>
      <c r="G11" s="386"/>
      <c r="H11" s="386"/>
      <c r="I11" s="386"/>
      <c r="J11" s="358"/>
      <c r="K11" s="296"/>
      <c r="L11" s="358"/>
      <c r="M11" s="293"/>
      <c r="N11" s="391"/>
      <c r="R11" s="12"/>
      <c r="S11" s="12"/>
      <c r="T11" s="12"/>
    </row>
    <row r="12" spans="1:22"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253</v>
      </c>
      <c r="E13" s="386"/>
      <c r="F13" s="386"/>
      <c r="G13" s="386"/>
      <c r="H13" s="386"/>
      <c r="I13" s="386"/>
      <c r="J13" s="358"/>
      <c r="K13" s="296"/>
      <c r="L13" s="358"/>
      <c r="M13" s="293"/>
      <c r="N13" s="391"/>
      <c r="R13" s="12"/>
      <c r="S13" s="12"/>
      <c r="T13" s="12"/>
    </row>
    <row r="14" spans="1:22"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253</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15"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427</v>
      </c>
      <c r="H18" s="370" t="s">
        <v>433</v>
      </c>
      <c r="I18" s="370" t="s">
        <v>425</v>
      </c>
      <c r="J18" s="370" t="s">
        <v>159</v>
      </c>
      <c r="K18" s="379" t="s">
        <v>1096</v>
      </c>
      <c r="L18" s="370"/>
      <c r="M18" s="374"/>
      <c r="N18" s="390"/>
      <c r="R18" s="12" t="str">
        <f>IF(OR(J18='Drop downs'!$G$7,J18='Drop downs'!$G$5), B18&amp;": "&amp;K18&amp;CHAR(10),"")</f>
        <v/>
      </c>
      <c r="S18" s="12" t="str">
        <f>IF(J18='Drop downs'!$G$2,B18&amp;": "&amp;K18&amp;""," ")</f>
        <v xml:space="preserve"> </v>
      </c>
      <c r="T18" s="12" t="str">
        <f>IF(Strategic_Policy_05!E18='Drop downs'!$B$6,Strategic_Policy_05!B18&amp;": "&amp;Strategic_Policy_05!K18&amp;"","")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253</v>
      </c>
      <c r="E20" s="370" t="s">
        <v>421</v>
      </c>
      <c r="F20" s="370" t="s">
        <v>422</v>
      </c>
      <c r="G20" s="370" t="s">
        <v>427</v>
      </c>
      <c r="H20" s="370" t="s">
        <v>468</v>
      </c>
      <c r="I20" s="370" t="s">
        <v>425</v>
      </c>
      <c r="J20" s="370" t="s">
        <v>159</v>
      </c>
      <c r="K20" s="379" t="s">
        <v>1097</v>
      </c>
      <c r="L20" s="370"/>
      <c r="M20" s="374"/>
      <c r="N20" s="390"/>
      <c r="R20" s="12" t="str">
        <f>IF(OR(J20='Drop downs'!$G$7,J20='Drop downs'!$G$5), B20&amp;": "&amp;K20&amp;CHAR(10),"")</f>
        <v/>
      </c>
      <c r="S20" s="12" t="str">
        <f>IF(J20='Drop downs'!$G$2,B20&amp;": "&amp;K20&amp;""," ")</f>
        <v xml:space="preserve"> </v>
      </c>
      <c r="T20" s="12" t="str">
        <f>IF(Strategic_Policy_05!E20='Drop downs'!$B$6,Strategic_Policy_05!B20&amp;": "&amp;Strategic_Policy_05!K20&amp;"","")</f>
        <v/>
      </c>
      <c r="U20" t="str">
        <f t="shared" si="0"/>
        <v/>
      </c>
      <c r="V20" t="str">
        <f>IF(N20&gt;0,B20&amp;":"&amp;N20&amp;"
","")</f>
        <v/>
      </c>
    </row>
    <row r="21" spans="1:22" ht="14.5" customHeight="1" x14ac:dyDescent="0.35">
      <c r="A21" s="377"/>
      <c r="B21" s="368"/>
      <c r="C21" s="3" t="s">
        <v>339</v>
      </c>
      <c r="D21" s="24" t="s">
        <v>253</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253</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422</v>
      </c>
      <c r="G28" s="370" t="s">
        <v>510</v>
      </c>
      <c r="H28" s="370" t="s">
        <v>468</v>
      </c>
      <c r="I28" s="370" t="s">
        <v>425</v>
      </c>
      <c r="J28" s="370" t="s">
        <v>159</v>
      </c>
      <c r="K28" s="379" t="s">
        <v>1098</v>
      </c>
      <c r="L28" s="370"/>
      <c r="M28" s="374"/>
      <c r="N28" s="390"/>
      <c r="R28" s="12" t="str">
        <f>IF(OR(J28='Drop downs'!$G$7,J28='Drop downs'!$G$5), B28&amp;": "&amp;K28&amp;CHAR(10),"")</f>
        <v/>
      </c>
      <c r="S28" s="12" t="str">
        <f>IF(J28='Drop downs'!$G$2,B28&amp;": "&amp;K28&amp;""," ")</f>
        <v xml:space="preserve"> </v>
      </c>
      <c r="T28" s="12" t="str">
        <f>IF(Strategic_Policy_05!E28='Drop downs'!$B$6,Strategic_Policy_05!B28&amp;": "&amp;Strategic_Policy_05!K28&amp;"","")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421</v>
      </c>
      <c r="F36" s="332" t="s">
        <v>466</v>
      </c>
      <c r="G36" s="332" t="s">
        <v>423</v>
      </c>
      <c r="H36" s="332" t="s">
        <v>468</v>
      </c>
      <c r="I36" s="332" t="s">
        <v>425</v>
      </c>
      <c r="J36" s="332" t="s">
        <v>159</v>
      </c>
      <c r="K36" s="360" t="s">
        <v>1099</v>
      </c>
      <c r="L36" s="332"/>
      <c r="M36" s="362"/>
      <c r="N36" s="394"/>
      <c r="R36" s="12" t="str">
        <f>IF(OR(J36='Drop downs'!$G$7,J36='Drop downs'!$G$5), B36&amp;": "&amp;K36&amp;CHAR(10),"")</f>
        <v/>
      </c>
      <c r="S36" s="12" t="str">
        <f>IF(J36='Drop downs'!$G$2,B36&amp;": "&amp;K36&amp;""," ")</f>
        <v xml:space="preserve"> </v>
      </c>
      <c r="T36" s="12" t="str">
        <f>IF(Strategic_Policy_05!E36='Drop downs'!$B$6,Strategic_Policy_05!B36&amp;": "&amp;Strategic_Policy_05!K36&amp;"","")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422</v>
      </c>
      <c r="G42" s="332" t="s">
        <v>427</v>
      </c>
      <c r="H42" s="332" t="s">
        <v>433</v>
      </c>
      <c r="I42" s="332" t="s">
        <v>425</v>
      </c>
      <c r="J42" s="332" t="s">
        <v>156</v>
      </c>
      <c r="K42" s="360" t="s">
        <v>1100</v>
      </c>
      <c r="L42" s="332"/>
      <c r="M42" s="362"/>
      <c r="N42" s="394"/>
      <c r="R42" s="12" t="str">
        <f>IF(OR(J42='Drop downs'!$G$7,J42='Drop downs'!$G$5), B42&amp;": "&amp;K42&amp;CHAR(10),"")</f>
        <v/>
      </c>
      <c r="S42" s="12" t="str">
        <f>IF(J42='Drop downs'!$G$2,B42&amp;": "&amp;K42&amp;""," ")</f>
        <v>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v>
      </c>
      <c r="T42" s="12" t="str">
        <f>IF(Strategic_Policy_05!E42='Drop downs'!$B$6,Strategic_Policy_05!B42&amp;": "&amp;Strategic_Policy_05!K42&amp;"","")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x14ac:dyDescent="0.35">
      <c r="A45" s="377"/>
      <c r="B45" s="368"/>
      <c r="C45" s="3" t="s">
        <v>366</v>
      </c>
      <c r="D45" s="3" t="s">
        <v>253</v>
      </c>
      <c r="E45" s="358"/>
      <c r="F45" s="358"/>
      <c r="G45" s="358"/>
      <c r="H45" s="358"/>
      <c r="I45" s="358"/>
      <c r="J45" s="358"/>
      <c r="K45" s="296"/>
      <c r="L45" s="358"/>
      <c r="M45" s="293"/>
      <c r="N45" s="391"/>
      <c r="R45" s="12"/>
      <c r="S45" s="12"/>
      <c r="T45" s="12"/>
    </row>
    <row r="46" spans="1:22" ht="136" customHeight="1" thickBot="1" x14ac:dyDescent="0.4">
      <c r="A46" s="382"/>
      <c r="B46" s="369"/>
      <c r="C46" s="80" t="s">
        <v>367</v>
      </c>
      <c r="D46" s="80" t="s">
        <v>253</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IF(Strategic_Policy_05!E47='Drop downs'!$B$6,Strategic_Policy_05!B47&amp;": "&amp;Strategic_Policy_05!K47&amp;"","")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IF(Strategic_Policy_05!E48='Drop downs'!$B$6,Strategic_Policy_05!B48&amp;": "&amp;Strategic_Policy_05!K48&amp;"","")</f>
        <v xml:space="preserve">: </v>
      </c>
    </row>
    <row r="49" spans="1:22" ht="29" x14ac:dyDescent="0.35">
      <c r="A49" s="376" t="s">
        <v>371</v>
      </c>
      <c r="B49" s="367" t="s">
        <v>125</v>
      </c>
      <c r="C49" s="86" t="s">
        <v>372</v>
      </c>
      <c r="D49" s="86" t="s">
        <v>257</v>
      </c>
      <c r="E49" s="370" t="s">
        <v>421</v>
      </c>
      <c r="F49" s="370" t="s">
        <v>444</v>
      </c>
      <c r="G49" s="370" t="s">
        <v>427</v>
      </c>
      <c r="H49" s="370" t="s">
        <v>468</v>
      </c>
      <c r="I49" s="370" t="s">
        <v>439</v>
      </c>
      <c r="J49" s="370" t="s">
        <v>159</v>
      </c>
      <c r="K49" s="616" t="s">
        <v>1101</v>
      </c>
      <c r="L49" s="370"/>
      <c r="M49" s="374"/>
      <c r="N49" s="390"/>
      <c r="R49" s="12" t="str">
        <f>IF(OR(J49='Drop downs'!$G$7,J49='Drop downs'!$G$5), B49&amp;": "&amp;K49&amp;CHAR(10),"")</f>
        <v/>
      </c>
      <c r="S49" s="12" t="str">
        <f>IF(J49='Drop downs'!$G$2,B49&amp;": "&amp;K49&amp;""," ")</f>
        <v xml:space="preserve"> </v>
      </c>
      <c r="T49" s="12" t="str">
        <f>IF(Strategic_Policy_05!E49='Drop downs'!$B$6,Strategic_Policy_05!B49&amp;": "&amp;Strategic_Policy_05!K49&amp;"","")</f>
        <v/>
      </c>
      <c r="U49" t="str">
        <f t="shared" si="0"/>
        <v/>
      </c>
      <c r="V49" t="str">
        <f>IF(N49&gt;0,B49&amp;":"&amp;N49&amp;"
","")</f>
        <v/>
      </c>
    </row>
    <row r="50" spans="1:22" x14ac:dyDescent="0.35">
      <c r="A50" s="377"/>
      <c r="B50" s="368"/>
      <c r="C50" s="24" t="s">
        <v>373</v>
      </c>
      <c r="D50" s="24" t="s">
        <v>253</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82"/>
      <c r="B53" s="369"/>
      <c r="C53" s="88" t="s">
        <v>376</v>
      </c>
      <c r="D53" s="88" t="s">
        <v>257</v>
      </c>
      <c r="E53" s="359"/>
      <c r="F53" s="359"/>
      <c r="G53" s="359"/>
      <c r="H53" s="359"/>
      <c r="I53" s="359"/>
      <c r="J53" s="359"/>
      <c r="K53" s="491"/>
      <c r="L53" s="359"/>
      <c r="M53" s="363"/>
      <c r="N53" s="393"/>
      <c r="R53" s="12"/>
      <c r="S53" s="12"/>
      <c r="T53" s="12"/>
    </row>
    <row r="54" spans="1:22" ht="29.25" customHeight="1" x14ac:dyDescent="0.35">
      <c r="A54" s="376" t="s">
        <v>377</v>
      </c>
      <c r="B54" s="367" t="s">
        <v>126</v>
      </c>
      <c r="C54" s="95" t="s">
        <v>378</v>
      </c>
      <c r="D54" s="86" t="s">
        <v>253</v>
      </c>
      <c r="E54" s="370" t="s">
        <v>421</v>
      </c>
      <c r="F54" s="370" t="s">
        <v>444</v>
      </c>
      <c r="G54" s="370" t="s">
        <v>427</v>
      </c>
      <c r="H54" s="370" t="s">
        <v>468</v>
      </c>
      <c r="I54" s="370" t="s">
        <v>425</v>
      </c>
      <c r="J54" s="370" t="s">
        <v>159</v>
      </c>
      <c r="K54" s="379" t="s">
        <v>1102</v>
      </c>
      <c r="L54" s="370"/>
      <c r="M54" s="374"/>
      <c r="N54" s="390"/>
      <c r="R54" s="12" t="str">
        <f>IF(OR(J54='Drop downs'!$G$7,J54='Drop downs'!$G$5), B54&amp;": "&amp;K54&amp;CHAR(10),"")</f>
        <v/>
      </c>
      <c r="S54" s="12" t="str">
        <f>IF(J54='Drop downs'!$G$2,B54&amp;": "&amp;K54&amp;""," ")</f>
        <v xml:space="preserve"> </v>
      </c>
      <c r="T54" s="12" t="str">
        <f>IF(Strategic_Policy_05!E54='Drop downs'!$B$6,Strategic_Policy_05!B54&amp;": "&amp;Strategic_Policy_05!K54&amp;"","")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444</v>
      </c>
      <c r="G57" s="370" t="s">
        <v>510</v>
      </c>
      <c r="H57" s="370" t="s">
        <v>468</v>
      </c>
      <c r="I57" s="370" t="s">
        <v>439</v>
      </c>
      <c r="J57" s="370" t="s">
        <v>159</v>
      </c>
      <c r="K57" s="379" t="s">
        <v>1103</v>
      </c>
      <c r="L57" s="370"/>
      <c r="M57" s="374"/>
      <c r="N57" s="390"/>
      <c r="R57" s="12" t="str">
        <f>IF(OR(J57='Drop downs'!$G$7,J57='Drop downs'!$G$5), B57&amp;": "&amp;K57&amp;CHAR(10),"")</f>
        <v/>
      </c>
      <c r="S57" s="12" t="str">
        <f>IF(J57='Drop downs'!$G$2,B57&amp;": "&amp;K57&amp;""," ")</f>
        <v xml:space="preserve"> </v>
      </c>
      <c r="T57" s="12" t="str">
        <f>IF(Strategic_Policy_05!E57='Drop downs'!$B$6,Strategic_Policy_05!B57&amp;": "&amp;Strategic_Policy_05!K57&amp;"","")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253</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253</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422</v>
      </c>
      <c r="G65" s="370" t="s">
        <v>427</v>
      </c>
      <c r="H65" s="370" t="s">
        <v>468</v>
      </c>
      <c r="I65" s="370" t="s">
        <v>425</v>
      </c>
      <c r="J65" s="370" t="s">
        <v>159</v>
      </c>
      <c r="K65" s="379" t="s">
        <v>1104</v>
      </c>
      <c r="L65" s="370"/>
      <c r="M65" s="374"/>
      <c r="N65" s="390"/>
      <c r="R65" s="12" t="str">
        <f>IF(OR(J65='Drop downs'!$G$7,J65='Drop downs'!$G$5), B65&amp;": "&amp;K65&amp;CHAR(10),"")</f>
        <v/>
      </c>
      <c r="S65" s="12" t="str">
        <f>IF(J65='Drop downs'!$G$2,B65&amp;": "&amp;K65&amp;""," ")</f>
        <v xml:space="preserve"> </v>
      </c>
      <c r="T65" s="12" t="str">
        <f>IF(Strategic_Policy_05!E65='Drop downs'!$B$6,Strategic_Policy_05!B65&amp;": "&amp;Strategic_Policy_05!K65&amp;"","")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253</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468</v>
      </c>
      <c r="I72" s="370" t="s">
        <v>425</v>
      </c>
      <c r="J72" s="370" t="s">
        <v>159</v>
      </c>
      <c r="K72" s="371" t="s">
        <v>1105</v>
      </c>
      <c r="L72" s="370"/>
      <c r="M72" s="374"/>
      <c r="N72" s="390"/>
      <c r="R72" s="12" t="str">
        <f>IF(OR(J72='Drop downs'!$G$7,J72='Drop downs'!$G$5), B72&amp;": "&amp;K72&amp;CHAR(10),"")</f>
        <v/>
      </c>
      <c r="S72" s="12" t="str">
        <f>IF(J72='Drop downs'!$G$2,B72&amp;": "&amp;K72&amp;""," ")</f>
        <v xml:space="preserve"> </v>
      </c>
      <c r="T72" s="12" t="str">
        <f>IF(Strategic_Policy_05!E72='Drop downs'!$B$6,Strategic_Policy_05!B72&amp;": "&amp;Strategic_Policy_05!K72&amp;"","")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IF(Strategic_Policy_05!E77='Drop downs'!$B$6,Strategic_Policy_05!B77&amp;": "&amp;Strategic_Policy_05!K77&amp;"","")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489" t="s">
        <v>438</v>
      </c>
      <c r="L84" s="332"/>
      <c r="M84" s="362"/>
      <c r="N84" s="394"/>
      <c r="R84" s="12" t="str">
        <f>IF(OR(J84='Drop downs'!$G$7,J84='Drop downs'!$G$5), B84&amp;": "&amp;K84&amp;CHAR(10),"")</f>
        <v/>
      </c>
      <c r="S84" s="12" t="str">
        <f>IF(J84='Drop downs'!$G$2,B84&amp;": "&amp;K84&amp;""," ")</f>
        <v xml:space="preserve"> </v>
      </c>
      <c r="T84" s="12" t="str">
        <f>IF(Strategic_Policy_05!E84='Drop downs'!$B$6,Strategic_Policy_05!B84&amp;": "&amp;Strategic_Policy_05!K84&amp;"","")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tGU3C7EZeMkQSh41RP/dLwcHWoXkXJXWXlK0Q5J2AmWUQBWXksWLErFts8yxZlyJpcaVn8sQUO/5C96Z6Hl+vg==" saltValue="mAh5UFzoEESgqVNwsC6oE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697" priority="14">
      <formula>$D50="No"</formula>
    </cfRule>
  </conditionalFormatting>
  <conditionalFormatting sqref="C8:D87">
    <cfRule type="expression" dxfId="1696" priority="13">
      <formula>$D8="No"</formula>
    </cfRule>
  </conditionalFormatting>
  <conditionalFormatting sqref="J8 J18 J28 J57 J65 J72">
    <cfRule type="cellIs" dxfId="1695" priority="46" operator="equal">
      <formula>"Significant Negative"</formula>
    </cfRule>
    <cfRule type="cellIs" dxfId="1694" priority="47" operator="equal">
      <formula>"Minor Negative"</formula>
    </cfRule>
    <cfRule type="cellIs" dxfId="1693" priority="48" operator="equal">
      <formula>"Uncertain"</formula>
    </cfRule>
    <cfRule type="cellIs" dxfId="1692" priority="49" operator="equal">
      <formula>"Neutral"</formula>
    </cfRule>
    <cfRule type="cellIs" dxfId="1691" priority="50" operator="equal">
      <formula>"Minor Positive"</formula>
    </cfRule>
    <cfRule type="cellIs" dxfId="1690" priority="51" operator="equal">
      <formula>"Significant Positive"</formula>
    </cfRule>
  </conditionalFormatting>
  <conditionalFormatting sqref="J20">
    <cfRule type="cellIs" dxfId="1689" priority="34" operator="equal">
      <formula>"Significant Negative"</formula>
    </cfRule>
    <cfRule type="cellIs" dxfId="1688" priority="35" operator="equal">
      <formula>"Minor Negative"</formula>
    </cfRule>
    <cfRule type="cellIs" dxfId="1687" priority="36" operator="equal">
      <formula>"Uncertain"</formula>
    </cfRule>
    <cfRule type="cellIs" dxfId="1686" priority="37" operator="equal">
      <formula>"Neutral"</formula>
    </cfRule>
    <cfRule type="cellIs" dxfId="1685" priority="38" operator="equal">
      <formula>"Minor Positive"</formula>
    </cfRule>
    <cfRule type="cellIs" dxfId="1684" priority="39" operator="equal">
      <formula>"Significant Positive"</formula>
    </cfRule>
  </conditionalFormatting>
  <conditionalFormatting sqref="J36">
    <cfRule type="cellIs" dxfId="1683" priority="28" operator="equal">
      <formula>"Significant Negative"</formula>
    </cfRule>
    <cfRule type="cellIs" dxfId="1682" priority="29" operator="equal">
      <formula>"Minor Negative"</formula>
    </cfRule>
    <cfRule type="cellIs" dxfId="1681" priority="30" operator="equal">
      <formula>"Uncertain"</formula>
    </cfRule>
    <cfRule type="cellIs" dxfId="1680" priority="31" operator="equal">
      <formula>"Neutral"</formula>
    </cfRule>
    <cfRule type="cellIs" dxfId="1679" priority="32" operator="equal">
      <formula>"Minor Positive"</formula>
    </cfRule>
    <cfRule type="cellIs" dxfId="1678" priority="33" operator="equal">
      <formula>"Significant Positive"</formula>
    </cfRule>
  </conditionalFormatting>
  <conditionalFormatting sqref="J42">
    <cfRule type="cellIs" dxfId="1677" priority="22" operator="equal">
      <formula>"Significant Negative"</formula>
    </cfRule>
    <cfRule type="cellIs" dxfId="1676" priority="23" operator="equal">
      <formula>"Minor Negative"</formula>
    </cfRule>
    <cfRule type="cellIs" dxfId="1675" priority="24" operator="equal">
      <formula>"Uncertain"</formula>
    </cfRule>
    <cfRule type="cellIs" dxfId="1674" priority="25" operator="equal">
      <formula>"Neutral"</formula>
    </cfRule>
    <cfRule type="cellIs" dxfId="1673" priority="26" operator="equal">
      <formula>"Minor Positive"</formula>
    </cfRule>
    <cfRule type="cellIs" dxfId="1672" priority="27" operator="equal">
      <formula>"Significant Positive"</formula>
    </cfRule>
  </conditionalFormatting>
  <conditionalFormatting sqref="J47">
    <cfRule type="cellIs" dxfId="1671" priority="40" operator="equal">
      <formula>"Significant Negative"</formula>
    </cfRule>
    <cfRule type="cellIs" dxfId="1670" priority="41" operator="equal">
      <formula>"Minor Negative"</formula>
    </cfRule>
    <cfRule type="cellIs" dxfId="1669" priority="42" operator="equal">
      <formula>"Uncertain"</formula>
    </cfRule>
    <cfRule type="cellIs" dxfId="1668" priority="43" operator="equal">
      <formula>"Neutral"</formula>
    </cfRule>
    <cfRule type="cellIs" dxfId="1667" priority="44" operator="equal">
      <formula>"Minor Positive"</formula>
    </cfRule>
    <cfRule type="cellIs" dxfId="1666" priority="45" operator="equal">
      <formula>"Significant Positive"</formula>
    </cfRule>
  </conditionalFormatting>
  <conditionalFormatting sqref="J49">
    <cfRule type="cellIs" dxfId="1665" priority="1" operator="equal">
      <formula>"Significant Negative"</formula>
    </cfRule>
    <cfRule type="cellIs" dxfId="1664" priority="2" operator="equal">
      <formula>"Minor Negative"</formula>
    </cfRule>
    <cfRule type="cellIs" dxfId="1663" priority="3" operator="equal">
      <formula>"Uncertain"</formula>
    </cfRule>
    <cfRule type="cellIs" dxfId="1662" priority="4" operator="equal">
      <formula>"Neutral"</formula>
    </cfRule>
    <cfRule type="cellIs" dxfId="1661" priority="5" operator="equal">
      <formula>"Minor Positive"</formula>
    </cfRule>
    <cfRule type="cellIs" dxfId="1660" priority="6" operator="equal">
      <formula>"Significant Positive"</formula>
    </cfRule>
  </conditionalFormatting>
  <conditionalFormatting sqref="J54">
    <cfRule type="cellIs" dxfId="1659" priority="16" operator="equal">
      <formula>"Significant Negative"</formula>
    </cfRule>
    <cfRule type="cellIs" dxfId="1658" priority="17" operator="equal">
      <formula>"Minor Negative"</formula>
    </cfRule>
    <cfRule type="cellIs" dxfId="1657" priority="18" operator="equal">
      <formula>"Uncertain"</formula>
    </cfRule>
    <cfRule type="cellIs" dxfId="1656" priority="19" operator="equal">
      <formula>"Neutral"</formula>
    </cfRule>
    <cfRule type="cellIs" dxfId="1655" priority="20" operator="equal">
      <formula>"Minor Positive"</formula>
    </cfRule>
    <cfRule type="cellIs" dxfId="1654" priority="21" operator="equal">
      <formula>"Significant Positive"</formula>
    </cfRule>
  </conditionalFormatting>
  <conditionalFormatting sqref="J77 J84">
    <cfRule type="cellIs" dxfId="1653" priority="7" operator="equal">
      <formula>"Significant Negative"</formula>
    </cfRule>
    <cfRule type="cellIs" dxfId="1652" priority="8" operator="equal">
      <formula>"Minor Negative"</formula>
    </cfRule>
    <cfRule type="cellIs" dxfId="1651" priority="9" operator="equal">
      <formula>"Uncertain"</formula>
    </cfRule>
    <cfRule type="cellIs" dxfId="1650" priority="10" operator="equal">
      <formula>"Neutral"</formula>
    </cfRule>
    <cfRule type="cellIs" dxfId="1649" priority="11" operator="equal">
      <formula>"Minor Positive"</formula>
    </cfRule>
    <cfRule type="cellIs" dxfId="1648" priority="1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842C5EAB-215A-41EA-84A9-899825D8E74C}">
          <x14:formula1>
            <xm:f>'Drop downs'!$G$2:$G$7</xm:f>
          </x14:formula1>
          <xm:sqref>J8 J18 J20 J28 J36 J42 J47 J54 J57 J65 J72 J77 J84 J49</xm:sqref>
        </x14:dataValidation>
        <x14:dataValidation type="list" allowBlank="1" showInputMessage="1" showErrorMessage="1" xr:uid="{BBDFACA8-5C82-4E12-AD2D-A6B5A2FEDC22}">
          <x14:formula1>
            <xm:f>'Drop downs'!$F$2:$F$6</xm:f>
          </x14:formula1>
          <xm:sqref>I8 I18 I20 I28 I36 I42 I47 I54 I57 I65 I72 I77 I84 I49</xm:sqref>
        </x14:dataValidation>
        <x14:dataValidation type="list" allowBlank="1" showInputMessage="1" showErrorMessage="1" xr:uid="{63E936A7-98DE-4F27-80E1-609363E90DFE}">
          <x14:formula1>
            <xm:f>'Drop downs'!$E$2:$E$6</xm:f>
          </x14:formula1>
          <xm:sqref>H8 H18 H20 H28 H36 H42 H47 H54 H57 H65 H72 H77 H84 H49</xm:sqref>
        </x14:dataValidation>
        <x14:dataValidation type="list" allowBlank="1" showInputMessage="1" showErrorMessage="1" xr:uid="{8E2D4882-01DC-4749-9FB0-EA1DF704EE0D}">
          <x14:formula1>
            <xm:f>'Drop downs'!$D$2:$D$7</xm:f>
          </x14:formula1>
          <xm:sqref>G8 G18 G20 G28 G36 G42 G47 G54 G57 G65 G72 G77 G84 G49</xm:sqref>
        </x14:dataValidation>
        <x14:dataValidation type="list" allowBlank="1" showInputMessage="1" showErrorMessage="1" xr:uid="{48D79C3D-2CE2-409D-9F0D-3E8A58EEA219}">
          <x14:formula1>
            <xm:f>'Drop downs'!$C$2:$C$5</xm:f>
          </x14:formula1>
          <xm:sqref>F8 F18 F20 F28 F36 F42 F47 F54 F57 F65 F72 F77 F84 F49</xm:sqref>
        </x14:dataValidation>
        <x14:dataValidation type="list" allowBlank="1" showInputMessage="1" showErrorMessage="1" xr:uid="{35A85239-B9C1-49A1-8407-C9805E25223F}">
          <x14:formula1>
            <xm:f>'Drop downs'!$B$2:$B$4</xm:f>
          </x14:formula1>
          <xm:sqref>E8 E18 E20 E28 E36 E42 E47 E54 E57 E65 E72 E77 E84 E49</xm:sqref>
        </x14:dataValidation>
        <x14:dataValidation type="list" allowBlank="1" showInputMessage="1" showErrorMessage="1" xr:uid="{19506800-CE0A-4B7E-9595-AC165EBA4373}">
          <x14:formula1>
            <xm:f>'Drop downs'!$J$2:$J$3</xm:f>
          </x14:formula1>
          <xm:sqref>L8 L18 L20 L28 L36 L42 L84 L54 L57 L65 L72 L77 L47 L49</xm:sqref>
        </x14:dataValidation>
        <x14:dataValidation type="list" allowBlank="1" showInputMessage="1" showErrorMessage="1" xr:uid="{249B64A9-C0F7-4D2E-8692-08BB258E3CC9}">
          <x14:formula1>
            <xm:f>'Drop downs'!$A$2:$A$3</xm:f>
          </x14:formula1>
          <xm:sqref>D8:D87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4587-DE53-4B5D-8B41-2A6CA5C8D41B}">
  <sheetPr codeName="Sheet69">
    <tabColor theme="4" tint="0.79998168889431442"/>
  </sheetPr>
  <dimension ref="A1:V98"/>
  <sheetViews>
    <sheetView zoomScale="85" zoomScaleNormal="85" workbookViewId="0">
      <selection activeCell="D33" sqref="D33"/>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1106</v>
      </c>
      <c r="D1" s="323"/>
      <c r="E1" s="323"/>
      <c r="F1" s="324"/>
      <c r="G1" s="16"/>
      <c r="I1" s="7"/>
      <c r="J1" s="7"/>
      <c r="K1" s="7"/>
    </row>
    <row r="2" spans="1:22" x14ac:dyDescent="0.35">
      <c r="A2" s="74" t="s">
        <v>31</v>
      </c>
      <c r="B2" s="9"/>
      <c r="C2" s="323" t="s">
        <v>319</v>
      </c>
      <c r="D2" s="323"/>
      <c r="E2" s="323"/>
      <c r="F2" s="324"/>
      <c r="I2" s="8"/>
      <c r="J2" s="8"/>
      <c r="K2" s="8"/>
    </row>
    <row r="3" spans="1:22" ht="29.15" customHeight="1" x14ac:dyDescent="0.35">
      <c r="A3" s="75" t="s">
        <v>32</v>
      </c>
      <c r="B3" s="4"/>
      <c r="C3" s="323" t="s">
        <v>1107</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510</v>
      </c>
      <c r="H8" s="385" t="s">
        <v>468</v>
      </c>
      <c r="I8" s="385" t="s">
        <v>439</v>
      </c>
      <c r="J8" s="370" t="s">
        <v>156</v>
      </c>
      <c r="K8" s="379" t="s">
        <v>1108</v>
      </c>
      <c r="L8" s="370"/>
      <c r="M8" s="374"/>
      <c r="N8" s="390"/>
      <c r="R8" s="12" t="str">
        <f>IF(OR(J8='Drop downs'!$G$7,J8='Drop downs'!$G$5), B8&amp;": "&amp;K8&amp;CHAR(10),"")</f>
        <v/>
      </c>
      <c r="S8" s="12" t="str">
        <f>IF(J8='Drop downs'!$G$2,B8&amp;": "&amp;K8&amp;""," ")</f>
        <v>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v>
      </c>
      <c r="T8" s="12" t="str">
        <f>IF(LE1_Development_Principles!E8='Drop downs'!$B$6,LE1_Development_Principles!B8&amp;": "&amp;LE1_Development_Principles!K8&amp;"","")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253</v>
      </c>
      <c r="E10" s="386"/>
      <c r="F10" s="386"/>
      <c r="G10" s="386"/>
      <c r="H10" s="386"/>
      <c r="I10" s="386"/>
      <c r="J10" s="358"/>
      <c r="K10" s="296"/>
      <c r="L10" s="358"/>
      <c r="M10" s="293"/>
      <c r="N10" s="391"/>
      <c r="R10" s="12"/>
      <c r="S10" s="12"/>
      <c r="T10" s="12"/>
    </row>
    <row r="11" spans="1:22" x14ac:dyDescent="0.35">
      <c r="A11" s="377"/>
      <c r="B11" s="388"/>
      <c r="C11" s="24" t="s">
        <v>327</v>
      </c>
      <c r="D11" s="24" t="s">
        <v>253</v>
      </c>
      <c r="E11" s="386"/>
      <c r="F11" s="386"/>
      <c r="G11" s="386"/>
      <c r="H11" s="386"/>
      <c r="I11" s="386"/>
      <c r="J11" s="358"/>
      <c r="K11" s="296"/>
      <c r="L11" s="358"/>
      <c r="M11" s="293"/>
      <c r="N11" s="391"/>
      <c r="R11" s="12"/>
      <c r="S11" s="12"/>
      <c r="T11" s="12"/>
    </row>
    <row r="12" spans="1:22"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253</v>
      </c>
      <c r="E13" s="386"/>
      <c r="F13" s="386"/>
      <c r="G13" s="386"/>
      <c r="H13" s="386"/>
      <c r="I13" s="386"/>
      <c r="J13" s="358"/>
      <c r="K13" s="296"/>
      <c r="L13" s="358"/>
      <c r="M13" s="293"/>
      <c r="N13" s="391"/>
      <c r="R13" s="12"/>
      <c r="S13" s="12"/>
      <c r="T13" s="12"/>
    </row>
    <row r="14" spans="1:22"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253</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72.650000000000006"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510</v>
      </c>
      <c r="H18" s="370" t="s">
        <v>468</v>
      </c>
      <c r="I18" s="370" t="s">
        <v>439</v>
      </c>
      <c r="J18" s="370" t="s">
        <v>159</v>
      </c>
      <c r="K18" s="379" t="s">
        <v>1109</v>
      </c>
      <c r="L18" s="370"/>
      <c r="M18" s="374"/>
      <c r="N18" s="390"/>
      <c r="R18" s="12" t="str">
        <f>IF(OR(J18='Drop downs'!$G$7,J18='Drop downs'!$G$5), B18&amp;": "&amp;K18&amp;CHAR(10),"")</f>
        <v/>
      </c>
      <c r="S18" s="12" t="str">
        <f>IF(J18='Drop downs'!$G$2,B18&amp;": "&amp;K18&amp;""," ")</f>
        <v xml:space="preserve"> </v>
      </c>
      <c r="T18" s="12" t="str">
        <f>IF(LE1_Development_Principles!E18='Drop downs'!$B$6,LE1_Development_Principles!B18&amp;": "&amp;LE1_Development_Principles!K18&amp;"","")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421</v>
      </c>
      <c r="F20" s="370" t="s">
        <v>422</v>
      </c>
      <c r="G20" s="370" t="s">
        <v>427</v>
      </c>
      <c r="H20" s="370" t="s">
        <v>468</v>
      </c>
      <c r="I20" s="370" t="s">
        <v>425</v>
      </c>
      <c r="J20" s="370" t="s">
        <v>159</v>
      </c>
      <c r="K20" s="379" t="s">
        <v>1110</v>
      </c>
      <c r="L20" s="370"/>
      <c r="M20" s="374"/>
      <c r="N20" s="390"/>
      <c r="R20" s="12" t="str">
        <f>IF(OR(J20='Drop downs'!$G$7,J20='Drop downs'!$G$5), B20&amp;": "&amp;K20&amp;CHAR(10),"")</f>
        <v/>
      </c>
      <c r="S20" s="12" t="str">
        <f>IF(J20='Drop downs'!$G$2,B20&amp;": "&amp;K20&amp;""," ")</f>
        <v xml:space="preserve"> </v>
      </c>
      <c r="T20" s="12" t="str">
        <f>IF(LE1_Development_Principles!E20='Drop downs'!$B$6,LE1_Development_Principles!B20&amp;": "&amp;LE1_Development_Principles!K20&amp;"","")</f>
        <v/>
      </c>
      <c r="U20" t="str">
        <f t="shared" si="0"/>
        <v/>
      </c>
      <c r="V20" t="str">
        <f>IF(N20&gt;0,B20&amp;":"&amp;N20&amp;"
","")</f>
        <v/>
      </c>
    </row>
    <row r="21" spans="1:22" ht="14.5" customHeight="1" x14ac:dyDescent="0.35">
      <c r="A21" s="377"/>
      <c r="B21" s="368"/>
      <c r="C21" s="3" t="s">
        <v>339</v>
      </c>
      <c r="D21" s="24" t="s">
        <v>253</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19"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510</v>
      </c>
      <c r="H28" s="370" t="s">
        <v>468</v>
      </c>
      <c r="I28" s="370" t="s">
        <v>439</v>
      </c>
      <c r="J28" s="370" t="s">
        <v>159</v>
      </c>
      <c r="K28" s="379" t="s">
        <v>1111</v>
      </c>
      <c r="L28" s="370"/>
      <c r="M28" s="374"/>
      <c r="N28" s="390"/>
      <c r="R28" s="12" t="str">
        <f>IF(OR(J28='Drop downs'!$G$7,J28='Drop downs'!$G$5), B28&amp;": "&amp;K28&amp;CHAR(10),"")</f>
        <v/>
      </c>
      <c r="S28" s="12" t="str">
        <f>IF(J28='Drop downs'!$G$2,B28&amp;": "&amp;K28&amp;""," ")</f>
        <v xml:space="preserve"> </v>
      </c>
      <c r="T28" s="12" t="str">
        <f>IF(LE1_Development_Principles!E28='Drop downs'!$B$6,LE1_Development_Principles!B28&amp;": "&amp;LE1_Development_Principles!K28&amp;"","")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IF(LE1_Development_Principles!E36='Drop downs'!$B$6,LE1_Development_Principles!B36&amp;": "&amp;LE1_Development_Principles!K36&amp;"","")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444</v>
      </c>
      <c r="G42" s="332" t="s">
        <v>510</v>
      </c>
      <c r="H42" s="332" t="s">
        <v>468</v>
      </c>
      <c r="I42" s="332" t="s">
        <v>439</v>
      </c>
      <c r="J42" s="332" t="s">
        <v>159</v>
      </c>
      <c r="K42" s="360" t="s">
        <v>1112</v>
      </c>
      <c r="L42" s="332"/>
      <c r="M42" s="362"/>
      <c r="N42" s="394"/>
      <c r="R42" s="12" t="str">
        <f>IF(OR(J42='Drop downs'!$G$7,J42='Drop downs'!$G$5), B42&amp;": "&amp;K42&amp;CHAR(10),"")</f>
        <v/>
      </c>
      <c r="S42" s="12" t="str">
        <f>IF(J42='Drop downs'!$G$2,B42&amp;": "&amp;K42&amp;""," ")</f>
        <v xml:space="preserve"> </v>
      </c>
      <c r="T42" s="12" t="str">
        <f>IF(LE1_Development_Principles!E42='Drop downs'!$B$6,LE1_Development_Principles!B42&amp;": "&amp;LE1_Development_Principles!K42&amp;"","")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253</v>
      </c>
      <c r="E44" s="358"/>
      <c r="F44" s="358"/>
      <c r="G44" s="358"/>
      <c r="H44" s="358"/>
      <c r="I44" s="358"/>
      <c r="J44" s="358"/>
      <c r="K44" s="296"/>
      <c r="L44" s="358"/>
      <c r="M44" s="293"/>
      <c r="N44" s="391"/>
      <c r="R44" s="12"/>
      <c r="S44" s="12"/>
      <c r="T44" s="12"/>
    </row>
    <row r="45" spans="1:22" x14ac:dyDescent="0.35">
      <c r="A45" s="377"/>
      <c r="B45" s="368"/>
      <c r="C45" s="3" t="s">
        <v>366</v>
      </c>
      <c r="D45" s="3" t="s">
        <v>253</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421</v>
      </c>
      <c r="F47" s="332" t="s">
        <v>422</v>
      </c>
      <c r="G47" s="332" t="s">
        <v>510</v>
      </c>
      <c r="H47" s="332" t="s">
        <v>468</v>
      </c>
      <c r="I47" s="332" t="s">
        <v>439</v>
      </c>
      <c r="J47" s="332" t="s">
        <v>159</v>
      </c>
      <c r="K47" s="489" t="s">
        <v>1113</v>
      </c>
      <c r="L47" s="332"/>
      <c r="M47" s="362"/>
      <c r="N47" s="394"/>
      <c r="R47" s="12" t="str">
        <f>IF(OR(J47='Drop downs'!$G$7,J47='Drop downs'!$G$5), B47&amp;": "&amp;K47&amp;CHAR(10),"")</f>
        <v/>
      </c>
      <c r="S47" s="12" t="str">
        <f>IF(J47='Drop downs'!$G$2,B47&amp;": "&amp;K47&amp;""," ")</f>
        <v xml:space="preserve"> </v>
      </c>
      <c r="T47" s="12" t="str">
        <f>IF(LE1_Development_Principles!E47='Drop downs'!$B$6,LE1_Development_Principles!B47&amp;": "&amp;LE1_Development_Principles!K47&amp;"","")</f>
        <v/>
      </c>
      <c r="U47" t="str">
        <f t="shared" si="0"/>
        <v/>
      </c>
      <c r="V47" t="str">
        <f>IF(N47&gt;0,B47&amp;":"&amp;N47&amp;"
","")</f>
        <v/>
      </c>
    </row>
    <row r="48" spans="1:22" ht="52.5" customHeight="1" thickBot="1" x14ac:dyDescent="0.4">
      <c r="A48" s="378"/>
      <c r="B48" s="369"/>
      <c r="C48" s="15" t="s">
        <v>370</v>
      </c>
      <c r="D48" s="15" t="s">
        <v>257</v>
      </c>
      <c r="E48" s="359"/>
      <c r="F48" s="359"/>
      <c r="G48" s="359"/>
      <c r="H48" s="359"/>
      <c r="I48" s="359"/>
      <c r="J48" s="359"/>
      <c r="K48" s="491"/>
      <c r="L48" s="330"/>
      <c r="M48" s="375"/>
      <c r="N48" s="392"/>
      <c r="R48" s="12" t="str">
        <f>IF(OR(J48='Drop downs'!$G$7,J48='Drop downs'!$G$5), B48&amp;": "&amp;K48&amp;CHAR(10),"")</f>
        <v/>
      </c>
      <c r="S48" s="12" t="str">
        <f>IF(J48='Drop downs'!$G$2,B48&amp;": "&amp;K48&amp;""," ")</f>
        <v xml:space="preserve"> </v>
      </c>
      <c r="T48" s="12" t="str">
        <f>IF(LE1_Development_Principles!E48='Drop downs'!$B$6,LE1_Development_Principles!B48&amp;": "&amp;LE1_Development_Principles!K48&amp;"","")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IF(LE1_Development_Principles!E49='Drop downs'!$B$6,LE1_Development_Principles!B49&amp;": "&amp;LE1_Development_Principles!K49&amp;"","")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IF(LE1_Development_Principles!E54='Drop downs'!$B$6,LE1_Development_Principles!B54&amp;": "&amp;LE1_Development_Principles!K54&amp;"","")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24"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IF(LE1_Development_Principles!E57='Drop downs'!$B$6,LE1_Development_Principles!B57&amp;": "&amp;LE1_Development_Principles!K57&amp;"","")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IF(LE1_Development_Principles!E65='Drop downs'!$B$6,LE1_Development_Principles!B65&amp;": "&amp;LE1_Development_Principles!K65&amp;"","")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468</v>
      </c>
      <c r="I72" s="370" t="s">
        <v>425</v>
      </c>
      <c r="J72" s="370" t="s">
        <v>159</v>
      </c>
      <c r="K72" s="632" t="s">
        <v>1114</v>
      </c>
      <c r="L72" s="370"/>
      <c r="M72" s="374"/>
      <c r="N72" s="390"/>
      <c r="R72" s="12" t="str">
        <f>IF(OR(J72='Drop downs'!$G$7,J72='Drop downs'!$G$5), B72&amp;": "&amp;K72&amp;CHAR(10),"")</f>
        <v/>
      </c>
      <c r="S72" s="12" t="str">
        <f>IF(J72='Drop downs'!$G$2,B72&amp;": "&amp;K72&amp;""," ")</f>
        <v xml:space="preserve"> </v>
      </c>
      <c r="T72" s="12" t="str">
        <f>IF(LE1_Development_Principles!E72='Drop downs'!$B$6,LE1_Development_Principles!B72&amp;": "&amp;LE1_Development_Principles!K72&amp;"","")</f>
        <v/>
      </c>
      <c r="U72" t="str">
        <f t="shared" si="0"/>
        <v/>
      </c>
      <c r="V72" t="str">
        <f>IF(N72&gt;0,B72&amp;":"&amp;N72&amp;"
","")</f>
        <v/>
      </c>
    </row>
    <row r="73" spans="1:22" x14ac:dyDescent="0.35">
      <c r="A73" s="377"/>
      <c r="B73" s="368"/>
      <c r="C73" s="83" t="s">
        <v>400</v>
      </c>
      <c r="D73" s="24" t="s">
        <v>253</v>
      </c>
      <c r="E73" s="358"/>
      <c r="F73" s="358"/>
      <c r="G73" s="358"/>
      <c r="H73" s="358"/>
      <c r="I73" s="358"/>
      <c r="J73" s="358"/>
      <c r="K73" s="496"/>
      <c r="L73" s="358"/>
      <c r="M73" s="293"/>
      <c r="N73" s="391"/>
      <c r="R73" s="12"/>
      <c r="S73" s="12"/>
      <c r="T73" s="12"/>
    </row>
    <row r="74" spans="1:22" x14ac:dyDescent="0.35">
      <c r="A74" s="377"/>
      <c r="B74" s="368"/>
      <c r="C74" s="83" t="s">
        <v>401</v>
      </c>
      <c r="D74" s="24" t="s">
        <v>257</v>
      </c>
      <c r="E74" s="358"/>
      <c r="F74" s="358"/>
      <c r="G74" s="358"/>
      <c r="H74" s="358"/>
      <c r="I74" s="358"/>
      <c r="J74" s="358"/>
      <c r="K74" s="496"/>
      <c r="L74" s="358"/>
      <c r="M74" s="293"/>
      <c r="N74" s="391"/>
      <c r="R74" s="12"/>
      <c r="S74" s="12"/>
      <c r="T74" s="12"/>
    </row>
    <row r="75" spans="1:22" x14ac:dyDescent="0.35">
      <c r="A75" s="377"/>
      <c r="B75" s="368"/>
      <c r="C75" s="83" t="s">
        <v>402</v>
      </c>
      <c r="D75" s="24" t="s">
        <v>257</v>
      </c>
      <c r="E75" s="358"/>
      <c r="F75" s="358"/>
      <c r="G75" s="358"/>
      <c r="H75" s="358"/>
      <c r="I75" s="358"/>
      <c r="J75" s="358"/>
      <c r="K75" s="496"/>
      <c r="L75" s="358"/>
      <c r="M75" s="293"/>
      <c r="N75" s="391"/>
      <c r="R75" s="12"/>
      <c r="S75" s="12"/>
      <c r="T75" s="12"/>
    </row>
    <row r="76" spans="1:22" ht="15" thickBot="1" x14ac:dyDescent="0.4">
      <c r="A76" s="382"/>
      <c r="B76" s="369"/>
      <c r="C76" s="87" t="s">
        <v>403</v>
      </c>
      <c r="D76" s="88" t="s">
        <v>257</v>
      </c>
      <c r="E76" s="359"/>
      <c r="F76" s="359"/>
      <c r="G76" s="359"/>
      <c r="H76" s="359"/>
      <c r="I76" s="359"/>
      <c r="J76" s="359"/>
      <c r="K76" s="497"/>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IF(LE1_Development_Principles!E77='Drop downs'!$B$6,LE1_Development_Principles!B77&amp;": "&amp;LE1_Development_Principles!K77&amp;"","")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253</v>
      </c>
      <c r="E84" s="332" t="s">
        <v>421</v>
      </c>
      <c r="F84" s="332" t="s">
        <v>444</v>
      </c>
      <c r="G84" s="332" t="s">
        <v>528</v>
      </c>
      <c r="H84" s="332" t="s">
        <v>468</v>
      </c>
      <c r="I84" s="332" t="s">
        <v>439</v>
      </c>
      <c r="J84" s="332" t="s">
        <v>159</v>
      </c>
      <c r="K84" s="489" t="s">
        <v>1115</v>
      </c>
      <c r="L84" s="332"/>
      <c r="M84" s="362"/>
      <c r="N84" s="394"/>
      <c r="R84" s="12" t="str">
        <f>IF(OR(J84='Drop downs'!$G$7,J84='Drop downs'!$G$5), B84&amp;": "&amp;K84&amp;CHAR(10),"")</f>
        <v/>
      </c>
      <c r="S84" s="12" t="str">
        <f>IF(J84='Drop downs'!$G$2,B84&amp;": "&amp;K84&amp;""," ")</f>
        <v xml:space="preserve"> </v>
      </c>
      <c r="T84" s="12" t="str">
        <f>IF(LE1_Development_Principles!E84='Drop downs'!$B$6,LE1_Development_Principles!B84&amp;": "&amp;LE1_Development_Principles!K84&amp;"","")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80"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sn2P85AIQEwLWBKRYjfy20BWrmd+odHgxq32+VQQKK2BmUDkdBRc5tcv2X5kHGSDsTpbZKtAo9dnqOFbqd+jjg==" saltValue="//lBXNWm6l+DBFxAB9RHg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647" priority="50">
      <formula>$D50="No"</formula>
    </cfRule>
  </conditionalFormatting>
  <conditionalFormatting sqref="C8:D87">
    <cfRule type="expression" dxfId="1646" priority="49">
      <formula>$D8="No"</formula>
    </cfRule>
  </conditionalFormatting>
  <conditionalFormatting sqref="J8 J28">
    <cfRule type="cellIs" dxfId="1645" priority="82" operator="equal">
      <formula>"Significant Negative"</formula>
    </cfRule>
    <cfRule type="cellIs" dxfId="1644" priority="83" operator="equal">
      <formula>"Minor Negative"</formula>
    </cfRule>
    <cfRule type="cellIs" dxfId="1643" priority="84" operator="equal">
      <formula>"Uncertain"</formula>
    </cfRule>
    <cfRule type="cellIs" dxfId="1642" priority="85" operator="equal">
      <formula>"Neutral"</formula>
    </cfRule>
    <cfRule type="cellIs" dxfId="1641" priority="86" operator="equal">
      <formula>"Minor Positive"</formula>
    </cfRule>
    <cfRule type="cellIs" dxfId="1640" priority="87" operator="equal">
      <formula>"Significant Positive"</formula>
    </cfRule>
  </conditionalFormatting>
  <conditionalFormatting sqref="J18">
    <cfRule type="cellIs" dxfId="1639" priority="1" operator="equal">
      <formula>"Significant Negative"</formula>
    </cfRule>
    <cfRule type="cellIs" dxfId="1638" priority="2" operator="equal">
      <formula>"Minor Negative"</formula>
    </cfRule>
    <cfRule type="cellIs" dxfId="1637" priority="3" operator="equal">
      <formula>"Uncertain"</formula>
    </cfRule>
    <cfRule type="cellIs" dxfId="1636" priority="4" operator="equal">
      <formula>"Neutral"</formula>
    </cfRule>
    <cfRule type="cellIs" dxfId="1635" priority="5" operator="equal">
      <formula>"Minor Positive"</formula>
    </cfRule>
    <cfRule type="cellIs" dxfId="1634" priority="6" operator="equal">
      <formula>"Significant Positive"</formula>
    </cfRule>
  </conditionalFormatting>
  <conditionalFormatting sqref="J20">
    <cfRule type="cellIs" dxfId="1633" priority="70" operator="equal">
      <formula>"Significant Negative"</formula>
    </cfRule>
    <cfRule type="cellIs" dxfId="1632" priority="71" operator="equal">
      <formula>"Minor Negative"</formula>
    </cfRule>
    <cfRule type="cellIs" dxfId="1631" priority="72" operator="equal">
      <formula>"Uncertain"</formula>
    </cfRule>
    <cfRule type="cellIs" dxfId="1630" priority="73" operator="equal">
      <formula>"Neutral"</formula>
    </cfRule>
    <cfRule type="cellIs" dxfId="1629" priority="74" operator="equal">
      <formula>"Minor Positive"</formula>
    </cfRule>
    <cfRule type="cellIs" dxfId="1628" priority="75" operator="equal">
      <formula>"Significant Positive"</formula>
    </cfRule>
  </conditionalFormatting>
  <conditionalFormatting sqref="J36">
    <cfRule type="cellIs" dxfId="1627" priority="13" operator="equal">
      <formula>"Significant Negative"</formula>
    </cfRule>
    <cfRule type="cellIs" dxfId="1626" priority="14" operator="equal">
      <formula>"Minor Negative"</formula>
    </cfRule>
    <cfRule type="cellIs" dxfId="1625" priority="15" operator="equal">
      <formula>"Uncertain"</formula>
    </cfRule>
    <cfRule type="cellIs" dxfId="1624" priority="16" operator="equal">
      <formula>"Neutral"</formula>
    </cfRule>
    <cfRule type="cellIs" dxfId="1623" priority="17" operator="equal">
      <formula>"Minor Positive"</formula>
    </cfRule>
    <cfRule type="cellIs" dxfId="1622" priority="18" operator="equal">
      <formula>"Significant Positive"</formula>
    </cfRule>
  </conditionalFormatting>
  <conditionalFormatting sqref="J42">
    <cfRule type="cellIs" dxfId="1621" priority="58" operator="equal">
      <formula>"Significant Negative"</formula>
    </cfRule>
    <cfRule type="cellIs" dxfId="1620" priority="59" operator="equal">
      <formula>"Minor Negative"</formula>
    </cfRule>
    <cfRule type="cellIs" dxfId="1619" priority="60" operator="equal">
      <formula>"Uncertain"</formula>
    </cfRule>
    <cfRule type="cellIs" dxfId="1618" priority="61" operator="equal">
      <formula>"Neutral"</formula>
    </cfRule>
    <cfRule type="cellIs" dxfId="1617" priority="62" operator="equal">
      <formula>"Minor Positive"</formula>
    </cfRule>
    <cfRule type="cellIs" dxfId="1616" priority="63" operator="equal">
      <formula>"Significant Positive"</formula>
    </cfRule>
  </conditionalFormatting>
  <conditionalFormatting sqref="J47">
    <cfRule type="cellIs" dxfId="1615" priority="43" operator="equal">
      <formula>"Significant Negative"</formula>
    </cfRule>
    <cfRule type="cellIs" dxfId="1614" priority="44" operator="equal">
      <formula>"Minor Negative"</formula>
    </cfRule>
    <cfRule type="cellIs" dxfId="1613" priority="45" operator="equal">
      <formula>"Uncertain"</formula>
    </cfRule>
    <cfRule type="cellIs" dxfId="1612" priority="46" operator="equal">
      <formula>"Neutral"</formula>
    </cfRule>
    <cfRule type="cellIs" dxfId="1611" priority="47" operator="equal">
      <formula>"Minor Positive"</formula>
    </cfRule>
    <cfRule type="cellIs" dxfId="1610" priority="48" operator="equal">
      <formula>"Significant Positive"</formula>
    </cfRule>
  </conditionalFormatting>
  <conditionalFormatting sqref="J49">
    <cfRule type="cellIs" dxfId="1609" priority="19" operator="equal">
      <formula>"Significant Negative"</formula>
    </cfRule>
    <cfRule type="cellIs" dxfId="1608" priority="20" operator="equal">
      <formula>"Minor Negative"</formula>
    </cfRule>
    <cfRule type="cellIs" dxfId="1607" priority="21" operator="equal">
      <formula>"Uncertain"</formula>
    </cfRule>
    <cfRule type="cellIs" dxfId="1606" priority="22" operator="equal">
      <formula>"Neutral"</formula>
    </cfRule>
    <cfRule type="cellIs" dxfId="1605" priority="23" operator="equal">
      <formula>"Minor Positive"</formula>
    </cfRule>
    <cfRule type="cellIs" dxfId="1604" priority="24" operator="equal">
      <formula>"Significant Positive"</formula>
    </cfRule>
  </conditionalFormatting>
  <conditionalFormatting sqref="J54">
    <cfRule type="cellIs" dxfId="1603" priority="31" operator="equal">
      <formula>"Significant Negative"</formula>
    </cfRule>
    <cfRule type="cellIs" dxfId="1602" priority="32" operator="equal">
      <formula>"Minor Negative"</formula>
    </cfRule>
    <cfRule type="cellIs" dxfId="1601" priority="33" operator="equal">
      <formula>"Uncertain"</formula>
    </cfRule>
    <cfRule type="cellIs" dxfId="1600" priority="34" operator="equal">
      <formula>"Neutral"</formula>
    </cfRule>
    <cfRule type="cellIs" dxfId="1599" priority="35" operator="equal">
      <formula>"Minor Positive"</formula>
    </cfRule>
    <cfRule type="cellIs" dxfId="1598" priority="36" operator="equal">
      <formula>"Significant Positive"</formula>
    </cfRule>
  </conditionalFormatting>
  <conditionalFormatting sqref="J57">
    <cfRule type="cellIs" dxfId="1597" priority="37" operator="equal">
      <formula>"Significant Negative"</formula>
    </cfRule>
    <cfRule type="cellIs" dxfId="1596" priority="38" operator="equal">
      <formula>"Minor Negative"</formula>
    </cfRule>
    <cfRule type="cellIs" dxfId="1595" priority="39" operator="equal">
      <formula>"Uncertain"</formula>
    </cfRule>
    <cfRule type="cellIs" dxfId="1594" priority="40" operator="equal">
      <formula>"Neutral"</formula>
    </cfRule>
    <cfRule type="cellIs" dxfId="1593" priority="41" operator="equal">
      <formula>"Minor Positive"</formula>
    </cfRule>
    <cfRule type="cellIs" dxfId="1592" priority="42" operator="equal">
      <formula>"Significant Positive"</formula>
    </cfRule>
  </conditionalFormatting>
  <conditionalFormatting sqref="J65 J77 J84">
    <cfRule type="cellIs" dxfId="1591" priority="25" operator="equal">
      <formula>"Significant Negative"</formula>
    </cfRule>
    <cfRule type="cellIs" dxfId="1590" priority="26" operator="equal">
      <formula>"Minor Negative"</formula>
    </cfRule>
    <cfRule type="cellIs" dxfId="1589" priority="27" operator="equal">
      <formula>"Uncertain"</formula>
    </cfRule>
    <cfRule type="cellIs" dxfId="1588" priority="28" operator="equal">
      <formula>"Neutral"</formula>
    </cfRule>
    <cfRule type="cellIs" dxfId="1587" priority="29" operator="equal">
      <formula>"Minor Positive"</formula>
    </cfRule>
    <cfRule type="cellIs" dxfId="1586" priority="30" operator="equal">
      <formula>"Significant Positive"</formula>
    </cfRule>
  </conditionalFormatting>
  <conditionalFormatting sqref="J72">
    <cfRule type="cellIs" dxfId="1585" priority="7" operator="equal">
      <formula>"Significant Negative"</formula>
    </cfRule>
    <cfRule type="cellIs" dxfId="1584" priority="8" operator="equal">
      <formula>"Minor Negative"</formula>
    </cfRule>
    <cfRule type="cellIs" dxfId="1583" priority="9" operator="equal">
      <formula>"Uncertain"</formula>
    </cfRule>
    <cfRule type="cellIs" dxfId="1582" priority="10" operator="equal">
      <formula>"Neutral"</formula>
    </cfRule>
    <cfRule type="cellIs" dxfId="1581" priority="11" operator="equal">
      <formula>"Minor Positive"</formula>
    </cfRule>
    <cfRule type="cellIs" dxfId="1580" priority="1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74FF2BC-DF5E-457B-911E-93A874EE13F6}">
          <x14:formula1>
            <xm:f>'Drop downs'!$A$2:$A$3</xm:f>
          </x14:formula1>
          <xm:sqref>D8:D87</xm:sqref>
        </x14:dataValidation>
        <x14:dataValidation type="list" allowBlank="1" showInputMessage="1" showErrorMessage="1" xr:uid="{AEF14425-7285-4F1C-81E6-DF889237BFB5}">
          <x14:formula1>
            <xm:f>'Drop downs'!$J$2:$J$3</xm:f>
          </x14:formula1>
          <xm:sqref>L8 L18 L20 L28 L36 L42 L84 L54 L57 L65 L72 L77 L47 L49</xm:sqref>
        </x14:dataValidation>
        <x14:dataValidation type="list" allowBlank="1" showInputMessage="1" showErrorMessage="1" xr:uid="{1F327A16-34E3-400C-80B7-16780851AE2E}">
          <x14:formula1>
            <xm:f>'Drop downs'!$B$2:$B$4</xm:f>
          </x14:formula1>
          <xm:sqref>E8 E72 E20 E28 E49 E42 E47 E84 E65 E36 E54 E57 E77 E18</xm:sqref>
        </x14:dataValidation>
        <x14:dataValidation type="list" allowBlank="1" showInputMessage="1" showErrorMessage="1" xr:uid="{12066972-ED78-4276-A1DB-0E4A7610E3D5}">
          <x14:formula1>
            <xm:f>'Drop downs'!$C$2:$C$5</xm:f>
          </x14:formula1>
          <xm:sqref>F8 F72 F20 F28 F49 F42 F47 F84 F65 F36 F54 F57 F77 F18</xm:sqref>
        </x14:dataValidation>
        <x14:dataValidation type="list" allowBlank="1" showInputMessage="1" showErrorMessage="1" xr:uid="{093362A7-C65E-4A79-880F-5208F5660EF8}">
          <x14:formula1>
            <xm:f>'Drop downs'!$D$2:$D$7</xm:f>
          </x14:formula1>
          <xm:sqref>G8 G72 G20 G28 G49 G42 G47 G84 G65 G36 G54 G57 G77 G18</xm:sqref>
        </x14:dataValidation>
        <x14:dataValidation type="list" allowBlank="1" showInputMessage="1" showErrorMessage="1" xr:uid="{0805AB3E-B0B9-4DEE-8288-5AEC57A7CA47}">
          <x14:formula1>
            <xm:f>'Drop downs'!$E$2:$E$6</xm:f>
          </x14:formula1>
          <xm:sqref>H8 H72 H20 H28 H49 H42 H47 H84 H65 H36 H54 H57 H77 H18</xm:sqref>
        </x14:dataValidation>
        <x14:dataValidation type="list" allowBlank="1" showInputMessage="1" showErrorMessage="1" xr:uid="{1C9CBFD2-A9E9-477A-BDA3-703112051979}">
          <x14:formula1>
            <xm:f>'Drop downs'!$F$2:$F$6</xm:f>
          </x14:formula1>
          <xm:sqref>I8 I72 I20 I28 I49 I42 I47 I84 I65 I36 I54 I57 I77 I18</xm:sqref>
        </x14:dataValidation>
        <x14:dataValidation type="list" allowBlank="1" showInputMessage="1" showErrorMessage="1" xr:uid="{ABB1E9E4-A398-47BA-9E53-11F83D04712D}">
          <x14:formula1>
            <xm:f>'Drop downs'!$G$2:$G$7</xm:f>
          </x14:formula1>
          <xm:sqref>J8 J72 J20 J28 J49 J42 J47 J84 J65 J36 J54 J57 J77 J18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D95F-B179-4FE6-A6B3-522BDE523577}">
  <sheetPr codeName="Sheet44">
    <tabColor theme="4" tint="0.79998168889431442"/>
  </sheetPr>
  <dimension ref="A1:S51"/>
  <sheetViews>
    <sheetView workbookViewId="0"/>
  </sheetViews>
  <sheetFormatPr defaultColWidth="8.54296875" defaultRowHeight="14.5" x14ac:dyDescent="0.35"/>
  <cols>
    <col min="1" max="1" width="108.45312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56.453125" customWidth="1"/>
    <col min="10" max="10" width="12.54296875" customWidth="1"/>
    <col min="11" max="11" width="41.453125" customWidth="1"/>
    <col min="12" max="12" width="9.453125" customWidth="1"/>
    <col min="13" max="14" width="0" hidden="1" customWidth="1"/>
    <col min="15" max="15" width="16.54296875" hidden="1" customWidth="1"/>
    <col min="16" max="16" width="20.54296875" hidden="1" customWidth="1"/>
    <col min="17" max="17" width="12.54296875" hidden="1" customWidth="1"/>
    <col min="18" max="18" width="21" hidden="1" customWidth="1"/>
    <col min="19" max="19" width="12.54296875" hidden="1" customWidth="1"/>
  </cols>
  <sheetData>
    <row r="1" spans="1:19" x14ac:dyDescent="0.35">
      <c r="A1" s="51" t="s">
        <v>30</v>
      </c>
      <c r="C1" s="321"/>
      <c r="D1" s="322"/>
      <c r="E1" s="16"/>
      <c r="G1" s="7"/>
      <c r="H1" s="7"/>
      <c r="I1" s="7"/>
      <c r="O1" s="8"/>
    </row>
    <row r="2" spans="1:19" x14ac:dyDescent="0.35">
      <c r="A2" s="51" t="s">
        <v>31</v>
      </c>
      <c r="B2" s="9"/>
      <c r="C2" s="323"/>
      <c r="D2" s="324"/>
      <c r="G2" s="8"/>
      <c r="H2" s="8"/>
      <c r="I2" s="8"/>
      <c r="O2" s="8"/>
    </row>
    <row r="3" spans="1:19" x14ac:dyDescent="0.35">
      <c r="A3" s="52" t="s">
        <v>32</v>
      </c>
      <c r="B3" s="4"/>
      <c r="C3" s="47"/>
      <c r="D3" s="48"/>
      <c r="G3" s="8"/>
      <c r="H3" s="8"/>
      <c r="I3" s="8"/>
      <c r="O3" s="8"/>
    </row>
    <row r="4" spans="1:19" ht="17.25" customHeight="1" x14ac:dyDescent="0.35">
      <c r="A4" s="52" t="s">
        <v>33</v>
      </c>
      <c r="B4" s="17"/>
      <c r="C4" s="289"/>
      <c r="D4" s="290"/>
      <c r="G4" s="8"/>
      <c r="H4" s="8"/>
      <c r="I4" s="8"/>
      <c r="O4" s="8"/>
    </row>
    <row r="6" spans="1:19" ht="30.75" customHeight="1" x14ac:dyDescent="0.35">
      <c r="A6" s="325" t="s">
        <v>248</v>
      </c>
      <c r="B6" s="325"/>
      <c r="C6" s="326" t="s">
        <v>35</v>
      </c>
      <c r="D6" s="326"/>
      <c r="E6" s="326"/>
      <c r="F6" s="326"/>
      <c r="G6" s="326"/>
      <c r="H6" s="326"/>
      <c r="I6" s="326"/>
      <c r="J6" s="326"/>
      <c r="K6" s="326"/>
      <c r="O6" s="18"/>
      <c r="P6" s="18"/>
      <c r="Q6" s="18"/>
      <c r="R6" s="18"/>
      <c r="S6" s="18"/>
    </row>
    <row r="7" spans="1:19" ht="46.5" x14ac:dyDescent="0.35">
      <c r="A7" s="53" t="s">
        <v>251</v>
      </c>
      <c r="B7" s="53" t="s">
        <v>37</v>
      </c>
      <c r="C7" s="53" t="s">
        <v>40</v>
      </c>
      <c r="D7" s="53" t="s">
        <v>41</v>
      </c>
      <c r="E7" s="53" t="s">
        <v>42</v>
      </c>
      <c r="F7" s="53" t="s">
        <v>43</v>
      </c>
      <c r="G7" s="53" t="s">
        <v>44</v>
      </c>
      <c r="H7" s="53" t="s">
        <v>45</v>
      </c>
      <c r="I7" s="53" t="s">
        <v>46</v>
      </c>
      <c r="J7" s="53" t="s">
        <v>47</v>
      </c>
      <c r="K7" s="53" t="s">
        <v>48</v>
      </c>
      <c r="O7" s="1" t="s">
        <v>49</v>
      </c>
      <c r="P7" s="2" t="str">
        <f>A43</f>
        <v>Significant Negative and Uncertain Effects</v>
      </c>
      <c r="Q7" s="2" t="str">
        <f>A45</f>
        <v>Significant Positive Effects</v>
      </c>
      <c r="R7" s="2" t="str">
        <f>A47</f>
        <v>Potential Cumulative Effects Identified</v>
      </c>
    </row>
    <row r="8" spans="1:19" x14ac:dyDescent="0.35">
      <c r="A8" s="327" t="s">
        <v>254</v>
      </c>
      <c r="B8" s="327" t="s">
        <v>118</v>
      </c>
      <c r="C8" s="318"/>
      <c r="D8" s="318"/>
      <c r="E8" s="318"/>
      <c r="F8" s="318"/>
      <c r="G8" s="318"/>
      <c r="H8" s="330"/>
      <c r="I8" s="330"/>
      <c r="J8" s="318"/>
      <c r="K8" s="333"/>
      <c r="O8" s="10" t="e">
        <f>MATCH(#REF!,#REF!, 0)</f>
        <v>#REF!</v>
      </c>
      <c r="P8" s="12" t="str">
        <f>IF(OR(H8='Drop downs'!$G$7,H8='Drop downs'!$G$5), B8&amp;": "&amp;I8&amp;CHAR(10),"")</f>
        <v/>
      </c>
      <c r="Q8" s="12" t="str">
        <f>IF(H8='Drop downs'!$G$2,B8&amp;": "&amp;I8&amp;""," ")</f>
        <v xml:space="preserve"> </v>
      </c>
      <c r="R8" s="12" t="str">
        <f>IF('Option C'!C8='Drop downs'!$B$6,'Option C'!B8&amp;": "&amp;'Option C'!I8&amp;"","")</f>
        <v xml:space="preserve">IIA1: </v>
      </c>
    </row>
    <row r="9" spans="1:19" x14ac:dyDescent="0.35">
      <c r="A9" s="328"/>
      <c r="B9" s="328"/>
      <c r="C9" s="319"/>
      <c r="D9" s="319"/>
      <c r="E9" s="319"/>
      <c r="F9" s="319"/>
      <c r="G9" s="319"/>
      <c r="H9" s="331"/>
      <c r="I9" s="331"/>
      <c r="J9" s="319"/>
      <c r="K9" s="334"/>
      <c r="O9" s="10"/>
      <c r="P9" s="12"/>
      <c r="Q9" s="12"/>
      <c r="R9" s="12"/>
    </row>
    <row r="10" spans="1:19" x14ac:dyDescent="0.35">
      <c r="A10" s="328"/>
      <c r="B10" s="328"/>
      <c r="C10" s="319"/>
      <c r="D10" s="319"/>
      <c r="E10" s="319"/>
      <c r="F10" s="319"/>
      <c r="G10" s="319"/>
      <c r="H10" s="331"/>
      <c r="I10" s="331"/>
      <c r="J10" s="319"/>
      <c r="K10" s="334"/>
      <c r="O10" s="10"/>
      <c r="P10" s="12"/>
      <c r="Q10" s="12"/>
      <c r="R10" s="12"/>
    </row>
    <row r="11" spans="1:19" x14ac:dyDescent="0.35">
      <c r="A11" s="328"/>
      <c r="B11" s="328"/>
      <c r="C11" s="319"/>
      <c r="D11" s="319"/>
      <c r="E11" s="319"/>
      <c r="F11" s="319"/>
      <c r="G11" s="319"/>
      <c r="H11" s="331"/>
      <c r="I11" s="331"/>
      <c r="J11" s="319"/>
      <c r="K11" s="334"/>
      <c r="O11" s="10"/>
      <c r="P11" s="12"/>
      <c r="Q11" s="12"/>
      <c r="R11" s="12"/>
    </row>
    <row r="12" spans="1:19" x14ac:dyDescent="0.35">
      <c r="A12" s="328"/>
      <c r="B12" s="328"/>
      <c r="C12" s="319"/>
      <c r="D12" s="319"/>
      <c r="E12" s="319"/>
      <c r="F12" s="319"/>
      <c r="G12" s="319"/>
      <c r="H12" s="331"/>
      <c r="I12" s="331"/>
      <c r="J12" s="319"/>
      <c r="K12" s="334"/>
      <c r="O12" s="10"/>
      <c r="P12" s="12"/>
      <c r="Q12" s="12"/>
      <c r="R12" s="12"/>
    </row>
    <row r="13" spans="1:19" x14ac:dyDescent="0.35">
      <c r="A13" s="328"/>
      <c r="B13" s="328"/>
      <c r="C13" s="319"/>
      <c r="D13" s="319"/>
      <c r="E13" s="319"/>
      <c r="F13" s="319"/>
      <c r="G13" s="319"/>
      <c r="H13" s="331"/>
      <c r="I13" s="331"/>
      <c r="J13" s="319"/>
      <c r="K13" s="334"/>
      <c r="O13" s="10"/>
      <c r="P13" s="12"/>
      <c r="Q13" s="12"/>
      <c r="R13" s="12"/>
    </row>
    <row r="14" spans="1:19" x14ac:dyDescent="0.35">
      <c r="A14" s="328"/>
      <c r="B14" s="328"/>
      <c r="C14" s="319"/>
      <c r="D14" s="319"/>
      <c r="E14" s="319"/>
      <c r="F14" s="319"/>
      <c r="G14" s="319"/>
      <c r="H14" s="331"/>
      <c r="I14" s="331"/>
      <c r="J14" s="319"/>
      <c r="K14" s="334"/>
      <c r="O14" s="10"/>
      <c r="P14" s="12"/>
      <c r="Q14" s="12"/>
      <c r="R14" s="12"/>
    </row>
    <row r="15" spans="1:19" x14ac:dyDescent="0.35">
      <c r="A15" s="328"/>
      <c r="B15" s="328"/>
      <c r="C15" s="319"/>
      <c r="D15" s="319"/>
      <c r="E15" s="319"/>
      <c r="F15" s="319"/>
      <c r="G15" s="319"/>
      <c r="H15" s="331"/>
      <c r="I15" s="331"/>
      <c r="J15" s="319"/>
      <c r="K15" s="334"/>
      <c r="O15" s="10"/>
      <c r="P15" s="12"/>
      <c r="Q15" s="12"/>
      <c r="R15" s="12"/>
    </row>
    <row r="16" spans="1:19" x14ac:dyDescent="0.35">
      <c r="A16" s="328"/>
      <c r="B16" s="328"/>
      <c r="C16" s="319"/>
      <c r="D16" s="319"/>
      <c r="E16" s="319"/>
      <c r="F16" s="319"/>
      <c r="G16" s="319"/>
      <c r="H16" s="331"/>
      <c r="I16" s="331"/>
      <c r="J16" s="319"/>
      <c r="K16" s="334"/>
      <c r="O16" s="10"/>
      <c r="P16" s="12"/>
      <c r="Q16" s="12"/>
      <c r="R16" s="12"/>
    </row>
    <row r="17" spans="1:18" x14ac:dyDescent="0.35">
      <c r="A17" s="329"/>
      <c r="B17" s="329"/>
      <c r="C17" s="320"/>
      <c r="D17" s="320"/>
      <c r="E17" s="320"/>
      <c r="F17" s="320"/>
      <c r="G17" s="320"/>
      <c r="H17" s="332"/>
      <c r="I17" s="332"/>
      <c r="J17" s="320"/>
      <c r="K17" s="335"/>
      <c r="O17" s="10"/>
      <c r="P17" s="12"/>
      <c r="Q17" s="12"/>
      <c r="R17" s="12"/>
    </row>
    <row r="18" spans="1:18" x14ac:dyDescent="0.35">
      <c r="A18" s="338" t="s">
        <v>252</v>
      </c>
      <c r="B18" s="323"/>
      <c r="C18" s="323"/>
      <c r="D18" s="323"/>
      <c r="E18" s="323"/>
      <c r="F18" s="323"/>
      <c r="G18" s="323"/>
      <c r="H18" s="323"/>
      <c r="I18" s="323"/>
      <c r="J18" s="324"/>
      <c r="K18" s="49" t="s">
        <v>257</v>
      </c>
      <c r="O18" s="10"/>
      <c r="P18" s="12"/>
      <c r="Q18" s="12"/>
      <c r="R18" s="12"/>
    </row>
    <row r="19" spans="1:18" x14ac:dyDescent="0.35">
      <c r="A19" s="338" t="s">
        <v>255</v>
      </c>
      <c r="B19" s="323"/>
      <c r="C19" s="323"/>
      <c r="D19" s="323"/>
      <c r="E19" s="323"/>
      <c r="F19" s="323"/>
      <c r="G19" s="323"/>
      <c r="H19" s="323"/>
      <c r="I19" s="323"/>
      <c r="J19" s="324"/>
      <c r="K19" s="49" t="s">
        <v>257</v>
      </c>
      <c r="O19" s="10"/>
      <c r="P19" s="12"/>
      <c r="Q19" s="12"/>
      <c r="R19" s="12"/>
    </row>
    <row r="20" spans="1:18" x14ac:dyDescent="0.35">
      <c r="A20" s="338" t="s">
        <v>256</v>
      </c>
      <c r="B20" s="323"/>
      <c r="C20" s="323"/>
      <c r="D20" s="323"/>
      <c r="E20" s="323"/>
      <c r="F20" s="323"/>
      <c r="G20" s="323"/>
      <c r="H20" s="323"/>
      <c r="I20" s="323"/>
      <c r="J20" s="324"/>
      <c r="K20" s="49"/>
      <c r="O20" s="10"/>
      <c r="P20" s="12"/>
      <c r="Q20" s="12"/>
      <c r="R20" s="12"/>
    </row>
    <row r="21" spans="1:18" x14ac:dyDescent="0.35">
      <c r="A21" s="338" t="s">
        <v>258</v>
      </c>
      <c r="B21" s="323"/>
      <c r="C21" s="323"/>
      <c r="D21" s="323"/>
      <c r="E21" s="323"/>
      <c r="F21" s="323"/>
      <c r="G21" s="323"/>
      <c r="H21" s="323"/>
      <c r="I21" s="323"/>
      <c r="J21" s="324"/>
      <c r="K21" s="49"/>
      <c r="O21" s="10"/>
      <c r="P21" s="12"/>
      <c r="Q21" s="12"/>
      <c r="R21" s="12"/>
    </row>
    <row r="22" spans="1:18" x14ac:dyDescent="0.35">
      <c r="A22" s="338" t="s">
        <v>259</v>
      </c>
      <c r="B22" s="323"/>
      <c r="C22" s="323"/>
      <c r="D22" s="323"/>
      <c r="E22" s="323"/>
      <c r="F22" s="323"/>
      <c r="G22" s="323"/>
      <c r="H22" s="323"/>
      <c r="I22" s="323"/>
      <c r="J22" s="324"/>
      <c r="K22" s="49" t="s">
        <v>257</v>
      </c>
      <c r="O22" s="10"/>
      <c r="P22" s="12"/>
      <c r="Q22" s="12"/>
      <c r="R22" s="12"/>
    </row>
    <row r="23" spans="1:18" x14ac:dyDescent="0.35">
      <c r="A23" s="338" t="s">
        <v>260</v>
      </c>
      <c r="B23" s="323"/>
      <c r="C23" s="323"/>
      <c r="D23" s="323"/>
      <c r="E23" s="323"/>
      <c r="F23" s="323"/>
      <c r="G23" s="323"/>
      <c r="H23" s="323"/>
      <c r="I23" s="323"/>
      <c r="J23" s="324"/>
      <c r="K23" s="49" t="s">
        <v>253</v>
      </c>
      <c r="O23" s="10"/>
      <c r="P23" s="12"/>
      <c r="Q23" s="12"/>
      <c r="R23" s="12"/>
    </row>
    <row r="24" spans="1:18" x14ac:dyDescent="0.35">
      <c r="A24" s="338" t="s">
        <v>261</v>
      </c>
      <c r="B24" s="323"/>
      <c r="C24" s="323"/>
      <c r="D24" s="323"/>
      <c r="E24" s="323"/>
      <c r="F24" s="323"/>
      <c r="G24" s="323"/>
      <c r="H24" s="323"/>
      <c r="I24" s="323"/>
      <c r="J24" s="324"/>
      <c r="K24" s="49"/>
      <c r="O24" s="10"/>
      <c r="P24" s="12"/>
      <c r="Q24" s="12"/>
      <c r="R24" s="12"/>
    </row>
    <row r="25" spans="1:18" x14ac:dyDescent="0.35">
      <c r="A25" s="338" t="s">
        <v>262</v>
      </c>
      <c r="B25" s="323"/>
      <c r="C25" s="323"/>
      <c r="D25" s="323"/>
      <c r="E25" s="323"/>
      <c r="F25" s="323"/>
      <c r="G25" s="323"/>
      <c r="H25" s="323"/>
      <c r="I25" s="323"/>
      <c r="J25" s="324"/>
      <c r="K25" s="49"/>
      <c r="O25" s="10"/>
      <c r="P25" s="12"/>
      <c r="Q25" s="12"/>
      <c r="R25" s="12"/>
    </row>
    <row r="26" spans="1:18" x14ac:dyDescent="0.35">
      <c r="A26" s="338" t="s">
        <v>263</v>
      </c>
      <c r="B26" s="323"/>
      <c r="C26" s="323"/>
      <c r="D26" s="323"/>
      <c r="E26" s="323"/>
      <c r="F26" s="323"/>
      <c r="G26" s="323"/>
      <c r="H26" s="323"/>
      <c r="I26" s="323"/>
      <c r="J26" s="324"/>
      <c r="K26" s="49"/>
      <c r="O26" s="10"/>
      <c r="P26" s="12"/>
      <c r="Q26" s="12"/>
      <c r="R26" s="12"/>
    </row>
    <row r="27" spans="1:18" x14ac:dyDescent="0.35">
      <c r="A27" s="338" t="s">
        <v>264</v>
      </c>
      <c r="B27" s="323"/>
      <c r="C27" s="323"/>
      <c r="D27" s="323"/>
      <c r="E27" s="323"/>
      <c r="F27" s="323"/>
      <c r="G27" s="323"/>
      <c r="H27" s="323"/>
      <c r="I27" s="323"/>
      <c r="J27" s="324"/>
      <c r="K27" s="28"/>
      <c r="O27" s="10" t="e">
        <f>MATCH(#REF!,#REF!, 0)</f>
        <v>#REF!</v>
      </c>
      <c r="P27" s="12" t="str">
        <f>IF(OR(H27='Drop downs'!$G$7,H27='Drop downs'!$G$5), B27&amp;": "&amp;I27&amp;CHAR(10),"")</f>
        <v/>
      </c>
      <c r="Q27" s="12" t="str">
        <f>IF(H27='Drop downs'!$G$2,B27&amp;": "&amp;I27&amp;""," ")</f>
        <v xml:space="preserve"> </v>
      </c>
      <c r="R27" s="12" t="str">
        <f>IF('Option C'!C27='Drop downs'!$B$6,'Option C'!B27&amp;": "&amp;'Option C'!I27&amp;"","")</f>
        <v xml:space="preserve">: </v>
      </c>
    </row>
    <row r="28" spans="1:18" ht="115.4" customHeight="1" x14ac:dyDescent="0.35">
      <c r="A28" s="15" t="s">
        <v>269</v>
      </c>
      <c r="B28" s="3" t="s">
        <v>270</v>
      </c>
      <c r="C28" s="14"/>
      <c r="D28" s="14"/>
      <c r="E28" s="14"/>
      <c r="F28" s="14"/>
      <c r="G28" s="14"/>
      <c r="H28" s="14"/>
      <c r="I28" s="14"/>
      <c r="J28" s="14"/>
      <c r="K28" s="28"/>
      <c r="O28" s="10" t="e">
        <f>MATCH(#REF!,#REF!, 0)</f>
        <v>#REF!</v>
      </c>
      <c r="P28" s="12" t="str">
        <f>IF(OR(H28='Drop downs'!$G$7,H28='Drop downs'!$G$5), B28&amp;": "&amp;I28&amp;CHAR(10),"")</f>
        <v/>
      </c>
      <c r="Q28" s="12" t="str">
        <f>IF(H28='Drop downs'!$G$2,B28&amp;": "&amp;I28&amp;""," ")</f>
        <v xml:space="preserve"> </v>
      </c>
      <c r="R28" s="12" t="str">
        <f>IF('Option C'!C28='Drop downs'!$B$6,'Option C'!B28&amp;": "&amp;'Option C'!I28&amp;"","")</f>
        <v xml:space="preserve">SO3: </v>
      </c>
    </row>
    <row r="29" spans="1:18" ht="170.15" customHeight="1" x14ac:dyDescent="0.35">
      <c r="A29" s="15" t="s">
        <v>272</v>
      </c>
      <c r="B29" s="3" t="s">
        <v>273</v>
      </c>
      <c r="C29" s="14"/>
      <c r="D29" s="14"/>
      <c r="E29" s="14"/>
      <c r="F29" s="14"/>
      <c r="G29" s="14"/>
      <c r="H29" s="14"/>
      <c r="I29" s="14"/>
      <c r="J29" s="14"/>
      <c r="K29" s="28"/>
      <c r="O29" s="10" t="e">
        <f>MATCH(#REF!,#REF!, 0)</f>
        <v>#REF!</v>
      </c>
      <c r="P29" s="12" t="str">
        <f>IF(OR(H29='Drop downs'!$G$7,H29='Drop downs'!$G$5), B29&amp;": "&amp;I29&amp;CHAR(10),"")</f>
        <v/>
      </c>
      <c r="Q29" s="12" t="str">
        <f>IF(H29='Drop downs'!$G$2,B29&amp;": "&amp;I29&amp;""," ")</f>
        <v xml:space="preserve"> </v>
      </c>
      <c r="R29" s="12" t="str">
        <f>IF('Option C'!C29='Drop downs'!$B$6,'Option C'!B29&amp;": "&amp;'Option C'!I29&amp;"","")</f>
        <v xml:space="preserve">SO4: </v>
      </c>
    </row>
    <row r="30" spans="1:18" ht="80.150000000000006" customHeight="1" x14ac:dyDescent="0.35">
      <c r="A30" s="15" t="s">
        <v>275</v>
      </c>
      <c r="B30" s="3" t="s">
        <v>276</v>
      </c>
      <c r="C30" s="14"/>
      <c r="D30" s="14"/>
      <c r="E30" s="14"/>
      <c r="F30" s="14"/>
      <c r="G30" s="14"/>
      <c r="H30" s="14"/>
      <c r="I30" s="21"/>
      <c r="J30" s="14"/>
      <c r="K30" s="14"/>
      <c r="O30" s="10" t="e">
        <f>MATCH(#REF!,#REF!, 0)</f>
        <v>#REF!</v>
      </c>
      <c r="P30" s="12" t="str">
        <f>IF(OR(H30='Drop downs'!$G$7,H30='Drop downs'!$G$5), B30&amp;": "&amp;I30&amp;CHAR(10),"")</f>
        <v/>
      </c>
      <c r="Q30" s="12" t="str">
        <f>IF(H30='Drop downs'!$G$2,B30&amp;": "&amp;I30&amp;""," ")</f>
        <v xml:space="preserve"> </v>
      </c>
      <c r="R30" s="12" t="str">
        <f>IF('Option C'!C30='Drop downs'!$B$6,'Option C'!B30&amp;": "&amp;'Option C'!I30&amp;"","")</f>
        <v xml:space="preserve">SO5: </v>
      </c>
    </row>
    <row r="31" spans="1:18" ht="90" customHeight="1" x14ac:dyDescent="0.35">
      <c r="A31" s="15" t="s">
        <v>278</v>
      </c>
      <c r="B31" s="3" t="s">
        <v>279</v>
      </c>
      <c r="C31" s="14"/>
      <c r="D31" s="14"/>
      <c r="E31" s="14"/>
      <c r="F31" s="14"/>
      <c r="G31" s="14"/>
      <c r="H31" s="14"/>
      <c r="I31" s="21"/>
      <c r="J31" s="14"/>
      <c r="K31" s="14"/>
      <c r="O31" s="10" t="e">
        <f>MATCH(#REF!,#REF!, 0)</f>
        <v>#REF!</v>
      </c>
      <c r="P31" s="12" t="str">
        <f>IF(OR(H31='Drop downs'!$G$7,H31='Drop downs'!$G$5), B31&amp;": "&amp;I31&amp;CHAR(10),"")</f>
        <v/>
      </c>
      <c r="Q31" s="12" t="str">
        <f>IF(H31='Drop downs'!$G$2,B31&amp;": "&amp;I31&amp;""," ")</f>
        <v xml:space="preserve"> </v>
      </c>
      <c r="R31" s="12" t="str">
        <f>IF('Option C'!C31='Drop downs'!$B$6,'Option C'!B31&amp;": "&amp;'Option C'!I31&amp;"","")</f>
        <v xml:space="preserve">SO6: </v>
      </c>
    </row>
    <row r="32" spans="1:18" ht="150" customHeight="1" x14ac:dyDescent="0.35">
      <c r="A32" s="15" t="s">
        <v>281</v>
      </c>
      <c r="B32" s="3" t="s">
        <v>282</v>
      </c>
      <c r="C32" s="14"/>
      <c r="D32" s="14"/>
      <c r="E32" s="14"/>
      <c r="F32" s="14"/>
      <c r="G32" s="14"/>
      <c r="H32" s="14"/>
      <c r="I32" s="14"/>
      <c r="J32" s="14"/>
      <c r="K32" s="14"/>
      <c r="O32" s="10" t="e">
        <f>MATCH(#REF!,#REF!, 0)</f>
        <v>#REF!</v>
      </c>
      <c r="P32" s="12" t="str">
        <f>IF(OR(H32='Drop downs'!$G$7,H32='Drop downs'!$G$5), B32&amp;": "&amp;I32&amp;CHAR(10),"")</f>
        <v/>
      </c>
      <c r="Q32" s="12" t="str">
        <f>IF(H32='Drop downs'!$G$2,B32&amp;": "&amp;I32&amp;""," ")</f>
        <v xml:space="preserve"> </v>
      </c>
      <c r="R32" s="12" t="str">
        <f>IF('Option C'!C32='Drop downs'!$B$6,'Option C'!B32&amp;": "&amp;'Option C'!I32&amp;"","")</f>
        <v xml:space="preserve">SO7: </v>
      </c>
    </row>
    <row r="33" spans="1:18" ht="220.4" customHeight="1" x14ac:dyDescent="0.35">
      <c r="A33" s="15" t="s">
        <v>284</v>
      </c>
      <c r="B33" s="3" t="s">
        <v>285</v>
      </c>
      <c r="C33" s="14"/>
      <c r="D33" s="14"/>
      <c r="E33" s="14"/>
      <c r="F33" s="14"/>
      <c r="G33" s="14"/>
      <c r="H33" s="14"/>
      <c r="I33" s="14"/>
      <c r="J33" s="14"/>
      <c r="K33" s="14"/>
      <c r="O33" s="10" t="e">
        <f>MATCH(#REF!,#REF!, 0)</f>
        <v>#REF!</v>
      </c>
      <c r="P33" s="12" t="str">
        <f>IF(OR(H33='Drop downs'!$G$7,H33='Drop downs'!$G$5), B33&amp;": "&amp;I33&amp;CHAR(10),"")</f>
        <v/>
      </c>
      <c r="Q33" s="12" t="str">
        <f>IF(H33='Drop downs'!$G$2,B33&amp;": "&amp;I33&amp;""," ")</f>
        <v xml:space="preserve"> </v>
      </c>
      <c r="R33" s="12" t="str">
        <f>IF('Option C'!C33='Drop downs'!$B$6,'Option C'!B33&amp;": "&amp;'Option C'!I33&amp;"","")</f>
        <v xml:space="preserve">SO8: </v>
      </c>
    </row>
    <row r="34" spans="1:18" ht="150" customHeight="1" x14ac:dyDescent="0.35">
      <c r="A34" s="15" t="s">
        <v>287</v>
      </c>
      <c r="B34" s="3" t="s">
        <v>288</v>
      </c>
      <c r="C34" s="14"/>
      <c r="D34" s="14"/>
      <c r="E34" s="14"/>
      <c r="F34" s="14"/>
      <c r="G34" s="14"/>
      <c r="H34" s="14"/>
      <c r="I34" s="14"/>
      <c r="J34" s="14"/>
      <c r="K34" s="14"/>
      <c r="O34" s="10" t="e">
        <f>MATCH(#REF!,#REF!, 0)</f>
        <v>#REF!</v>
      </c>
      <c r="P34" s="12" t="str">
        <f>IF(OR(H34='Drop downs'!$G$7,H34='Drop downs'!$G$5), B34&amp;": "&amp;I34&amp;CHAR(10),"")</f>
        <v/>
      </c>
      <c r="Q34" s="12" t="str">
        <f>IF(H34='Drop downs'!$G$2,B34&amp;": "&amp;I34&amp;""," ")</f>
        <v xml:space="preserve"> </v>
      </c>
      <c r="R34" s="12" t="str">
        <f>IF('Option C'!C34='Drop downs'!$B$6,'Option C'!B34&amp;": "&amp;'Option C'!I34&amp;"","")</f>
        <v xml:space="preserve">SO9: </v>
      </c>
    </row>
    <row r="35" spans="1:18" ht="150" customHeight="1" x14ac:dyDescent="0.35">
      <c r="A35" s="3" t="s">
        <v>290</v>
      </c>
      <c r="B35" s="3" t="s">
        <v>291</v>
      </c>
      <c r="C35" s="14"/>
      <c r="D35" s="14"/>
      <c r="E35" s="14"/>
      <c r="F35" s="14"/>
      <c r="G35" s="14"/>
      <c r="H35" s="14"/>
      <c r="I35" s="6"/>
      <c r="J35" s="14"/>
      <c r="K35" s="24"/>
      <c r="O35" s="10" t="e">
        <f>MATCH(#REF!,#REF!, 0)</f>
        <v>#REF!</v>
      </c>
      <c r="P35" s="12" t="str">
        <f>IF(OR(H35='Drop downs'!$G$7,H35='Drop downs'!$G$5), B35&amp;": "&amp;I35&amp;CHAR(10),"")</f>
        <v/>
      </c>
      <c r="Q35" s="12" t="str">
        <f>IF(H35='Drop downs'!$G$2,B35&amp;": "&amp;I35&amp;""," ")</f>
        <v xml:space="preserve"> </v>
      </c>
      <c r="R35" s="12" t="str">
        <f>IF('Option C'!C35='Drop downs'!$B$6,'Option C'!B35&amp;": "&amp;'Option C'!I35&amp;"","")</f>
        <v xml:space="preserve">SO10: </v>
      </c>
    </row>
    <row r="36" spans="1:18" ht="150" customHeight="1" x14ac:dyDescent="0.35">
      <c r="A36" s="15" t="s">
        <v>293</v>
      </c>
      <c r="B36" s="3" t="s">
        <v>294</v>
      </c>
      <c r="C36" s="14"/>
      <c r="D36" s="14"/>
      <c r="E36" s="14"/>
      <c r="F36" s="14"/>
      <c r="G36" s="14"/>
      <c r="H36" s="14"/>
      <c r="I36" s="14"/>
      <c r="J36" s="14"/>
      <c r="K36" s="30"/>
      <c r="O36" s="10" t="e">
        <f>MATCH(#REF!,#REF!, 0)</f>
        <v>#REF!</v>
      </c>
      <c r="P36" s="12" t="str">
        <f>IF(OR(H36='Drop downs'!$G$7,H36='Drop downs'!$G$5), B36&amp;": "&amp;I36&amp;CHAR(10),"")</f>
        <v/>
      </c>
      <c r="Q36" s="12" t="str">
        <f>IF(H36='Drop downs'!$G$2,B36&amp;": "&amp;I36&amp;""," ")</f>
        <v xml:space="preserve"> </v>
      </c>
      <c r="R36" s="12" t="str">
        <f>IF('Option C'!C36='Drop downs'!$B$6,'Option C'!B36&amp;": "&amp;'Option C'!I36&amp;"","")</f>
        <v xml:space="preserve">SO11: </v>
      </c>
    </row>
    <row r="37" spans="1:18" ht="170.15" customHeight="1" x14ac:dyDescent="0.35">
      <c r="A37" s="15" t="s">
        <v>296</v>
      </c>
      <c r="B37" s="3" t="s">
        <v>297</v>
      </c>
      <c r="C37" s="14"/>
      <c r="D37" s="14"/>
      <c r="E37" s="14"/>
      <c r="F37" s="14"/>
      <c r="G37" s="14"/>
      <c r="H37" s="14"/>
      <c r="I37" s="27"/>
      <c r="J37" s="14"/>
      <c r="K37" s="6"/>
      <c r="O37" s="10" t="e">
        <f>MATCH(#REF!,#REF!, 0)</f>
        <v>#REF!</v>
      </c>
      <c r="P37" s="12" t="str">
        <f>IF(OR(H37='Drop downs'!$G$7,H37='Drop downs'!$G$5), B37&amp;": "&amp;I37&amp;CHAR(10),"")</f>
        <v/>
      </c>
      <c r="Q37" s="12" t="str">
        <f>IF(H37='Drop downs'!$G$2,B37&amp;": "&amp;I37&amp;""," ")</f>
        <v xml:space="preserve"> </v>
      </c>
      <c r="R37" s="12" t="str">
        <f>IF('Option C'!C37='Drop downs'!$B$6,'Option C'!B37&amp;": "&amp;'Option C'!I37&amp;"","")</f>
        <v xml:space="preserve">SO12: </v>
      </c>
    </row>
    <row r="38" spans="1:18" ht="180" customHeight="1" x14ac:dyDescent="0.35">
      <c r="A38" s="15" t="s">
        <v>299</v>
      </c>
      <c r="B38" s="3" t="s">
        <v>300</v>
      </c>
      <c r="C38" s="14"/>
      <c r="D38" s="14"/>
      <c r="E38" s="14"/>
      <c r="F38" s="14"/>
      <c r="G38" s="14"/>
      <c r="H38" s="14"/>
      <c r="I38" s="25"/>
      <c r="J38" s="14"/>
      <c r="K38" s="14"/>
      <c r="O38" s="10" t="e">
        <f>MATCH(#REF!,#REF!, 0)</f>
        <v>#REF!</v>
      </c>
      <c r="P38" s="12" t="str">
        <f>IF(OR(H38='Drop downs'!$G$7,H38='Drop downs'!$G$5), B38&amp;": "&amp;I38&amp;CHAR(10),"")</f>
        <v/>
      </c>
      <c r="Q38" s="12" t="str">
        <f>IF(H38='Drop downs'!$G$2,B38&amp;": "&amp;I38&amp;""," ")</f>
        <v xml:space="preserve"> </v>
      </c>
      <c r="R38" s="12" t="str">
        <f>IF('Option C'!C38='Drop downs'!$B$6,'Option C'!B38&amp;": "&amp;'Option C'!I38&amp;"","")</f>
        <v xml:space="preserve">SO13: </v>
      </c>
    </row>
    <row r="39" spans="1:18" ht="120" customHeight="1" x14ac:dyDescent="0.35">
      <c r="A39" s="15" t="s">
        <v>302</v>
      </c>
      <c r="B39" s="3" t="s">
        <v>303</v>
      </c>
      <c r="C39" s="14"/>
      <c r="D39" s="14"/>
      <c r="E39" s="14"/>
      <c r="F39" s="14"/>
      <c r="G39" s="14"/>
      <c r="H39" s="14"/>
      <c r="I39" s="14"/>
      <c r="J39" s="14"/>
      <c r="K39" s="14"/>
      <c r="O39" s="10" t="e">
        <f>MATCH(#REF!,#REF!, 0)</f>
        <v>#REF!</v>
      </c>
      <c r="P39" s="12" t="str">
        <f>IF(OR(H39='Drop downs'!$G$7,H39='Drop downs'!$G$5), B39&amp;": "&amp;I39&amp;CHAR(10),"")</f>
        <v/>
      </c>
      <c r="Q39" s="12" t="str">
        <f>IF(H39='Drop downs'!$G$2,B39&amp;": "&amp;I39&amp;""," ")</f>
        <v xml:space="preserve"> </v>
      </c>
      <c r="R39" s="12" t="str">
        <f>IF('Option C'!C39='Drop downs'!$B$6,'Option C'!B39&amp;": "&amp;'Option C'!I39&amp;"","")</f>
        <v xml:space="preserve">SO14: </v>
      </c>
    </row>
    <row r="40" spans="1:18" ht="120" customHeight="1" x14ac:dyDescent="0.35">
      <c r="A40" s="15" t="s">
        <v>305</v>
      </c>
      <c r="B40" s="3" t="s">
        <v>306</v>
      </c>
      <c r="C40" s="14"/>
      <c r="D40" s="14"/>
      <c r="E40" s="14"/>
      <c r="F40" s="14"/>
      <c r="G40" s="14"/>
      <c r="H40" s="14"/>
      <c r="I40" s="14"/>
      <c r="J40" s="14"/>
      <c r="K40" s="14"/>
      <c r="O40" s="10" t="e">
        <f>MATCH(#REF!,#REF!, 0)</f>
        <v>#REF!</v>
      </c>
      <c r="P40" s="12" t="str">
        <f>IF(OR(H40='Drop downs'!$G$7,H40='Drop downs'!$G$5), B40&amp;": "&amp;I40&amp;CHAR(10),"")</f>
        <v/>
      </c>
      <c r="Q40" s="12" t="str">
        <f>IF(H40='Drop downs'!$G$2,B40&amp;": "&amp;I40&amp;""," ")</f>
        <v xml:space="preserve"> </v>
      </c>
      <c r="R40" s="12" t="str">
        <f>IF('Option C'!C40='Drop downs'!$B$6,'Option C'!B40&amp;": "&amp;'Option C'!I40&amp;"","")</f>
        <v xml:space="preserve">SO15: </v>
      </c>
    </row>
    <row r="41" spans="1:18" ht="120" customHeight="1" x14ac:dyDescent="0.35">
      <c r="A41" s="21" t="s">
        <v>308</v>
      </c>
      <c r="B41" s="21" t="s">
        <v>309</v>
      </c>
      <c r="C41" s="14"/>
      <c r="D41" s="14"/>
      <c r="E41" s="14"/>
      <c r="F41" s="14"/>
      <c r="G41" s="14"/>
      <c r="H41" s="14"/>
      <c r="I41" s="14"/>
      <c r="J41" s="14"/>
      <c r="K41" s="14"/>
      <c r="O41" s="10" t="e">
        <f>MATCH(#REF!,#REF!, 0)</f>
        <v>#REF!</v>
      </c>
      <c r="P41" s="12" t="str">
        <f>IF(OR(H41='Drop downs'!$G$7,H41='Drop downs'!$G$5), B41&amp;": "&amp;I41&amp;CHAR(10),"")</f>
        <v/>
      </c>
      <c r="Q41" s="12" t="str">
        <f>IF(H41='Drop downs'!$G$2,B41&amp;": "&amp;I41&amp;""," ")</f>
        <v xml:space="preserve"> </v>
      </c>
      <c r="R41" s="12" t="str">
        <f>IF('Option C'!C41='Drop downs'!$B$6,'Option C'!B41&amp;": "&amp;'Option C'!I41&amp;"","")</f>
        <v xml:space="preserve">SO16: </v>
      </c>
    </row>
    <row r="43" spans="1:18" x14ac:dyDescent="0.35">
      <c r="A43" s="336" t="s">
        <v>59</v>
      </c>
      <c r="B43" s="336"/>
      <c r="C43" s="336"/>
      <c r="D43" s="336"/>
      <c r="E43" s="336"/>
      <c r="F43" s="336"/>
      <c r="G43" s="336"/>
      <c r="H43" s="336"/>
      <c r="I43" s="336"/>
      <c r="J43" s="336"/>
      <c r="K43" s="336"/>
      <c r="O43" s="2"/>
    </row>
    <row r="44" spans="1:18" s="2" customFormat="1" ht="129" customHeight="1" x14ac:dyDescent="0.35">
      <c r="A44" s="296" t="str">
        <f>P8&amp;P27&amp;P28&amp;P29&amp;P30&amp;P31&amp;P32&amp;P33&amp;P34&amp;P35&amp;P36&amp;P37&amp;P38&amp;P39&amp;P40&amp;P41</f>
        <v/>
      </c>
      <c r="B44" s="296"/>
      <c r="C44" s="296"/>
      <c r="D44" s="296"/>
      <c r="E44" s="296"/>
      <c r="F44" s="296"/>
      <c r="G44" s="296"/>
      <c r="H44" s="296"/>
      <c r="I44" s="296"/>
      <c r="J44" s="296"/>
      <c r="K44" s="296"/>
    </row>
    <row r="45" spans="1:18" x14ac:dyDescent="0.35">
      <c r="A45" s="336" t="s">
        <v>61</v>
      </c>
      <c r="B45" s="336"/>
      <c r="C45" s="336"/>
      <c r="D45" s="336"/>
      <c r="E45" s="336"/>
      <c r="F45" s="336"/>
      <c r="G45" s="336"/>
      <c r="H45" s="336"/>
      <c r="I45" s="336"/>
      <c r="J45" s="336"/>
      <c r="K45" s="336"/>
      <c r="O45" s="2"/>
    </row>
    <row r="46" spans="1:18" ht="50.5" customHeight="1" x14ac:dyDescent="0.35">
      <c r="A46" s="296" t="str">
        <f>Q8&amp;Q27&amp;Q28&amp;Q29&amp;Q30&amp;Q31&amp;Q32&amp;Q33&amp;Q34&amp;Q35&amp;Q36&amp;Q37&amp;Q38&amp;Q39&amp;Q40&amp;Q41</f>
        <v xml:space="preserve">                </v>
      </c>
      <c r="B46" s="296"/>
      <c r="C46" s="296"/>
      <c r="D46" s="296"/>
      <c r="E46" s="296"/>
      <c r="F46" s="296"/>
      <c r="G46" s="296"/>
      <c r="H46" s="296"/>
      <c r="I46" s="296"/>
      <c r="J46" s="296"/>
      <c r="K46" s="296"/>
      <c r="O46" s="2"/>
    </row>
    <row r="47" spans="1:18" x14ac:dyDescent="0.35">
      <c r="A47" s="336" t="s">
        <v>63</v>
      </c>
      <c r="B47" s="336"/>
      <c r="C47" s="336"/>
      <c r="D47" s="336"/>
      <c r="E47" s="336"/>
      <c r="F47" s="336"/>
      <c r="G47" s="336"/>
      <c r="H47" s="336"/>
      <c r="I47" s="336"/>
      <c r="J47" s="336"/>
      <c r="K47" s="336"/>
      <c r="O47" s="2"/>
    </row>
    <row r="48" spans="1:18" ht="150" customHeight="1" x14ac:dyDescent="0.35">
      <c r="A48" s="292" t="s">
        <v>310</v>
      </c>
      <c r="B48" s="292"/>
      <c r="C48" s="292"/>
      <c r="D48" s="292"/>
      <c r="E48" s="292"/>
      <c r="F48" s="292"/>
      <c r="G48" s="292"/>
      <c r="H48" s="292"/>
      <c r="I48" s="292"/>
      <c r="J48" s="292"/>
      <c r="K48" s="292"/>
      <c r="O48" s="2"/>
    </row>
    <row r="49" spans="1:15" x14ac:dyDescent="0.35">
      <c r="A49" s="336" t="s">
        <v>65</v>
      </c>
      <c r="B49" s="336"/>
      <c r="C49" s="336"/>
      <c r="D49" s="336"/>
      <c r="E49" s="336"/>
      <c r="F49" s="336"/>
      <c r="G49" s="336"/>
      <c r="H49" s="336"/>
      <c r="I49" s="336"/>
      <c r="J49" s="336"/>
      <c r="K49" s="336"/>
      <c r="O49" s="2"/>
    </row>
    <row r="50" spans="1:15" ht="186.75" customHeight="1" x14ac:dyDescent="0.35">
      <c r="A50" s="292" t="s">
        <v>311</v>
      </c>
      <c r="B50" s="337"/>
      <c r="C50" s="292"/>
      <c r="D50" s="292"/>
      <c r="E50" s="292"/>
      <c r="F50" s="292"/>
      <c r="G50" s="292"/>
      <c r="H50" s="292"/>
      <c r="I50" s="292"/>
      <c r="J50" s="292"/>
      <c r="K50" s="292"/>
      <c r="O50" s="2"/>
    </row>
    <row r="51" spans="1:15" x14ac:dyDescent="0.35">
      <c r="O51" s="2"/>
    </row>
  </sheetData>
  <sheetProtection algorithmName="SHA-512" hashValue="Br/hcfeFnnHMhhbtNc2A0BELelLlmIGyEwt7PQAVHCLef5wZzKmWQ3iBRRKI1qPkAcDarWmIzPLoaJafANQQ4Q==" saltValue="AThXcKil+MLN5hZoXPTE4w==" spinCount="100000" sheet="1" objects="1" scenarios="1"/>
  <autoFilter ref="A7:K41" xr:uid="{D2C47CAF-421C-4D58-AA7A-22430CCF83D7}"/>
  <mergeCells count="34">
    <mergeCell ref="A50:K50"/>
    <mergeCell ref="A43:K43"/>
    <mergeCell ref="A44:K44"/>
    <mergeCell ref="A45:K45"/>
    <mergeCell ref="A46:K46"/>
    <mergeCell ref="A18:J18"/>
    <mergeCell ref="A19:J19"/>
    <mergeCell ref="A20:J20"/>
    <mergeCell ref="A21:J21"/>
    <mergeCell ref="A8:A17"/>
    <mergeCell ref="B8:B17"/>
    <mergeCell ref="A27:J27"/>
    <mergeCell ref="A47:K47"/>
    <mergeCell ref="A48:K48"/>
    <mergeCell ref="A49:K49"/>
    <mergeCell ref="A22:J22"/>
    <mergeCell ref="A23:J23"/>
    <mergeCell ref="A24:J24"/>
    <mergeCell ref="A25:J25"/>
    <mergeCell ref="A26:J26"/>
    <mergeCell ref="C1:D1"/>
    <mergeCell ref="C2:D2"/>
    <mergeCell ref="C4:D4"/>
    <mergeCell ref="C8:C17"/>
    <mergeCell ref="D8:D17"/>
    <mergeCell ref="A6:B6"/>
    <mergeCell ref="C6:K6"/>
    <mergeCell ref="H8:H17"/>
    <mergeCell ref="I8:I17"/>
    <mergeCell ref="J8:J17"/>
    <mergeCell ref="E8:E17"/>
    <mergeCell ref="F8:F17"/>
    <mergeCell ref="G8:G17"/>
    <mergeCell ref="K8:K17"/>
  </mergeCells>
  <conditionalFormatting sqref="A18:A27">
    <cfRule type="expression" dxfId="5248" priority="660">
      <formula>#REF!="No"</formula>
    </cfRule>
  </conditionalFormatting>
  <conditionalFormatting sqref="A18:K27">
    <cfRule type="expression" dxfId="5247" priority="661">
      <formula>$K18="No"</formula>
    </cfRule>
  </conditionalFormatting>
  <conditionalFormatting sqref="H8">
    <cfRule type="cellIs" dxfId="5246" priority="44" operator="equal">
      <formula>"Significant Negative"</formula>
    </cfRule>
    <cfRule type="cellIs" dxfId="5245" priority="45" operator="equal">
      <formula>"Minor Negative"</formula>
    </cfRule>
    <cfRule type="cellIs" dxfId="5244" priority="46" operator="equal">
      <formula>"Uncertain"</formula>
    </cfRule>
    <cfRule type="cellIs" dxfId="5243" priority="47" operator="equal">
      <formula>"Neutral"</formula>
    </cfRule>
    <cfRule type="cellIs" dxfId="5242" priority="48" operator="equal">
      <formula>"Minor Positive"</formula>
    </cfRule>
    <cfRule type="cellIs" dxfId="5241" priority="49" operator="equal">
      <formula>"Significant Positive"</formula>
    </cfRule>
  </conditionalFormatting>
  <conditionalFormatting sqref="H28:H41">
    <cfRule type="cellIs" dxfId="5240" priority="4" operator="equal">
      <formula>"Significant Negative"</formula>
    </cfRule>
    <cfRule type="cellIs" dxfId="5239" priority="5" operator="equal">
      <formula>"Minor Negative"</formula>
    </cfRule>
    <cfRule type="cellIs" dxfId="5238" priority="6" operator="equal">
      <formula>"Uncertain"</formula>
    </cfRule>
    <cfRule type="cellIs" dxfId="5237" priority="7" operator="equal">
      <formula>"Neutral"</formula>
    </cfRule>
    <cfRule type="cellIs" dxfId="5236" priority="8" operator="equal">
      <formula>"Minor Positive"</formula>
    </cfRule>
    <cfRule type="cellIs" dxfId="5235"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87E7A34-991E-4C4C-A8AD-C4669F903841}">
          <x14:formula1>
            <xm:f>'Drop downs'!$J$2:$J$3</xm:f>
          </x14:formula1>
          <xm:sqref>J8 J28:J41</xm:sqref>
        </x14:dataValidation>
        <x14:dataValidation type="list" allowBlank="1" showInputMessage="1" showErrorMessage="1" xr:uid="{587D8A5D-B5FA-4CD8-94E9-C702C3DE452F}">
          <x14:formula1>
            <xm:f>'Drop downs'!$B$2:$B$4</xm:f>
          </x14:formula1>
          <xm:sqref>C8 C28:C41</xm:sqref>
        </x14:dataValidation>
        <x14:dataValidation type="list" allowBlank="1" showInputMessage="1" showErrorMessage="1" xr:uid="{7518E567-6F7E-488B-BFE3-BE67D11B8021}">
          <x14:formula1>
            <xm:f>'Drop downs'!$C$2:$C$5</xm:f>
          </x14:formula1>
          <xm:sqref>D8 D28:D41</xm:sqref>
        </x14:dataValidation>
        <x14:dataValidation type="list" allowBlank="1" showInputMessage="1" showErrorMessage="1" xr:uid="{2B8AADC6-7947-446C-A17E-3B7CF670D549}">
          <x14:formula1>
            <xm:f>'Drop downs'!$D$2:$D$7</xm:f>
          </x14:formula1>
          <xm:sqref>E8 E28:E41</xm:sqref>
        </x14:dataValidation>
        <x14:dataValidation type="list" allowBlank="1" showInputMessage="1" showErrorMessage="1" xr:uid="{A4EBBBAD-FD54-4117-B137-4659A47240FA}">
          <x14:formula1>
            <xm:f>'Drop downs'!$E$2:$E$6</xm:f>
          </x14:formula1>
          <xm:sqref>F8 F28:F41</xm:sqref>
        </x14:dataValidation>
        <x14:dataValidation type="list" allowBlank="1" showInputMessage="1" showErrorMessage="1" xr:uid="{E5BA22FC-D8E1-4CBA-B0EA-B9DF18144C40}">
          <x14:formula1>
            <xm:f>'Drop downs'!$F$2:$F$6</xm:f>
          </x14:formula1>
          <xm:sqref>G8 G28:G41</xm:sqref>
        </x14:dataValidation>
        <x14:dataValidation type="list" allowBlank="1" showInputMessage="1" showErrorMessage="1" xr:uid="{73A7FE2E-8D75-41EA-A7A0-3803279B5950}">
          <x14:formula1>
            <xm:f>'Drop downs'!$G$2:$G$7</xm:f>
          </x14:formula1>
          <xm:sqref>H8 H28:H41</xm:sqref>
        </x14:dataValidation>
        <x14:dataValidation type="list" allowBlank="1" showInputMessage="1" showErrorMessage="1" xr:uid="{1B61ED17-420C-4C5F-9E5C-A58CC0A1807B}">
          <x14:formula1>
            <xm:f>'Drop downs'!$A$2:$A$3</xm:f>
          </x14:formula1>
          <xm:sqref>K18:K27</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800C-E9BD-4160-B926-9A1ECC496A2C}">
  <sheetPr codeName="Sheet121">
    <tabColor rgb="FF7030A0"/>
  </sheetPr>
  <dimension ref="A1:T98"/>
  <sheetViews>
    <sheetView showGridLines="0" zoomScaleNormal="100" workbookViewId="0">
      <selection activeCell="C1" sqref="C1:E1"/>
    </sheetView>
  </sheetViews>
  <sheetFormatPr defaultColWidth="8.54296875" defaultRowHeight="26" x14ac:dyDescent="0.6"/>
  <cols>
    <col min="1" max="1" width="47.54296875" style="175" customWidth="1"/>
    <col min="2" max="2" width="0.81640625" style="175" hidden="1" customWidth="1"/>
    <col min="3" max="3" width="95.453125" style="175" customWidth="1"/>
    <col min="4" max="4" width="27.453125" style="175" customWidth="1"/>
    <col min="5" max="5" width="20.54296875" style="175" customWidth="1"/>
    <col min="6" max="6" width="10.54296875" style="175" customWidth="1"/>
    <col min="7" max="7" width="14.453125" style="175" customWidth="1"/>
    <col min="8" max="8" width="16.54296875" style="175" customWidth="1"/>
    <col min="9" max="9" width="56.453125" style="175" customWidth="1"/>
    <col min="10" max="10" width="16.54296875" style="175" customWidth="1"/>
    <col min="11" max="11" width="41.453125" style="175" customWidth="1"/>
    <col min="12" max="13" width="9.453125" style="175" hidden="1" customWidth="1"/>
    <col min="14" max="15" width="8.54296875" style="175" hidden="1" customWidth="1"/>
    <col min="16" max="16" width="20.54296875" style="175" hidden="1" customWidth="1"/>
    <col min="17" max="17" width="12.54296875" style="175" hidden="1" customWidth="1"/>
    <col min="18" max="18" width="21" style="175" hidden="1" customWidth="1"/>
    <col min="19" max="19" width="12.54296875" style="175" hidden="1" customWidth="1"/>
    <col min="20" max="16384" width="8.54296875" style="175"/>
  </cols>
  <sheetData>
    <row r="1" spans="1:19" x14ac:dyDescent="0.6">
      <c r="A1" s="174" t="s">
        <v>30</v>
      </c>
      <c r="C1" s="412" t="s">
        <v>1116</v>
      </c>
      <c r="D1" s="412"/>
      <c r="E1" s="413"/>
      <c r="G1" s="177"/>
      <c r="H1" s="177"/>
      <c r="I1" s="177"/>
    </row>
    <row r="2" spans="1:19" x14ac:dyDescent="0.6">
      <c r="A2" s="174" t="s">
        <v>31</v>
      </c>
      <c r="B2" s="178"/>
      <c r="C2" s="412" t="s">
        <v>319</v>
      </c>
      <c r="D2" s="412"/>
      <c r="E2" s="413"/>
      <c r="G2" s="181"/>
      <c r="H2" s="181"/>
      <c r="I2" s="181"/>
    </row>
    <row r="3" spans="1:19" ht="51.65" customHeight="1" x14ac:dyDescent="0.6">
      <c r="A3" s="182" t="s">
        <v>32</v>
      </c>
      <c r="B3" s="183"/>
      <c r="C3" s="457" t="s">
        <v>1117</v>
      </c>
      <c r="D3" s="457"/>
      <c r="E3" s="457"/>
      <c r="G3" s="181"/>
      <c r="H3" s="181"/>
      <c r="I3" s="181"/>
    </row>
    <row r="4" spans="1:19" x14ac:dyDescent="0.6">
      <c r="A4" s="182" t="s">
        <v>33</v>
      </c>
      <c r="B4" s="184"/>
      <c r="C4" s="633" t="s">
        <v>447</v>
      </c>
      <c r="D4" s="414"/>
      <c r="E4" s="415"/>
      <c r="G4" s="181"/>
      <c r="H4" s="181"/>
      <c r="I4" s="181"/>
    </row>
    <row r="5" spans="1:19" ht="122.15" customHeight="1" x14ac:dyDescent="0.6">
      <c r="A5" s="174" t="s">
        <v>1118</v>
      </c>
      <c r="B5" s="228"/>
      <c r="C5" s="634" t="s">
        <v>1119</v>
      </c>
      <c r="D5" s="634"/>
      <c r="E5" s="634"/>
    </row>
    <row r="6" spans="1:19" x14ac:dyDescent="0.6">
      <c r="A6" s="635"/>
      <c r="B6" s="635"/>
      <c r="C6" s="635"/>
      <c r="D6" s="636"/>
      <c r="E6" s="636"/>
      <c r="F6" s="636"/>
      <c r="G6" s="636"/>
      <c r="H6" s="636"/>
      <c r="I6" s="636"/>
      <c r="J6" s="636"/>
      <c r="K6" s="636"/>
      <c r="L6" s="636"/>
      <c r="M6" s="636"/>
      <c r="P6" s="245"/>
      <c r="Q6" s="245"/>
      <c r="R6" s="245"/>
      <c r="S6" s="245"/>
    </row>
    <row r="7" spans="1:19" x14ac:dyDescent="0.6">
      <c r="A7" s="416" t="s">
        <v>35</v>
      </c>
      <c r="B7" s="416"/>
      <c r="C7" s="416"/>
      <c r="D7" s="229"/>
      <c r="E7" s="230"/>
      <c r="F7" s="230"/>
      <c r="G7" s="230"/>
      <c r="H7" s="230"/>
      <c r="I7" s="230"/>
      <c r="J7" s="230"/>
      <c r="K7" s="230"/>
      <c r="L7" s="175" t="s">
        <v>48</v>
      </c>
      <c r="M7" s="175" t="s">
        <v>323</v>
      </c>
      <c r="P7" s="188">
        <f>A89</f>
        <v>0</v>
      </c>
      <c r="Q7" s="188">
        <f>A91</f>
        <v>0</v>
      </c>
      <c r="R7" s="188">
        <f>A93</f>
        <v>0</v>
      </c>
      <c r="S7" s="175" t="s">
        <v>48</v>
      </c>
    </row>
    <row r="8" spans="1:19" ht="52" x14ac:dyDescent="0.6">
      <c r="A8" s="187" t="s">
        <v>1120</v>
      </c>
      <c r="B8" s="187" t="s">
        <v>37</v>
      </c>
      <c r="C8" s="187" t="s">
        <v>70</v>
      </c>
      <c r="D8" s="187" t="s">
        <v>1121</v>
      </c>
      <c r="E8" s="231"/>
      <c r="F8" s="231"/>
      <c r="G8" s="231"/>
      <c r="H8" s="232"/>
      <c r="I8" s="232"/>
      <c r="J8" s="232"/>
      <c r="K8" s="232"/>
      <c r="M8" s="233"/>
      <c r="P8" s="190" t="str">
        <f>IF(OR(H8='Drop downs'!$G$7,H8='Drop downs'!$G$5), B8&amp;": "&amp;I8&amp;CHAR(10),"")</f>
        <v/>
      </c>
      <c r="Q8" s="190" t="str">
        <f>IF(H8='Drop downs'!$G$2,B8&amp;": "&amp;I8&amp;""," ")</f>
        <v xml:space="preserve"> </v>
      </c>
      <c r="R8" s="190" t="str">
        <f>IF(LE1_ALT_1!D8='Drop downs'!$B$6,LE1_ALT_1!B8&amp;": "&amp;LE1_ALT_1!I8&amp;"","")</f>
        <v/>
      </c>
      <c r="S8" s="175" t="str">
        <f>IF(K8&gt;0,B8&amp;":"&amp;K8&amp;"
","")</f>
        <v/>
      </c>
    </row>
    <row r="9" spans="1:19" ht="229.5" customHeight="1" x14ac:dyDescent="0.6">
      <c r="A9" s="192" t="s">
        <v>1116</v>
      </c>
      <c r="B9" s="234"/>
      <c r="C9" s="192" t="s">
        <v>1122</v>
      </c>
      <c r="D9" s="234"/>
      <c r="E9" s="231"/>
      <c r="F9" s="231"/>
      <c r="G9" s="231"/>
      <c r="H9" s="232"/>
      <c r="I9" s="232"/>
      <c r="J9" s="232"/>
      <c r="K9" s="232"/>
      <c r="M9" s="233"/>
      <c r="P9" s="190"/>
      <c r="Q9" s="190"/>
      <c r="R9" s="190"/>
      <c r="S9" s="188"/>
    </row>
    <row r="10" spans="1:19" x14ac:dyDescent="0.6">
      <c r="A10" s="235"/>
      <c r="B10" s="236"/>
      <c r="C10" s="231"/>
      <c r="D10" s="231"/>
      <c r="E10" s="231"/>
      <c r="F10" s="231"/>
      <c r="G10" s="231"/>
      <c r="H10" s="232"/>
      <c r="I10" s="232"/>
      <c r="J10" s="232"/>
      <c r="K10" s="232"/>
      <c r="M10" s="233"/>
      <c r="P10" s="190"/>
      <c r="Q10" s="190"/>
      <c r="R10" s="190"/>
    </row>
    <row r="11" spans="1:19" x14ac:dyDescent="0.6">
      <c r="A11" s="235"/>
      <c r="B11" s="236"/>
      <c r="C11" s="231"/>
      <c r="D11" s="231"/>
      <c r="E11" s="231"/>
      <c r="F11" s="231"/>
      <c r="G11" s="231"/>
      <c r="H11" s="232"/>
      <c r="I11" s="232"/>
      <c r="J11" s="232"/>
      <c r="K11" s="232"/>
      <c r="M11" s="233"/>
      <c r="P11" s="190"/>
      <c r="Q11" s="190"/>
      <c r="R11" s="190"/>
    </row>
    <row r="12" spans="1:19" x14ac:dyDescent="0.6">
      <c r="A12" s="235"/>
      <c r="B12" s="236"/>
      <c r="C12" s="231"/>
      <c r="D12" s="231"/>
      <c r="E12" s="231"/>
      <c r="F12" s="231"/>
      <c r="G12" s="231"/>
      <c r="H12" s="232"/>
      <c r="I12" s="232"/>
      <c r="J12" s="232"/>
      <c r="K12" s="232"/>
      <c r="M12" s="233"/>
      <c r="P12" s="190"/>
      <c r="Q12" s="190"/>
      <c r="R12" s="190"/>
    </row>
    <row r="13" spans="1:19" x14ac:dyDescent="0.6">
      <c r="A13" s="235"/>
      <c r="B13" s="236"/>
      <c r="C13" s="231"/>
      <c r="D13" s="231"/>
      <c r="E13" s="231"/>
      <c r="F13" s="231"/>
      <c r="G13" s="231"/>
      <c r="H13" s="232"/>
      <c r="I13" s="232"/>
      <c r="J13" s="232"/>
      <c r="K13" s="232"/>
      <c r="M13" s="233"/>
      <c r="P13" s="190"/>
      <c r="Q13" s="190"/>
      <c r="R13" s="190"/>
    </row>
    <row r="14" spans="1:19" x14ac:dyDescent="0.6">
      <c r="A14" s="235"/>
      <c r="B14" s="236"/>
      <c r="C14" s="231"/>
      <c r="D14" s="231"/>
      <c r="E14" s="231"/>
      <c r="F14" s="231"/>
      <c r="G14" s="231"/>
      <c r="H14" s="232"/>
      <c r="I14" s="232"/>
      <c r="J14" s="232"/>
      <c r="K14" s="232"/>
      <c r="M14" s="233"/>
      <c r="P14" s="190"/>
      <c r="Q14" s="190"/>
      <c r="R14" s="190"/>
    </row>
    <row r="15" spans="1:19" x14ac:dyDescent="0.6">
      <c r="A15" s="235"/>
      <c r="B15" s="236"/>
      <c r="C15" s="231"/>
      <c r="D15" s="231"/>
      <c r="E15" s="231"/>
      <c r="F15" s="231"/>
      <c r="G15" s="231"/>
      <c r="H15" s="232"/>
      <c r="I15" s="232"/>
      <c r="J15" s="232"/>
      <c r="K15" s="232"/>
      <c r="M15" s="233"/>
      <c r="P15" s="190"/>
      <c r="Q15" s="190"/>
      <c r="R15" s="190"/>
    </row>
    <row r="16" spans="1:19" x14ac:dyDescent="0.6">
      <c r="A16" s="235"/>
      <c r="B16" s="236"/>
      <c r="C16" s="231"/>
      <c r="D16" s="231"/>
      <c r="E16" s="231"/>
      <c r="F16" s="231"/>
      <c r="G16" s="231"/>
      <c r="H16" s="232"/>
      <c r="I16" s="232"/>
      <c r="J16" s="232"/>
      <c r="K16" s="232"/>
      <c r="M16" s="233"/>
      <c r="P16" s="190"/>
      <c r="Q16" s="190"/>
      <c r="R16" s="190"/>
    </row>
    <row r="17" spans="1:19" x14ac:dyDescent="0.6">
      <c r="A17" s="235"/>
      <c r="B17" s="236"/>
      <c r="C17" s="231"/>
      <c r="D17" s="231"/>
      <c r="E17" s="231"/>
      <c r="F17" s="231"/>
      <c r="G17" s="231"/>
      <c r="H17" s="232"/>
      <c r="I17" s="232"/>
      <c r="J17" s="232"/>
      <c r="K17" s="232"/>
      <c r="M17" s="233"/>
      <c r="P17" s="190"/>
      <c r="Q17" s="190"/>
      <c r="R17" s="190"/>
    </row>
    <row r="18" spans="1:19" x14ac:dyDescent="0.6">
      <c r="A18" s="237"/>
      <c r="B18" s="231"/>
      <c r="C18" s="231"/>
      <c r="D18" s="232"/>
      <c r="E18" s="232"/>
      <c r="F18" s="232"/>
      <c r="G18" s="232"/>
      <c r="H18" s="232"/>
      <c r="I18" s="232"/>
      <c r="J18" s="232"/>
      <c r="K18" s="232"/>
      <c r="M18" s="233"/>
      <c r="P18" s="190" t="str">
        <f>IF(OR(H18='Drop downs'!$G$7,H18='Drop downs'!$G$5), B18&amp;": "&amp;I18&amp;CHAR(10),"")</f>
        <v/>
      </c>
      <c r="Q18" s="190" t="str">
        <f>IF(H18='Drop downs'!$G$2,B18&amp;": "&amp;I18&amp;""," ")</f>
        <v xml:space="preserve"> </v>
      </c>
      <c r="R18" s="190" t="str">
        <f>IF(LE1_ALT_1!D18='Drop downs'!$B$6,LE1_ALT_1!B18&amp;": "&amp;LE1_ALT_1!I18&amp;"","")</f>
        <v xml:space="preserve">: </v>
      </c>
      <c r="S18" s="175" t="str">
        <f>IF(K18&gt;0,B18&amp;":"&amp;K18&amp;"
","")</f>
        <v/>
      </c>
    </row>
    <row r="19" spans="1:19" x14ac:dyDescent="0.6">
      <c r="A19" s="237"/>
      <c r="B19" s="231"/>
      <c r="C19" s="231"/>
      <c r="D19" s="232"/>
      <c r="E19" s="232"/>
      <c r="F19" s="232"/>
      <c r="G19" s="232"/>
      <c r="H19" s="232"/>
      <c r="I19" s="232"/>
      <c r="J19" s="232"/>
      <c r="K19" s="232"/>
      <c r="M19" s="233"/>
      <c r="P19" s="190"/>
      <c r="Q19" s="190"/>
      <c r="R19" s="190"/>
    </row>
    <row r="20" spans="1:19" x14ac:dyDescent="0.6">
      <c r="A20" s="235"/>
      <c r="B20" s="231"/>
      <c r="C20" s="231"/>
      <c r="D20" s="232"/>
      <c r="E20" s="232"/>
      <c r="F20" s="232"/>
      <c r="G20" s="232"/>
      <c r="H20" s="232"/>
      <c r="I20" s="232"/>
      <c r="J20" s="232"/>
      <c r="K20" s="232"/>
      <c r="M20" s="233"/>
      <c r="P20" s="190" t="str">
        <f>IF(OR(H20='Drop downs'!$G$7,H20='Drop downs'!$G$5), B20&amp;": "&amp;I20&amp;CHAR(10),"")</f>
        <v/>
      </c>
      <c r="Q20" s="190" t="str">
        <f>IF(H20='Drop downs'!$G$2,B20&amp;": "&amp;I20&amp;""," ")</f>
        <v xml:space="preserve"> </v>
      </c>
      <c r="R20" s="190" t="str">
        <f>IF(LE1_ALT_1!D20='Drop downs'!$B$6,LE1_ALT_1!B20&amp;": "&amp;LE1_ALT_1!I20&amp;"","")</f>
        <v xml:space="preserve">: </v>
      </c>
      <c r="S20" s="175" t="str">
        <f>IF(K20&gt;0,B20&amp;":"&amp;K20&amp;"
","")</f>
        <v/>
      </c>
    </row>
    <row r="21" spans="1:19" x14ac:dyDescent="0.6">
      <c r="A21" s="235"/>
      <c r="B21" s="231"/>
      <c r="C21" s="231"/>
      <c r="D21" s="232"/>
      <c r="E21" s="232"/>
      <c r="F21" s="232"/>
      <c r="G21" s="232"/>
      <c r="H21" s="232"/>
      <c r="I21" s="232"/>
      <c r="J21" s="232"/>
      <c r="K21" s="232"/>
      <c r="M21" s="233"/>
      <c r="P21" s="190"/>
      <c r="Q21" s="190"/>
      <c r="R21" s="190"/>
    </row>
    <row r="22" spans="1:19" x14ac:dyDescent="0.6">
      <c r="A22" s="235"/>
      <c r="B22" s="231"/>
      <c r="C22" s="231"/>
      <c r="D22" s="232"/>
      <c r="E22" s="232"/>
      <c r="F22" s="232"/>
      <c r="G22" s="232"/>
      <c r="H22" s="232"/>
      <c r="I22" s="232"/>
      <c r="J22" s="232"/>
      <c r="K22" s="232"/>
      <c r="M22" s="233"/>
      <c r="P22" s="190"/>
      <c r="Q22" s="190"/>
      <c r="R22" s="190"/>
    </row>
    <row r="23" spans="1:19" x14ac:dyDescent="0.6">
      <c r="A23" s="235"/>
      <c r="B23" s="231"/>
      <c r="C23" s="231"/>
      <c r="D23" s="232"/>
      <c r="E23" s="232"/>
      <c r="F23" s="232"/>
      <c r="G23" s="232"/>
      <c r="H23" s="232"/>
      <c r="I23" s="232"/>
      <c r="J23" s="232"/>
      <c r="K23" s="232"/>
      <c r="M23" s="233"/>
      <c r="P23" s="190"/>
      <c r="Q23" s="190"/>
      <c r="R23" s="190"/>
    </row>
    <row r="24" spans="1:19" x14ac:dyDescent="0.6">
      <c r="A24" s="235"/>
      <c r="B24" s="231"/>
      <c r="C24" s="231"/>
      <c r="D24" s="232"/>
      <c r="E24" s="232"/>
      <c r="F24" s="232"/>
      <c r="G24" s="232"/>
      <c r="H24" s="232"/>
      <c r="I24" s="232"/>
      <c r="J24" s="232"/>
      <c r="K24" s="232"/>
      <c r="M24" s="233"/>
      <c r="P24" s="190"/>
      <c r="Q24" s="190"/>
      <c r="R24" s="190"/>
    </row>
    <row r="25" spans="1:19" x14ac:dyDescent="0.6">
      <c r="A25" s="235"/>
      <c r="B25" s="231"/>
      <c r="C25" s="231"/>
      <c r="D25" s="232"/>
      <c r="E25" s="232"/>
      <c r="F25" s="232"/>
      <c r="G25" s="232"/>
      <c r="H25" s="232"/>
      <c r="I25" s="232"/>
      <c r="J25" s="232"/>
      <c r="K25" s="232"/>
      <c r="M25" s="233"/>
      <c r="P25" s="190"/>
      <c r="Q25" s="190"/>
      <c r="R25" s="190"/>
    </row>
    <row r="26" spans="1:19" x14ac:dyDescent="0.6">
      <c r="A26" s="235"/>
      <c r="B26" s="231"/>
      <c r="C26" s="231"/>
      <c r="D26" s="232"/>
      <c r="E26" s="232"/>
      <c r="F26" s="232"/>
      <c r="G26" s="232"/>
      <c r="H26" s="232"/>
      <c r="I26" s="232"/>
      <c r="J26" s="232"/>
      <c r="K26" s="232"/>
      <c r="M26" s="233"/>
      <c r="P26" s="190"/>
      <c r="Q26" s="190"/>
      <c r="R26" s="190"/>
    </row>
    <row r="27" spans="1:19" x14ac:dyDescent="0.6">
      <c r="A27" s="235"/>
      <c r="B27" s="231"/>
      <c r="C27" s="231"/>
      <c r="D27" s="232"/>
      <c r="E27" s="232"/>
      <c r="F27" s="232"/>
      <c r="G27" s="232"/>
      <c r="H27" s="232"/>
      <c r="I27" s="232"/>
      <c r="J27" s="232"/>
      <c r="K27" s="232"/>
      <c r="M27" s="233"/>
      <c r="P27" s="190"/>
      <c r="Q27" s="190"/>
      <c r="R27" s="190"/>
    </row>
    <row r="28" spans="1:19" x14ac:dyDescent="0.6">
      <c r="A28" s="235"/>
      <c r="B28" s="231"/>
      <c r="C28" s="238"/>
      <c r="D28" s="232"/>
      <c r="E28" s="232"/>
      <c r="F28" s="232"/>
      <c r="G28" s="232"/>
      <c r="H28" s="232"/>
      <c r="I28" s="232"/>
      <c r="J28" s="232"/>
      <c r="K28" s="232"/>
      <c r="M28" s="233"/>
      <c r="P28" s="190" t="str">
        <f>IF(OR(H28='Drop downs'!$G$7,H28='Drop downs'!$G$5), B28&amp;": "&amp;I28&amp;CHAR(10),"")</f>
        <v/>
      </c>
      <c r="Q28" s="190" t="str">
        <f>IF(H28='Drop downs'!$G$2,B28&amp;": "&amp;I28&amp;""," ")</f>
        <v xml:space="preserve"> </v>
      </c>
      <c r="R28" s="190" t="str">
        <f>IF(LE1_ALT_1!D28='Drop downs'!$B$6,LE1_ALT_1!B28&amp;": "&amp;LE1_ALT_1!I28&amp;"","")</f>
        <v xml:space="preserve">: </v>
      </c>
      <c r="S28" s="175" t="str">
        <f>IF(K28&gt;0,B28&amp;":"&amp;K28&amp;"
","")</f>
        <v/>
      </c>
    </row>
    <row r="29" spans="1:19" x14ac:dyDescent="0.6">
      <c r="A29" s="235"/>
      <c r="B29" s="231"/>
      <c r="C29" s="238"/>
      <c r="D29" s="232"/>
      <c r="E29" s="232"/>
      <c r="F29" s="232"/>
      <c r="G29" s="232"/>
      <c r="H29" s="232"/>
      <c r="I29" s="232"/>
      <c r="J29" s="232"/>
      <c r="K29" s="232"/>
      <c r="M29" s="233"/>
      <c r="P29" s="190"/>
      <c r="Q29" s="190"/>
      <c r="R29" s="190"/>
    </row>
    <row r="30" spans="1:19" x14ac:dyDescent="0.6">
      <c r="A30" s="235"/>
      <c r="B30" s="231"/>
      <c r="C30" s="238"/>
      <c r="D30" s="232"/>
      <c r="E30" s="232"/>
      <c r="F30" s="232"/>
      <c r="G30" s="232"/>
      <c r="H30" s="232"/>
      <c r="I30" s="232"/>
      <c r="J30" s="232"/>
      <c r="K30" s="232"/>
      <c r="M30" s="233"/>
      <c r="P30" s="190"/>
      <c r="Q30" s="190"/>
      <c r="R30" s="190"/>
    </row>
    <row r="31" spans="1:19" x14ac:dyDescent="0.6">
      <c r="A31" s="235"/>
      <c r="B31" s="231"/>
      <c r="C31" s="238"/>
      <c r="D31" s="232"/>
      <c r="E31" s="232"/>
      <c r="F31" s="232"/>
      <c r="G31" s="232"/>
      <c r="H31" s="232"/>
      <c r="I31" s="232"/>
      <c r="J31" s="232"/>
      <c r="K31" s="232"/>
      <c r="M31" s="233"/>
      <c r="P31" s="190"/>
      <c r="Q31" s="190"/>
      <c r="R31" s="190"/>
    </row>
    <row r="32" spans="1:19" x14ac:dyDescent="0.6">
      <c r="A32" s="235"/>
      <c r="B32" s="231"/>
      <c r="C32" s="238"/>
      <c r="D32" s="232"/>
      <c r="E32" s="232"/>
      <c r="F32" s="232"/>
      <c r="G32" s="232"/>
      <c r="H32" s="232"/>
      <c r="I32" s="232"/>
      <c r="J32" s="232"/>
      <c r="K32" s="232"/>
      <c r="M32" s="233"/>
      <c r="P32" s="190"/>
      <c r="Q32" s="190"/>
      <c r="R32" s="190"/>
    </row>
    <row r="33" spans="1:19" x14ac:dyDescent="0.6">
      <c r="A33" s="235"/>
      <c r="B33" s="231"/>
      <c r="C33" s="238"/>
      <c r="D33" s="232"/>
      <c r="E33" s="232"/>
      <c r="F33" s="232"/>
      <c r="G33" s="232"/>
      <c r="H33" s="232"/>
      <c r="I33" s="232"/>
      <c r="J33" s="232"/>
      <c r="K33" s="232"/>
      <c r="M33" s="233"/>
      <c r="P33" s="190"/>
      <c r="Q33" s="190"/>
      <c r="R33" s="190"/>
    </row>
    <row r="34" spans="1:19" x14ac:dyDescent="0.6">
      <c r="A34" s="235"/>
      <c r="B34" s="231"/>
      <c r="C34" s="238"/>
      <c r="D34" s="232"/>
      <c r="E34" s="232"/>
      <c r="F34" s="232"/>
      <c r="G34" s="232"/>
      <c r="H34" s="232"/>
      <c r="I34" s="232"/>
      <c r="J34" s="232"/>
      <c r="K34" s="232"/>
      <c r="M34" s="233"/>
      <c r="P34" s="190"/>
      <c r="Q34" s="190"/>
      <c r="R34" s="190"/>
    </row>
    <row r="35" spans="1:19" x14ac:dyDescent="0.6">
      <c r="A35" s="235"/>
      <c r="B35" s="231"/>
      <c r="C35" s="238"/>
      <c r="D35" s="232"/>
      <c r="E35" s="232"/>
      <c r="F35" s="232"/>
      <c r="G35" s="232"/>
      <c r="H35" s="232"/>
      <c r="I35" s="232"/>
      <c r="J35" s="232"/>
      <c r="K35" s="232"/>
      <c r="M35" s="233"/>
      <c r="P35" s="190"/>
      <c r="Q35" s="190"/>
      <c r="R35" s="190"/>
    </row>
    <row r="36" spans="1:19" x14ac:dyDescent="0.6">
      <c r="A36" s="235"/>
      <c r="B36" s="231"/>
      <c r="C36" s="231"/>
      <c r="D36" s="232"/>
      <c r="E36" s="232"/>
      <c r="F36" s="232"/>
      <c r="G36" s="232"/>
      <c r="H36" s="232"/>
      <c r="I36" s="232"/>
      <c r="J36" s="232"/>
      <c r="K36" s="232"/>
      <c r="M36" s="233"/>
      <c r="P36" s="190" t="str">
        <f>IF(OR(H36='Drop downs'!$G$7,H36='Drop downs'!$G$5), B36&amp;": "&amp;I36&amp;CHAR(10),"")</f>
        <v/>
      </c>
      <c r="Q36" s="190" t="str">
        <f>IF(H36='Drop downs'!$G$2,B36&amp;": "&amp;I36&amp;""," ")</f>
        <v xml:space="preserve"> </v>
      </c>
      <c r="R36" s="190" t="str">
        <f>IF(LE1_ALT_1!D36='Drop downs'!$B$6,LE1_ALT_1!B36&amp;": "&amp;LE1_ALT_1!I36&amp;"","")</f>
        <v xml:space="preserve">: </v>
      </c>
      <c r="S36" s="175" t="str">
        <f>IF(K36&gt;0,B36&amp;":"&amp;K36&amp;"
","")</f>
        <v/>
      </c>
    </row>
    <row r="37" spans="1:19" x14ac:dyDescent="0.6">
      <c r="A37" s="235"/>
      <c r="B37" s="231"/>
      <c r="C37" s="231"/>
      <c r="D37" s="232"/>
      <c r="E37" s="232"/>
      <c r="F37" s="232"/>
      <c r="G37" s="232"/>
      <c r="H37" s="232"/>
      <c r="I37" s="232"/>
      <c r="J37" s="232"/>
      <c r="K37" s="232"/>
      <c r="M37" s="233"/>
      <c r="P37" s="190"/>
      <c r="Q37" s="190"/>
      <c r="R37" s="190"/>
    </row>
    <row r="38" spans="1:19" x14ac:dyDescent="0.6">
      <c r="A38" s="235"/>
      <c r="B38" s="231"/>
      <c r="C38" s="231"/>
      <c r="D38" s="232"/>
      <c r="E38" s="232"/>
      <c r="F38" s="232"/>
      <c r="G38" s="232"/>
      <c r="H38" s="232"/>
      <c r="I38" s="232"/>
      <c r="J38" s="232"/>
      <c r="K38" s="232"/>
      <c r="M38" s="233"/>
      <c r="P38" s="190"/>
      <c r="Q38" s="190"/>
      <c r="R38" s="190"/>
    </row>
    <row r="39" spans="1:19" x14ac:dyDescent="0.6">
      <c r="A39" s="235"/>
      <c r="B39" s="231"/>
      <c r="C39" s="231"/>
      <c r="D39" s="232"/>
      <c r="E39" s="232"/>
      <c r="F39" s="232"/>
      <c r="G39" s="232"/>
      <c r="H39" s="232"/>
      <c r="I39" s="232"/>
      <c r="J39" s="232"/>
      <c r="K39" s="232"/>
      <c r="M39" s="233"/>
      <c r="P39" s="190"/>
      <c r="Q39" s="190"/>
      <c r="R39" s="190"/>
    </row>
    <row r="40" spans="1:19" x14ac:dyDescent="0.6">
      <c r="A40" s="235"/>
      <c r="B40" s="231"/>
      <c r="C40" s="231"/>
      <c r="D40" s="232"/>
      <c r="E40" s="232"/>
      <c r="F40" s="232"/>
      <c r="G40" s="232"/>
      <c r="H40" s="232"/>
      <c r="I40" s="232"/>
      <c r="J40" s="232"/>
      <c r="K40" s="232"/>
      <c r="M40" s="233"/>
      <c r="P40" s="190"/>
      <c r="Q40" s="190"/>
      <c r="R40" s="190"/>
    </row>
    <row r="41" spans="1:19" x14ac:dyDescent="0.6">
      <c r="A41" s="235"/>
      <c r="B41" s="231"/>
      <c r="C41" s="231"/>
      <c r="D41" s="232"/>
      <c r="E41" s="232"/>
      <c r="F41" s="232"/>
      <c r="G41" s="232"/>
      <c r="H41" s="232"/>
      <c r="I41" s="232"/>
      <c r="J41" s="232"/>
      <c r="K41" s="232"/>
      <c r="M41" s="233"/>
      <c r="P41" s="190"/>
      <c r="Q41" s="190"/>
      <c r="R41" s="190"/>
    </row>
    <row r="42" spans="1:19" x14ac:dyDescent="0.6">
      <c r="A42" s="235"/>
      <c r="B42" s="231"/>
      <c r="C42" s="231"/>
      <c r="D42" s="232"/>
      <c r="E42" s="232"/>
      <c r="F42" s="232"/>
      <c r="G42" s="232"/>
      <c r="H42" s="232"/>
      <c r="I42" s="232"/>
      <c r="J42" s="232"/>
      <c r="K42" s="232"/>
      <c r="M42" s="233"/>
      <c r="P42" s="190" t="str">
        <f>IF(OR(H42='Drop downs'!$G$7,H42='Drop downs'!$G$5), B42&amp;": "&amp;I42&amp;CHAR(10),"")</f>
        <v/>
      </c>
      <c r="Q42" s="190" t="str">
        <f>IF(H42='Drop downs'!$G$2,B42&amp;": "&amp;I42&amp;""," ")</f>
        <v xml:space="preserve"> </v>
      </c>
      <c r="R42" s="190" t="str">
        <f>IF(LE1_ALT_1!D42='Drop downs'!$B$6,LE1_ALT_1!B42&amp;": "&amp;LE1_ALT_1!I42&amp;"","")</f>
        <v xml:space="preserve">: </v>
      </c>
      <c r="S42" s="175" t="str">
        <f>IF(K42&gt;0,B42&amp;":"&amp;K42&amp;"
","")</f>
        <v/>
      </c>
    </row>
    <row r="43" spans="1:19" x14ac:dyDescent="0.6">
      <c r="A43" s="235"/>
      <c r="B43" s="231"/>
      <c r="C43" s="231"/>
      <c r="D43" s="232"/>
      <c r="E43" s="232"/>
      <c r="F43" s="232"/>
      <c r="G43" s="232"/>
      <c r="H43" s="232"/>
      <c r="I43" s="232"/>
      <c r="J43" s="232"/>
      <c r="K43" s="232"/>
      <c r="M43" s="233"/>
      <c r="P43" s="190"/>
      <c r="Q43" s="190"/>
      <c r="R43" s="190"/>
    </row>
    <row r="44" spans="1:19" x14ac:dyDescent="0.6">
      <c r="A44" s="235"/>
      <c r="B44" s="231"/>
      <c r="C44" s="231"/>
      <c r="D44" s="232"/>
      <c r="E44" s="232"/>
      <c r="F44" s="232"/>
      <c r="G44" s="232"/>
      <c r="H44" s="232"/>
      <c r="I44" s="232"/>
      <c r="J44" s="232"/>
      <c r="K44" s="232"/>
      <c r="M44" s="233"/>
      <c r="P44" s="190"/>
      <c r="Q44" s="190"/>
      <c r="R44" s="190"/>
    </row>
    <row r="45" spans="1:19" x14ac:dyDescent="0.6">
      <c r="A45" s="235"/>
      <c r="B45" s="231"/>
      <c r="C45" s="231"/>
      <c r="D45" s="232"/>
      <c r="E45" s="232"/>
      <c r="F45" s="232"/>
      <c r="G45" s="232"/>
      <c r="H45" s="232"/>
      <c r="I45" s="232"/>
      <c r="J45" s="232"/>
      <c r="K45" s="232"/>
      <c r="M45" s="233"/>
      <c r="P45" s="190"/>
      <c r="Q45" s="190"/>
      <c r="R45" s="190"/>
    </row>
    <row r="46" spans="1:19" x14ac:dyDescent="0.6">
      <c r="A46" s="235"/>
      <c r="B46" s="231"/>
      <c r="C46" s="231"/>
      <c r="D46" s="232"/>
      <c r="E46" s="232"/>
      <c r="F46" s="232"/>
      <c r="G46" s="232"/>
      <c r="H46" s="232"/>
      <c r="I46" s="232"/>
      <c r="J46" s="232"/>
      <c r="K46" s="232"/>
      <c r="M46" s="233"/>
      <c r="P46" s="190"/>
      <c r="Q46" s="190"/>
      <c r="R46" s="190"/>
    </row>
    <row r="47" spans="1:19" x14ac:dyDescent="0.6">
      <c r="A47" s="235"/>
      <c r="B47" s="231"/>
      <c r="C47" s="231"/>
      <c r="D47" s="232"/>
      <c r="E47" s="232"/>
      <c r="F47" s="232"/>
      <c r="G47" s="232"/>
      <c r="H47" s="232"/>
      <c r="I47" s="232"/>
      <c r="J47" s="232"/>
      <c r="K47" s="232"/>
      <c r="M47" s="233"/>
      <c r="P47" s="190" t="str">
        <f>IF(OR(H47='Drop downs'!$G$7,H47='Drop downs'!$G$5), B47&amp;": "&amp;I47&amp;CHAR(10),"")</f>
        <v/>
      </c>
      <c r="Q47" s="190" t="str">
        <f>IF(H47='Drop downs'!$G$2,B47&amp;": "&amp;I47&amp;""," ")</f>
        <v xml:space="preserve"> </v>
      </c>
      <c r="R47" s="190" t="str">
        <f>IF(LE1_ALT_1!D47='Drop downs'!$B$6,LE1_ALT_1!B47&amp;": "&amp;LE1_ALT_1!I47&amp;"","")</f>
        <v xml:space="preserve">: </v>
      </c>
      <c r="S47" s="175" t="str">
        <f>IF(K47&gt;0,B47&amp;":"&amp;K47&amp;"
","")</f>
        <v/>
      </c>
    </row>
    <row r="48" spans="1:19" x14ac:dyDescent="0.6">
      <c r="A48" s="235"/>
      <c r="B48" s="231"/>
      <c r="C48" s="231"/>
      <c r="D48" s="232"/>
      <c r="E48" s="232"/>
      <c r="F48" s="232"/>
      <c r="G48" s="232"/>
      <c r="H48" s="232"/>
      <c r="I48" s="232"/>
      <c r="J48" s="232"/>
      <c r="K48" s="232"/>
      <c r="M48" s="233"/>
      <c r="P48" s="190" t="str">
        <f>IF(OR(H48='Drop downs'!$G$7,H48='Drop downs'!$G$5), B48&amp;": "&amp;I48&amp;CHAR(10),"")</f>
        <v/>
      </c>
      <c r="Q48" s="190" t="str">
        <f>IF(H48='Drop downs'!$G$2,B48&amp;": "&amp;I48&amp;""," ")</f>
        <v xml:space="preserve"> </v>
      </c>
      <c r="R48" s="190" t="str">
        <f>IF(LE1_ALT_1!D48='Drop downs'!$B$6,LE1_ALT_1!B48&amp;": "&amp;LE1_ALT_1!I48&amp;"","")</f>
        <v xml:space="preserve">: </v>
      </c>
    </row>
    <row r="49" spans="1:19" x14ac:dyDescent="0.6">
      <c r="A49" s="235"/>
      <c r="B49" s="231"/>
      <c r="C49" s="231"/>
      <c r="D49" s="232"/>
      <c r="E49" s="232"/>
      <c r="F49" s="232"/>
      <c r="G49" s="232"/>
      <c r="H49" s="232"/>
      <c r="I49" s="232"/>
      <c r="J49" s="232"/>
      <c r="K49" s="232"/>
      <c r="M49" s="233"/>
      <c r="P49" s="190" t="str">
        <f>IF(OR(H49='Drop downs'!$G$7,H49='Drop downs'!$G$5), B49&amp;": "&amp;I49&amp;CHAR(10),"")</f>
        <v/>
      </c>
      <c r="Q49" s="190" t="str">
        <f>IF(H49='Drop downs'!$G$2,B49&amp;": "&amp;I49&amp;""," ")</f>
        <v xml:space="preserve"> </v>
      </c>
      <c r="R49" s="190" t="str">
        <f>IF(LE1_ALT_1!D49='Drop downs'!$B$6,LE1_ALT_1!B49&amp;": "&amp;LE1_ALT_1!I49&amp;"","")</f>
        <v xml:space="preserve">: </v>
      </c>
      <c r="S49" s="175" t="str">
        <f>IF(K49&gt;0,B49&amp;":"&amp;K49&amp;"
","")</f>
        <v/>
      </c>
    </row>
    <row r="50" spans="1:19" x14ac:dyDescent="0.6">
      <c r="A50" s="235"/>
      <c r="B50" s="231"/>
      <c r="C50" s="231"/>
      <c r="D50" s="232"/>
      <c r="E50" s="232"/>
      <c r="F50" s="232"/>
      <c r="G50" s="232"/>
      <c r="H50" s="232"/>
      <c r="I50" s="232"/>
      <c r="J50" s="232"/>
      <c r="K50" s="232"/>
      <c r="M50" s="233"/>
      <c r="P50" s="190"/>
      <c r="Q50" s="190"/>
      <c r="R50" s="190"/>
    </row>
    <row r="51" spans="1:19" x14ac:dyDescent="0.6">
      <c r="A51" s="235"/>
      <c r="B51" s="231"/>
      <c r="C51" s="239"/>
      <c r="D51" s="232"/>
      <c r="E51" s="232"/>
      <c r="F51" s="232"/>
      <c r="G51" s="232"/>
      <c r="H51" s="232"/>
      <c r="I51" s="232"/>
      <c r="J51" s="232"/>
      <c r="K51" s="232"/>
      <c r="M51" s="233"/>
      <c r="P51" s="190"/>
      <c r="Q51" s="190"/>
      <c r="R51" s="190"/>
    </row>
    <row r="52" spans="1:19" x14ac:dyDescent="0.6">
      <c r="A52" s="235"/>
      <c r="B52" s="231"/>
      <c r="C52" s="231"/>
      <c r="D52" s="232"/>
      <c r="E52" s="232"/>
      <c r="F52" s="232"/>
      <c r="G52" s="232"/>
      <c r="H52" s="232"/>
      <c r="I52" s="232"/>
      <c r="J52" s="232"/>
      <c r="K52" s="232"/>
      <c r="M52" s="233"/>
      <c r="P52" s="190"/>
      <c r="Q52" s="190"/>
      <c r="R52" s="190"/>
    </row>
    <row r="53" spans="1:19" x14ac:dyDescent="0.6">
      <c r="A53" s="235"/>
      <c r="B53" s="231"/>
      <c r="C53" s="231"/>
      <c r="D53" s="232"/>
      <c r="E53" s="232"/>
      <c r="F53" s="232"/>
      <c r="G53" s="232"/>
      <c r="H53" s="232"/>
      <c r="I53" s="232"/>
      <c r="J53" s="232"/>
      <c r="K53" s="232"/>
      <c r="M53" s="233"/>
      <c r="P53" s="190"/>
      <c r="Q53" s="190"/>
      <c r="R53" s="190"/>
    </row>
    <row r="54" spans="1:19" x14ac:dyDescent="0.6">
      <c r="A54" s="235"/>
      <c r="B54" s="231"/>
      <c r="C54" s="236"/>
      <c r="D54" s="232"/>
      <c r="E54" s="232"/>
      <c r="F54" s="232"/>
      <c r="G54" s="232"/>
      <c r="H54" s="232"/>
      <c r="I54" s="232"/>
      <c r="J54" s="232"/>
      <c r="K54" s="232"/>
      <c r="M54" s="233"/>
      <c r="P54" s="190" t="str">
        <f>IF(OR(H54='Drop downs'!$G$7,H54='Drop downs'!$G$5), B54&amp;": "&amp;I54&amp;CHAR(10),"")</f>
        <v/>
      </c>
      <c r="Q54" s="190" t="str">
        <f>IF(H54='Drop downs'!$G$2,B54&amp;": "&amp;I54&amp;""," ")</f>
        <v xml:space="preserve"> </v>
      </c>
      <c r="R54" s="190" t="str">
        <f>IF(LE1_ALT_1!D54='Drop downs'!$B$6,LE1_ALT_1!B54&amp;": "&amp;LE1_ALT_1!I54&amp;"","")</f>
        <v xml:space="preserve">: </v>
      </c>
      <c r="S54" s="175" t="str">
        <f>IF(K54&gt;0,B54&amp;":"&amp;K54&amp;"
","")</f>
        <v/>
      </c>
    </row>
    <row r="55" spans="1:19" x14ac:dyDescent="0.6">
      <c r="A55" s="235"/>
      <c r="B55" s="231"/>
      <c r="C55" s="236"/>
      <c r="D55" s="232"/>
      <c r="E55" s="232"/>
      <c r="F55" s="232"/>
      <c r="G55" s="232"/>
      <c r="H55" s="232"/>
      <c r="I55" s="232"/>
      <c r="J55" s="232"/>
      <c r="K55" s="232"/>
      <c r="M55" s="233"/>
      <c r="P55" s="190"/>
      <c r="Q55" s="190"/>
      <c r="R55" s="190"/>
    </row>
    <row r="56" spans="1:19" x14ac:dyDescent="0.6">
      <c r="A56" s="235"/>
      <c r="B56" s="231"/>
      <c r="C56" s="188"/>
      <c r="D56" s="232"/>
      <c r="E56" s="232"/>
      <c r="F56" s="232"/>
      <c r="G56" s="232"/>
      <c r="H56" s="232"/>
      <c r="I56" s="232"/>
      <c r="J56" s="232"/>
      <c r="K56" s="232"/>
      <c r="M56" s="233"/>
      <c r="P56" s="190"/>
      <c r="Q56" s="190"/>
      <c r="R56" s="190"/>
    </row>
    <row r="57" spans="1:19" x14ac:dyDescent="0.6">
      <c r="A57" s="235"/>
      <c r="B57" s="231"/>
      <c r="C57" s="231"/>
      <c r="D57" s="232"/>
      <c r="E57" s="232"/>
      <c r="F57" s="232"/>
      <c r="G57" s="232"/>
      <c r="H57" s="232"/>
      <c r="I57" s="232"/>
      <c r="J57" s="232"/>
      <c r="K57" s="232"/>
      <c r="M57" s="233"/>
      <c r="P57" s="190" t="str">
        <f>IF(OR(H57='Drop downs'!$G$7,H57='Drop downs'!$G$5), B57&amp;": "&amp;I57&amp;CHAR(10),"")</f>
        <v/>
      </c>
      <c r="Q57" s="190" t="str">
        <f>IF(H57='Drop downs'!$G$2,B57&amp;": "&amp;I57&amp;""," ")</f>
        <v xml:space="preserve"> </v>
      </c>
      <c r="R57" s="190" t="str">
        <f>IF(LE1_ALT_1!D57='Drop downs'!$B$6,LE1_ALT_1!B57&amp;": "&amp;LE1_ALT_1!I57&amp;"","")</f>
        <v xml:space="preserve">: </v>
      </c>
      <c r="S57" s="175" t="str">
        <f>IF(K57&gt;0,B57&amp;":"&amp;K57&amp;"
","")</f>
        <v/>
      </c>
    </row>
    <row r="58" spans="1:19" x14ac:dyDescent="0.6">
      <c r="A58" s="235"/>
      <c r="B58" s="231"/>
      <c r="C58" s="231"/>
      <c r="D58" s="232"/>
      <c r="E58" s="232"/>
      <c r="F58" s="232"/>
      <c r="G58" s="232"/>
      <c r="H58" s="232"/>
      <c r="I58" s="232"/>
      <c r="J58" s="232"/>
      <c r="K58" s="232"/>
      <c r="M58" s="233"/>
      <c r="P58" s="190"/>
      <c r="Q58" s="190"/>
      <c r="R58" s="190"/>
    </row>
    <row r="59" spans="1:19" x14ac:dyDescent="0.6">
      <c r="A59" s="235"/>
      <c r="B59" s="231"/>
      <c r="C59" s="231"/>
      <c r="D59" s="232"/>
      <c r="E59" s="232"/>
      <c r="F59" s="232"/>
      <c r="G59" s="232"/>
      <c r="H59" s="232"/>
      <c r="I59" s="232"/>
      <c r="J59" s="232"/>
      <c r="K59" s="232"/>
      <c r="M59" s="233"/>
      <c r="P59" s="190"/>
      <c r="Q59" s="190"/>
      <c r="R59" s="190"/>
    </row>
    <row r="60" spans="1:19" x14ac:dyDescent="0.6">
      <c r="A60" s="235"/>
      <c r="B60" s="231"/>
      <c r="C60" s="231"/>
      <c r="D60" s="232"/>
      <c r="E60" s="232"/>
      <c r="F60" s="232"/>
      <c r="G60" s="232"/>
      <c r="H60" s="232"/>
      <c r="I60" s="232"/>
      <c r="J60" s="232"/>
      <c r="K60" s="232"/>
      <c r="M60" s="233"/>
      <c r="P60" s="190"/>
      <c r="Q60" s="190"/>
      <c r="R60" s="190"/>
    </row>
    <row r="61" spans="1:19" x14ac:dyDescent="0.6">
      <c r="A61" s="235"/>
      <c r="B61" s="231"/>
      <c r="C61" s="231"/>
      <c r="D61" s="232"/>
      <c r="E61" s="232"/>
      <c r="F61" s="232"/>
      <c r="G61" s="232"/>
      <c r="H61" s="232"/>
      <c r="I61" s="232"/>
      <c r="J61" s="232"/>
      <c r="K61" s="232"/>
      <c r="M61" s="233"/>
      <c r="P61" s="190"/>
      <c r="Q61" s="190"/>
      <c r="R61" s="190"/>
    </row>
    <row r="62" spans="1:19" x14ac:dyDescent="0.6">
      <c r="A62" s="235"/>
      <c r="B62" s="231"/>
      <c r="C62" s="231"/>
      <c r="D62" s="232"/>
      <c r="E62" s="232"/>
      <c r="F62" s="232"/>
      <c r="G62" s="232"/>
      <c r="H62" s="232"/>
      <c r="I62" s="232"/>
      <c r="J62" s="232"/>
      <c r="K62" s="232"/>
      <c r="M62" s="233"/>
      <c r="P62" s="190"/>
      <c r="Q62" s="190"/>
      <c r="R62" s="190"/>
    </row>
    <row r="63" spans="1:19" x14ac:dyDescent="0.6">
      <c r="A63" s="235"/>
      <c r="B63" s="231"/>
      <c r="C63" s="231"/>
      <c r="D63" s="232"/>
      <c r="E63" s="232"/>
      <c r="F63" s="232"/>
      <c r="G63" s="232"/>
      <c r="H63" s="232"/>
      <c r="I63" s="232"/>
      <c r="J63" s="232"/>
      <c r="K63" s="232"/>
      <c r="M63" s="233"/>
      <c r="P63" s="190"/>
      <c r="Q63" s="190"/>
      <c r="R63" s="190"/>
    </row>
    <row r="64" spans="1:19" ht="26.5" thickBot="1" x14ac:dyDescent="0.65">
      <c r="A64" s="235"/>
      <c r="B64" s="231"/>
      <c r="C64" s="231"/>
      <c r="D64" s="232"/>
      <c r="E64" s="232"/>
      <c r="F64" s="232"/>
      <c r="G64" s="232"/>
      <c r="H64" s="232"/>
      <c r="I64" s="232"/>
      <c r="J64" s="232"/>
      <c r="K64" s="232"/>
      <c r="M64" s="233"/>
      <c r="P64" s="190"/>
      <c r="Q64" s="190"/>
      <c r="R64" s="190"/>
    </row>
    <row r="65" spans="1:19" ht="52" x14ac:dyDescent="0.6">
      <c r="A65" s="235"/>
      <c r="B65" s="231"/>
      <c r="C65" s="197" t="s">
        <v>455</v>
      </c>
      <c r="D65" s="232"/>
      <c r="E65" s="232"/>
      <c r="F65" s="232"/>
      <c r="G65" s="232"/>
      <c r="H65" s="232"/>
      <c r="I65" s="232"/>
      <c r="J65" s="232"/>
      <c r="K65" s="232"/>
      <c r="M65" s="233"/>
      <c r="P65" s="190" t="str">
        <f>IF(OR(H65='Drop downs'!$G$7,H65='Drop downs'!$G$5), B65&amp;": "&amp;I65&amp;CHAR(10),"")</f>
        <v/>
      </c>
      <c r="Q65" s="190" t="str">
        <f>IF(H65='Drop downs'!$G$2,B65&amp;": "&amp;I65&amp;""," ")</f>
        <v xml:space="preserve"> </v>
      </c>
      <c r="R65" s="190" t="str">
        <f>IF(LE1_ALT_1!D65='Drop downs'!$B$6,LE1_ALT_1!B65&amp;": "&amp;LE1_ALT_1!I65&amp;"","")</f>
        <v xml:space="preserve">: </v>
      </c>
      <c r="S65" s="175" t="str">
        <f>IF(K65&gt;0,B65&amp;":"&amp;K65&amp;"
","")</f>
        <v/>
      </c>
    </row>
    <row r="66" spans="1:19" x14ac:dyDescent="0.6">
      <c r="A66" s="235"/>
      <c r="B66" s="231"/>
      <c r="C66" s="198" t="s">
        <v>392</v>
      </c>
      <c r="D66" s="232"/>
      <c r="E66" s="232"/>
      <c r="F66" s="232"/>
      <c r="G66" s="232"/>
      <c r="H66" s="232"/>
      <c r="I66" s="232"/>
      <c r="J66" s="232"/>
      <c r="K66" s="232"/>
      <c r="M66" s="233"/>
      <c r="P66" s="190"/>
      <c r="Q66" s="190"/>
      <c r="R66" s="190"/>
    </row>
    <row r="67" spans="1:19" ht="104" x14ac:dyDescent="0.6">
      <c r="A67" s="235"/>
      <c r="B67" s="231"/>
      <c r="C67" s="198" t="s">
        <v>393</v>
      </c>
      <c r="D67" s="232"/>
      <c r="E67" s="232"/>
      <c r="F67" s="232"/>
      <c r="G67" s="232"/>
      <c r="H67" s="232"/>
      <c r="I67" s="232"/>
      <c r="J67" s="232"/>
      <c r="K67" s="232"/>
      <c r="M67" s="233"/>
      <c r="P67" s="190"/>
      <c r="Q67" s="190"/>
      <c r="R67" s="190"/>
    </row>
    <row r="68" spans="1:19" ht="52" x14ac:dyDescent="0.6">
      <c r="A68" s="235"/>
      <c r="B68" s="231"/>
      <c r="C68" s="198" t="s">
        <v>394</v>
      </c>
      <c r="D68" s="232"/>
      <c r="E68" s="232"/>
      <c r="F68" s="232"/>
      <c r="G68" s="232"/>
      <c r="H68" s="232"/>
      <c r="I68" s="232"/>
      <c r="J68" s="232"/>
      <c r="K68" s="232"/>
      <c r="M68" s="233"/>
      <c r="P68" s="190"/>
      <c r="Q68" s="190"/>
      <c r="R68" s="190"/>
    </row>
    <row r="69" spans="1:19" x14ac:dyDescent="0.6">
      <c r="A69" s="235"/>
      <c r="B69" s="231"/>
      <c r="C69" s="198" t="s">
        <v>457</v>
      </c>
      <c r="D69" s="232"/>
      <c r="E69" s="232"/>
      <c r="F69" s="232"/>
      <c r="G69" s="232"/>
      <c r="H69" s="232"/>
      <c r="I69" s="232"/>
      <c r="J69" s="232"/>
      <c r="K69" s="232"/>
      <c r="M69" s="233"/>
      <c r="P69" s="190"/>
      <c r="Q69" s="190"/>
      <c r="R69" s="190"/>
    </row>
    <row r="70" spans="1:19" x14ac:dyDescent="0.6">
      <c r="A70" s="235"/>
      <c r="B70" s="231"/>
      <c r="C70" s="238"/>
      <c r="D70" s="232"/>
      <c r="E70" s="232"/>
      <c r="F70" s="232"/>
      <c r="G70" s="232"/>
      <c r="H70" s="232"/>
      <c r="I70" s="232"/>
      <c r="J70" s="232"/>
      <c r="K70" s="232"/>
      <c r="M70" s="233"/>
      <c r="P70" s="190"/>
      <c r="Q70" s="190"/>
      <c r="R70" s="190"/>
    </row>
    <row r="71" spans="1:19" x14ac:dyDescent="0.6">
      <c r="A71" s="235"/>
      <c r="B71" s="231"/>
      <c r="C71" s="238"/>
      <c r="D71" s="232"/>
      <c r="E71" s="232"/>
      <c r="F71" s="232"/>
      <c r="G71" s="232"/>
      <c r="H71" s="232"/>
      <c r="I71" s="232"/>
      <c r="J71" s="232"/>
      <c r="K71" s="232"/>
      <c r="M71" s="233"/>
      <c r="P71" s="190"/>
      <c r="Q71" s="190"/>
      <c r="R71" s="190"/>
    </row>
    <row r="72" spans="1:19" x14ac:dyDescent="0.6">
      <c r="A72" s="235"/>
      <c r="B72" s="231"/>
      <c r="C72" s="238"/>
      <c r="D72" s="232"/>
      <c r="E72" s="232"/>
      <c r="F72" s="232"/>
      <c r="G72" s="232"/>
      <c r="H72" s="232"/>
      <c r="I72" s="232"/>
      <c r="J72" s="232"/>
      <c r="K72" s="232"/>
      <c r="M72" s="233"/>
      <c r="P72" s="190" t="str">
        <f>IF(OR(H72='Drop downs'!$G$7,H72='Drop downs'!$G$5), B72&amp;": "&amp;I72&amp;CHAR(10),"")</f>
        <v/>
      </c>
      <c r="Q72" s="190" t="str">
        <f>IF(H72='Drop downs'!$G$2,B72&amp;": "&amp;I72&amp;""," ")</f>
        <v xml:space="preserve"> </v>
      </c>
      <c r="R72" s="190" t="str">
        <f>IF(LE1_ALT_1!D72='Drop downs'!$B$6,LE1_ALT_1!B72&amp;": "&amp;LE1_ALT_1!I72&amp;"","")</f>
        <v xml:space="preserve">: </v>
      </c>
      <c r="S72" s="175" t="str">
        <f>IF(K72&gt;0,B72&amp;":"&amp;K72&amp;"
","")</f>
        <v/>
      </c>
    </row>
    <row r="73" spans="1:19" x14ac:dyDescent="0.6">
      <c r="A73" s="235"/>
      <c r="B73" s="231"/>
      <c r="C73" s="238"/>
      <c r="D73" s="232"/>
      <c r="E73" s="232"/>
      <c r="F73" s="232"/>
      <c r="G73" s="232"/>
      <c r="H73" s="232"/>
      <c r="I73" s="232"/>
      <c r="J73" s="232"/>
      <c r="K73" s="232"/>
      <c r="M73" s="233"/>
      <c r="P73" s="190"/>
      <c r="Q73" s="190"/>
      <c r="R73" s="190"/>
    </row>
    <row r="74" spans="1:19" x14ac:dyDescent="0.6">
      <c r="A74" s="235"/>
      <c r="B74" s="231"/>
      <c r="C74" s="238"/>
      <c r="D74" s="232"/>
      <c r="E74" s="232"/>
      <c r="F74" s="232"/>
      <c r="G74" s="232"/>
      <c r="H74" s="232"/>
      <c r="I74" s="232"/>
      <c r="J74" s="232"/>
      <c r="K74" s="232"/>
      <c r="M74" s="233"/>
      <c r="P74" s="190"/>
      <c r="Q74" s="190"/>
      <c r="R74" s="190"/>
    </row>
    <row r="75" spans="1:19" x14ac:dyDescent="0.6">
      <c r="A75" s="235"/>
      <c r="B75" s="231"/>
      <c r="C75" s="238"/>
      <c r="D75" s="232"/>
      <c r="E75" s="232"/>
      <c r="F75" s="232"/>
      <c r="G75" s="232"/>
      <c r="H75" s="232"/>
      <c r="I75" s="232"/>
      <c r="J75" s="232"/>
      <c r="K75" s="232"/>
      <c r="M75" s="233"/>
      <c r="P75" s="190"/>
      <c r="Q75" s="190"/>
      <c r="R75" s="190"/>
    </row>
    <row r="76" spans="1:19" x14ac:dyDescent="0.6">
      <c r="A76" s="235"/>
      <c r="B76" s="231"/>
      <c r="C76" s="240"/>
      <c r="D76" s="232"/>
      <c r="E76" s="232"/>
      <c r="F76" s="232"/>
      <c r="G76" s="232"/>
      <c r="H76" s="232"/>
      <c r="I76" s="232"/>
      <c r="J76" s="232"/>
      <c r="K76" s="232"/>
      <c r="M76" s="233"/>
      <c r="P76" s="190"/>
      <c r="Q76" s="190"/>
      <c r="R76" s="190"/>
    </row>
    <row r="77" spans="1:19" x14ac:dyDescent="0.6">
      <c r="A77" s="237"/>
      <c r="B77" s="231"/>
      <c r="C77" s="238"/>
      <c r="D77" s="232"/>
      <c r="E77" s="232"/>
      <c r="F77" s="232"/>
      <c r="G77" s="232"/>
      <c r="H77" s="232"/>
      <c r="I77" s="232"/>
      <c r="J77" s="232"/>
      <c r="K77" s="232"/>
      <c r="M77" s="233"/>
      <c r="P77" s="190" t="str">
        <f>IF(OR(H77='Drop downs'!$G$7,H77='Drop downs'!$G$5), B77&amp;": "&amp;I77&amp;CHAR(10),"")</f>
        <v/>
      </c>
      <c r="Q77" s="190" t="str">
        <f>IF(H77='Drop downs'!$G$2,B77&amp;": "&amp;I77&amp;""," ")</f>
        <v xml:space="preserve"> </v>
      </c>
      <c r="R77" s="190" t="str">
        <f>IF(LE1_ALT_1!D77='Drop downs'!$B$6,LE1_ALT_1!B77&amp;": "&amp;LE1_ALT_1!I77&amp;"","")</f>
        <v xml:space="preserve">: </v>
      </c>
      <c r="S77" s="175" t="str">
        <f>IF(K77&gt;0,B77&amp;":"&amp;K77&amp;"
","")</f>
        <v/>
      </c>
    </row>
    <row r="78" spans="1:19" x14ac:dyDescent="0.6">
      <c r="A78" s="237"/>
      <c r="B78" s="231"/>
      <c r="C78" s="238"/>
      <c r="D78" s="232"/>
      <c r="E78" s="232"/>
      <c r="F78" s="232"/>
      <c r="G78" s="232"/>
      <c r="H78" s="232"/>
      <c r="I78" s="232"/>
      <c r="J78" s="232"/>
      <c r="K78" s="232"/>
      <c r="M78" s="233"/>
      <c r="P78" s="190"/>
      <c r="Q78" s="190"/>
      <c r="R78" s="190"/>
    </row>
    <row r="79" spans="1:19" x14ac:dyDescent="0.6">
      <c r="A79" s="237"/>
      <c r="B79" s="231"/>
      <c r="C79" s="238"/>
      <c r="D79" s="232"/>
      <c r="E79" s="232"/>
      <c r="F79" s="232"/>
      <c r="G79" s="232"/>
      <c r="H79" s="232"/>
      <c r="I79" s="232"/>
      <c r="J79" s="232"/>
      <c r="K79" s="232"/>
      <c r="M79" s="233"/>
      <c r="P79" s="190"/>
      <c r="Q79" s="190"/>
      <c r="R79" s="190"/>
    </row>
    <row r="80" spans="1:19" x14ac:dyDescent="0.6">
      <c r="A80" s="237"/>
      <c r="B80" s="231"/>
      <c r="C80" s="240"/>
      <c r="D80" s="232"/>
      <c r="E80" s="232"/>
      <c r="F80" s="232"/>
      <c r="G80" s="232"/>
      <c r="H80" s="232"/>
      <c r="I80" s="232"/>
      <c r="J80" s="232"/>
      <c r="K80" s="232"/>
      <c r="M80" s="233"/>
      <c r="P80" s="190"/>
      <c r="Q80" s="190"/>
      <c r="R80" s="190"/>
    </row>
    <row r="81" spans="1:19" x14ac:dyDescent="0.6">
      <c r="A81" s="237"/>
      <c r="B81" s="231"/>
      <c r="C81" s="240"/>
      <c r="D81" s="232"/>
      <c r="E81" s="232"/>
      <c r="F81" s="232"/>
      <c r="G81" s="232"/>
      <c r="H81" s="232"/>
      <c r="I81" s="232"/>
      <c r="J81" s="232"/>
      <c r="K81" s="232"/>
      <c r="M81" s="233"/>
      <c r="P81" s="190"/>
      <c r="Q81" s="190"/>
      <c r="R81" s="190"/>
    </row>
    <row r="82" spans="1:19" x14ac:dyDescent="0.6">
      <c r="A82" s="237"/>
      <c r="B82" s="231"/>
      <c r="C82" s="240"/>
      <c r="D82" s="232"/>
      <c r="E82" s="232"/>
      <c r="F82" s="232"/>
      <c r="G82" s="232"/>
      <c r="H82" s="232"/>
      <c r="I82" s="232"/>
      <c r="J82" s="232"/>
      <c r="K82" s="232"/>
      <c r="M82" s="233"/>
      <c r="P82" s="190"/>
      <c r="Q82" s="190"/>
      <c r="R82" s="190"/>
    </row>
    <row r="83" spans="1:19" x14ac:dyDescent="0.6">
      <c r="A83" s="237"/>
      <c r="B83" s="231"/>
      <c r="C83" s="188"/>
      <c r="D83" s="232"/>
      <c r="E83" s="232"/>
      <c r="F83" s="232"/>
      <c r="G83" s="232"/>
      <c r="H83" s="232"/>
      <c r="I83" s="232"/>
      <c r="J83" s="232"/>
      <c r="K83" s="232"/>
      <c r="M83" s="233"/>
      <c r="P83" s="190"/>
      <c r="Q83" s="190"/>
      <c r="R83" s="190"/>
    </row>
    <row r="84" spans="1:19" x14ac:dyDescent="0.6">
      <c r="A84" s="237"/>
      <c r="B84" s="231"/>
      <c r="C84" s="240"/>
      <c r="D84" s="232"/>
      <c r="E84" s="232"/>
      <c r="F84" s="232"/>
      <c r="G84" s="232"/>
      <c r="H84" s="232"/>
      <c r="I84" s="232"/>
      <c r="J84" s="232"/>
      <c r="K84" s="232"/>
      <c r="M84" s="233"/>
      <c r="P84" s="190" t="str">
        <f>IF(OR(H84='Drop downs'!$G$7,H84='Drop downs'!$G$5), B84&amp;": "&amp;I84&amp;CHAR(10),"")</f>
        <v/>
      </c>
      <c r="Q84" s="190" t="str">
        <f>IF(H84='Drop downs'!$G$2,B84&amp;": "&amp;I84&amp;""," ")</f>
        <v xml:space="preserve"> </v>
      </c>
      <c r="R84" s="190" t="str">
        <f>IF(LE1_ALT_1!D84='Drop downs'!$B$6,LE1_ALT_1!B84&amp;": "&amp;LE1_ALT_1!I84&amp;"","")</f>
        <v xml:space="preserve">: </v>
      </c>
      <c r="S84" s="175" t="str">
        <f>IF(K84&gt;0,B84&amp;":"&amp;K84&amp;"
","")</f>
        <v/>
      </c>
    </row>
    <row r="85" spans="1:19" x14ac:dyDescent="0.6">
      <c r="A85" s="237"/>
      <c r="B85" s="231"/>
      <c r="C85" s="240"/>
      <c r="D85" s="232"/>
      <c r="E85" s="232"/>
      <c r="F85" s="232"/>
      <c r="G85" s="232"/>
      <c r="H85" s="232"/>
      <c r="I85" s="232"/>
      <c r="J85" s="232"/>
      <c r="K85" s="232"/>
      <c r="M85" s="233"/>
      <c r="P85" s="190"/>
      <c r="Q85" s="190"/>
      <c r="R85" s="190"/>
    </row>
    <row r="86" spans="1:19" x14ac:dyDescent="0.6">
      <c r="A86" s="237"/>
      <c r="B86" s="231"/>
      <c r="C86" s="240"/>
      <c r="D86" s="232"/>
      <c r="E86" s="232"/>
      <c r="F86" s="232"/>
      <c r="G86" s="232"/>
      <c r="H86" s="232"/>
      <c r="I86" s="232"/>
      <c r="J86" s="232"/>
      <c r="K86" s="232"/>
      <c r="M86" s="233"/>
      <c r="P86" s="190"/>
      <c r="Q86" s="190"/>
      <c r="R86" s="190"/>
    </row>
    <row r="87" spans="1:19" x14ac:dyDescent="0.6">
      <c r="A87" s="237"/>
      <c r="B87" s="231"/>
      <c r="C87" s="240"/>
      <c r="D87" s="232"/>
      <c r="E87" s="232"/>
      <c r="F87" s="232"/>
      <c r="G87" s="232"/>
      <c r="H87" s="232"/>
      <c r="I87" s="232"/>
      <c r="J87" s="232"/>
      <c r="K87" s="232"/>
      <c r="M87" s="233"/>
      <c r="P87" s="190" t="str">
        <f>IF(OR(H87='Drop downs'!$G$7,H87='Drop downs'!$G$5), B87&amp;": "&amp;I87&amp;CHAR(10),"")</f>
        <v/>
      </c>
      <c r="Q87" s="190" t="str">
        <f>IF(H87='Drop downs'!$G$2,B87&amp;": "&amp;I87&amp;""," ")</f>
        <v xml:space="preserve"> </v>
      </c>
      <c r="R87" s="190" t="str">
        <f>IF(LE1_ALT_1!D87='Drop downs'!$B$6,LE1_ALT_1!B87&amp;": "&amp;LE1_ALT_1!I87&amp;"","")</f>
        <v xml:space="preserve">: </v>
      </c>
    </row>
    <row r="88" spans="1:19" ht="26.5" thickBot="1" x14ac:dyDescent="0.65"/>
    <row r="89" spans="1:19" x14ac:dyDescent="0.6">
      <c r="A89" s="637"/>
      <c r="B89" s="638"/>
      <c r="C89" s="638"/>
      <c r="D89" s="638"/>
      <c r="E89" s="638"/>
      <c r="F89" s="638"/>
      <c r="G89" s="638"/>
      <c r="H89" s="638"/>
      <c r="I89" s="638"/>
      <c r="J89" s="638"/>
      <c r="K89" s="638"/>
      <c r="L89" s="638"/>
      <c r="M89" s="639"/>
    </row>
    <row r="90" spans="1:19" s="188" customFormat="1" x14ac:dyDescent="0.6">
      <c r="A90" s="471"/>
      <c r="B90" s="472"/>
      <c r="C90" s="472"/>
      <c r="D90" s="472"/>
      <c r="E90" s="472"/>
      <c r="F90" s="472"/>
      <c r="G90" s="472"/>
      <c r="H90" s="472"/>
      <c r="I90" s="472"/>
      <c r="J90" s="472"/>
      <c r="K90" s="472"/>
      <c r="L90" s="472"/>
      <c r="M90" s="473"/>
    </row>
    <row r="91" spans="1:19" x14ac:dyDescent="0.6">
      <c r="A91" s="640"/>
      <c r="B91" s="641"/>
      <c r="C91" s="641"/>
      <c r="D91" s="641"/>
      <c r="E91" s="641"/>
      <c r="F91" s="641"/>
      <c r="G91" s="641"/>
      <c r="H91" s="641"/>
      <c r="I91" s="641"/>
      <c r="J91" s="641"/>
      <c r="K91" s="641"/>
      <c r="L91" s="641"/>
      <c r="M91" s="642"/>
    </row>
    <row r="92" spans="1:19" x14ac:dyDescent="0.6">
      <c r="A92" s="471"/>
      <c r="B92" s="472"/>
      <c r="C92" s="472"/>
      <c r="D92" s="472"/>
      <c r="E92" s="472"/>
      <c r="F92" s="472"/>
      <c r="G92" s="472"/>
      <c r="H92" s="472"/>
      <c r="I92" s="472"/>
      <c r="J92" s="472"/>
      <c r="K92" s="472"/>
      <c r="L92" s="472"/>
      <c r="M92" s="473"/>
    </row>
    <row r="93" spans="1:19" x14ac:dyDescent="0.6">
      <c r="A93" s="640"/>
      <c r="B93" s="641"/>
      <c r="C93" s="641"/>
      <c r="D93" s="641"/>
      <c r="E93" s="641"/>
      <c r="F93" s="641"/>
      <c r="G93" s="641"/>
      <c r="H93" s="641"/>
      <c r="I93" s="641"/>
      <c r="J93" s="641"/>
      <c r="K93" s="641"/>
      <c r="L93" s="641"/>
      <c r="M93" s="642"/>
    </row>
    <row r="94" spans="1:19" x14ac:dyDescent="0.6">
      <c r="A94" s="477"/>
      <c r="B94" s="478"/>
      <c r="C94" s="478"/>
      <c r="D94" s="478"/>
      <c r="E94" s="478"/>
      <c r="F94" s="478"/>
      <c r="G94" s="478"/>
      <c r="H94" s="478"/>
      <c r="I94" s="478"/>
      <c r="J94" s="478"/>
      <c r="K94" s="478"/>
      <c r="L94" s="478"/>
      <c r="M94" s="479"/>
    </row>
    <row r="95" spans="1:19" x14ac:dyDescent="0.6">
      <c r="A95" s="640" t="s">
        <v>65</v>
      </c>
      <c r="B95" s="641"/>
      <c r="C95" s="641"/>
      <c r="D95" s="641"/>
      <c r="E95" s="641"/>
      <c r="F95" s="641"/>
      <c r="G95" s="641"/>
      <c r="H95" s="641"/>
      <c r="I95" s="641"/>
      <c r="J95" s="641"/>
      <c r="K95" s="641"/>
      <c r="L95" s="641"/>
      <c r="M95" s="642"/>
    </row>
    <row r="96" spans="1:19" ht="26.5" thickBot="1" x14ac:dyDescent="0.65">
      <c r="A96" s="468"/>
      <c r="B96" s="469"/>
      <c r="C96" s="469"/>
      <c r="D96" s="469"/>
      <c r="E96" s="469"/>
      <c r="F96" s="469"/>
      <c r="G96" s="469"/>
      <c r="H96" s="469"/>
      <c r="I96" s="469"/>
      <c r="J96" s="469"/>
      <c r="K96" s="469"/>
      <c r="L96" s="469"/>
      <c r="M96" s="470"/>
    </row>
    <row r="97" spans="1:13" x14ac:dyDescent="0.6">
      <c r="A97" s="640" t="s">
        <v>323</v>
      </c>
      <c r="B97" s="641"/>
      <c r="C97" s="641"/>
      <c r="D97" s="641"/>
      <c r="E97" s="641"/>
      <c r="F97" s="641"/>
      <c r="G97" s="641"/>
      <c r="H97" s="641"/>
      <c r="I97" s="641"/>
      <c r="J97" s="641"/>
      <c r="K97" s="641"/>
      <c r="L97" s="641"/>
      <c r="M97" s="642"/>
    </row>
    <row r="98" spans="1:13" ht="26.5" thickBot="1" x14ac:dyDescent="0.65">
      <c r="A98" s="468"/>
      <c r="B98" s="469"/>
      <c r="C98" s="469"/>
      <c r="D98" s="469"/>
      <c r="E98" s="469"/>
      <c r="F98" s="469"/>
      <c r="G98" s="469"/>
      <c r="H98" s="469"/>
      <c r="I98" s="469"/>
      <c r="J98" s="469"/>
      <c r="K98" s="469"/>
      <c r="L98" s="469"/>
      <c r="M98" s="470"/>
    </row>
  </sheetData>
  <sheetProtection algorithmName="SHA-512" hashValue="1GRGIMHNr/rQ/97BBXQu1FZLgtuO2ZfgGs7hiojGO9WHh5bLEOViWehe6NRRgolCZcbsE++wn3fNZNHWr/f27g==" saltValue="WW3Y6weX5YloqbQ+DQyOUQ==" spinCount="100000" sheet="1" objects="1" scenarios="1"/>
  <mergeCells count="18">
    <mergeCell ref="A94:M94"/>
    <mergeCell ref="A95:M95"/>
    <mergeCell ref="A96:M96"/>
    <mergeCell ref="A97:M97"/>
    <mergeCell ref="A98:M98"/>
    <mergeCell ref="A89:M89"/>
    <mergeCell ref="A90:M90"/>
    <mergeCell ref="A91:M91"/>
    <mergeCell ref="A92:M92"/>
    <mergeCell ref="A93:M93"/>
    <mergeCell ref="A7:C7"/>
    <mergeCell ref="C1:E1"/>
    <mergeCell ref="C2:E2"/>
    <mergeCell ref="C3:E3"/>
    <mergeCell ref="C4:E4"/>
    <mergeCell ref="C5:E5"/>
    <mergeCell ref="A6:C6"/>
    <mergeCell ref="D6:M6"/>
  </mergeCells>
  <conditionalFormatting sqref="H8 H18 H28 H49 H57 H65 H72 H77 H84">
    <cfRule type="cellIs" dxfId="1579" priority="35" operator="equal">
      <formula>"Significant Negative"</formula>
    </cfRule>
    <cfRule type="cellIs" dxfId="1578" priority="36" operator="equal">
      <formula>"Minor Negative"</formula>
    </cfRule>
    <cfRule type="cellIs" dxfId="1577" priority="37" operator="equal">
      <formula>"Uncertain"</formula>
    </cfRule>
    <cfRule type="cellIs" dxfId="1576" priority="38" operator="equal">
      <formula>"Neutral"</formula>
    </cfRule>
    <cfRule type="cellIs" dxfId="1575" priority="39" operator="equal">
      <formula>"Minor Positive"</formula>
    </cfRule>
    <cfRule type="cellIs" dxfId="1574" priority="40" operator="equal">
      <formula>"Significant Positive"</formula>
    </cfRule>
  </conditionalFormatting>
  <conditionalFormatting sqref="H20">
    <cfRule type="cellIs" dxfId="1573" priority="23" operator="equal">
      <formula>"Significant Negative"</formula>
    </cfRule>
    <cfRule type="cellIs" dxfId="1572" priority="24" operator="equal">
      <formula>"Minor Negative"</formula>
    </cfRule>
    <cfRule type="cellIs" dxfId="1571" priority="25" operator="equal">
      <formula>"Uncertain"</formula>
    </cfRule>
    <cfRule type="cellIs" dxfId="1570" priority="26" operator="equal">
      <formula>"Neutral"</formula>
    </cfRule>
    <cfRule type="cellIs" dxfId="1569" priority="27" operator="equal">
      <formula>"Minor Positive"</formula>
    </cfRule>
    <cfRule type="cellIs" dxfId="1568" priority="28" operator="equal">
      <formula>"Significant Positive"</formula>
    </cfRule>
  </conditionalFormatting>
  <conditionalFormatting sqref="H36">
    <cfRule type="cellIs" dxfId="1567" priority="17" operator="equal">
      <formula>"Significant Negative"</formula>
    </cfRule>
    <cfRule type="cellIs" dxfId="1566" priority="18" operator="equal">
      <formula>"Minor Negative"</formula>
    </cfRule>
    <cfRule type="cellIs" dxfId="1565" priority="19" operator="equal">
      <formula>"Uncertain"</formula>
    </cfRule>
    <cfRule type="cellIs" dxfId="1564" priority="20" operator="equal">
      <formula>"Neutral"</formula>
    </cfRule>
    <cfRule type="cellIs" dxfId="1563" priority="21" operator="equal">
      <formula>"Minor Positive"</formula>
    </cfRule>
    <cfRule type="cellIs" dxfId="1562" priority="22" operator="equal">
      <formula>"Significant Positive"</formula>
    </cfRule>
  </conditionalFormatting>
  <conditionalFormatting sqref="H42">
    <cfRule type="cellIs" dxfId="1561" priority="11" operator="equal">
      <formula>"Significant Negative"</formula>
    </cfRule>
    <cfRule type="cellIs" dxfId="1560" priority="12" operator="equal">
      <formula>"Minor Negative"</formula>
    </cfRule>
    <cfRule type="cellIs" dxfId="1559" priority="13" operator="equal">
      <formula>"Uncertain"</formula>
    </cfRule>
    <cfRule type="cellIs" dxfId="1558" priority="14" operator="equal">
      <formula>"Neutral"</formula>
    </cfRule>
    <cfRule type="cellIs" dxfId="1557" priority="15" operator="equal">
      <formula>"Minor Positive"</formula>
    </cfRule>
    <cfRule type="cellIs" dxfId="1556" priority="16" operator="equal">
      <formula>"Significant Positive"</formula>
    </cfRule>
  </conditionalFormatting>
  <conditionalFormatting sqref="H47">
    <cfRule type="cellIs" dxfId="1555" priority="29" operator="equal">
      <formula>"Significant Negative"</formula>
    </cfRule>
    <cfRule type="cellIs" dxfId="1554" priority="30" operator="equal">
      <formula>"Minor Negative"</formula>
    </cfRule>
    <cfRule type="cellIs" dxfId="1553" priority="31" operator="equal">
      <formula>"Uncertain"</formula>
    </cfRule>
    <cfRule type="cellIs" dxfId="1552" priority="32" operator="equal">
      <formula>"Neutral"</formula>
    </cfRule>
    <cfRule type="cellIs" dxfId="1551" priority="33" operator="equal">
      <formula>"Minor Positive"</formula>
    </cfRule>
    <cfRule type="cellIs" dxfId="1550" priority="34" operator="equal">
      <formula>"Significant Positive"</formula>
    </cfRule>
  </conditionalFormatting>
  <conditionalFormatting sqref="H54">
    <cfRule type="cellIs" dxfId="1549" priority="5" operator="equal">
      <formula>"Significant Negative"</formula>
    </cfRule>
    <cfRule type="cellIs" dxfId="1548" priority="6" operator="equal">
      <formula>"Minor Negative"</formula>
    </cfRule>
    <cfRule type="cellIs" dxfId="1547" priority="7" operator="equal">
      <formula>"Uncertain"</formula>
    </cfRule>
    <cfRule type="cellIs" dxfId="1546" priority="8" operator="equal">
      <formula>"Neutral"</formula>
    </cfRule>
    <cfRule type="cellIs" dxfId="1545" priority="9" operator="equal">
      <formula>"Minor Positive"</formula>
    </cfRule>
    <cfRule type="cellIs" dxfId="1544" priority="10" operator="equal">
      <formula>"Significant Positive"</formula>
    </cfRule>
  </conditionalFormatting>
  <conditionalFormatting sqref="C8:C87">
    <cfRule type="expression" dxfId="1543" priority="729">
      <formula>#REF!="No"</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ACD21EF7-0FC6-4B6D-84BE-5EB9D02541CC}">
          <x14:formula1>
            <xm:f>'Drop downs'!$J$2:$J$3</xm:f>
          </x14:formula1>
          <xm:sqref>J8 J18 J20 J28 J36 J42 J84 J54 J57 J65 J72 J77 J47 J49</xm:sqref>
        </x14:dataValidation>
        <x14:dataValidation type="list" allowBlank="1" showInputMessage="1" showErrorMessage="1" xr:uid="{0A06FC65-ED18-45E3-B282-1023A40C53E7}">
          <x14:formula1>
            <xm:f>'Drop downs'!$B$2:$B$4</xm:f>
          </x14:formula1>
          <xm:sqref>D8 D18 D20 D28 D36 D42 D84 D54 D57 D65 D72 D77 D47 D49</xm:sqref>
        </x14:dataValidation>
        <x14:dataValidation type="list" allowBlank="1" showInputMessage="1" showErrorMessage="1" xr:uid="{20F2F9AF-FA5D-4BC1-B4B7-5869FCB8C49C}">
          <x14:formula1>
            <xm:f>'Drop downs'!$D$2:$D$7</xm:f>
          </x14:formula1>
          <xm:sqref>E8 E18 E20 E28 E36 E42 E84 E54 E57 E65 E72 E77 E47 E49</xm:sqref>
        </x14:dataValidation>
        <x14:dataValidation type="list" allowBlank="1" showInputMessage="1" showErrorMessage="1" xr:uid="{16DE62A8-F164-4EC2-876A-CF3B44D3A4D5}">
          <x14:formula1>
            <xm:f>'Drop downs'!$E$2:$E$6</xm:f>
          </x14:formula1>
          <xm:sqref>F8 F18 F20 F28 F36 F42 F84 F54 F57 F65 F72 F77 F47 F49</xm:sqref>
        </x14:dataValidation>
        <x14:dataValidation type="list" allowBlank="1" showInputMessage="1" showErrorMessage="1" xr:uid="{69EECC08-84DF-42D8-A70A-9181C2AC1046}">
          <x14:formula1>
            <xm:f>'Drop downs'!$F$2:$F$6</xm:f>
          </x14:formula1>
          <xm:sqref>G8 G18 G20 G28 G36 G42 G84 G54 G57 G65 G72 G77 G47 G49</xm:sqref>
        </x14:dataValidation>
        <x14:dataValidation type="list" allowBlank="1" showInputMessage="1" showErrorMessage="1" xr:uid="{D40487E8-717D-4ADA-A353-75C981B6ECEF}">
          <x14:formula1>
            <xm:f>'Drop downs'!$G$2:$G$7</xm:f>
          </x14:formula1>
          <xm:sqref>H8 H18 H20 H28 H36 H42 H84 H54 H57 H65 H72 H77 H47 H49</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ABFE-E110-4290-AFE9-8DEACC00E91D}">
  <sheetPr codeName="Sheet70">
    <tabColor theme="4" tint="0.79998168889431442"/>
  </sheetPr>
  <dimension ref="A1:V98"/>
  <sheetViews>
    <sheetView zoomScaleNormal="10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1123</v>
      </c>
      <c r="D1" s="323"/>
      <c r="E1" s="323"/>
      <c r="F1" s="324"/>
      <c r="G1" s="16"/>
      <c r="I1" s="7"/>
      <c r="J1" s="7"/>
      <c r="K1" s="7"/>
    </row>
    <row r="2" spans="1:22" x14ac:dyDescent="0.35">
      <c r="A2" s="74" t="s">
        <v>31</v>
      </c>
      <c r="B2" s="9"/>
      <c r="C2" s="323" t="s">
        <v>319</v>
      </c>
      <c r="D2" s="323"/>
      <c r="E2" s="323"/>
      <c r="F2" s="324"/>
      <c r="I2" s="8"/>
      <c r="J2" s="8"/>
      <c r="K2" s="8"/>
    </row>
    <row r="3" spans="1:22" ht="43.5" customHeight="1" x14ac:dyDescent="0.35">
      <c r="A3" s="75" t="s">
        <v>32</v>
      </c>
      <c r="B3" s="4"/>
      <c r="C3" s="323" t="s">
        <v>1124</v>
      </c>
      <c r="D3" s="323"/>
      <c r="E3" s="323"/>
      <c r="F3" s="324"/>
      <c r="I3" s="8"/>
      <c r="J3" s="8"/>
      <c r="K3" s="8"/>
    </row>
    <row r="4" spans="1:22" ht="17.25" customHeight="1" x14ac:dyDescent="0.35">
      <c r="A4" s="75" t="s">
        <v>33</v>
      </c>
      <c r="B4" s="17"/>
      <c r="C4" s="289" t="s">
        <v>1045</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466</v>
      </c>
      <c r="G8" s="385" t="s">
        <v>427</v>
      </c>
      <c r="H8" s="385" t="s">
        <v>631</v>
      </c>
      <c r="I8" s="385" t="s">
        <v>425</v>
      </c>
      <c r="J8" s="370" t="s">
        <v>156</v>
      </c>
      <c r="K8" s="379" t="s">
        <v>1125</v>
      </c>
      <c r="L8" s="370"/>
      <c r="M8" s="374"/>
      <c r="N8" s="390"/>
      <c r="R8" s="12" t="str">
        <f>IF(OR(J8='Drop downs'!$G$7,J8='Drop downs'!$G$5), B8&amp;": "&amp;K8&amp;CHAR(10),"")</f>
        <v/>
      </c>
      <c r="S8" s="12" t="str">
        <f>IF(J8='Drop downs'!$G$2,B8&amp;": "&amp;K8&amp;""," ")</f>
        <v>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v>
      </c>
      <c r="T8" s="12" t="str">
        <f>IF(LE2_Nighttime_Evening_Economy!E8='Drop downs'!$B$6,LE2_Nighttime_Evening_Economy!B8&amp;": "&amp;LE2_Nighttime_Evening_Economy!K8&amp;"","")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253</v>
      </c>
      <c r="E10" s="386"/>
      <c r="F10" s="386"/>
      <c r="G10" s="386"/>
      <c r="H10" s="386"/>
      <c r="I10" s="386"/>
      <c r="J10" s="358"/>
      <c r="K10" s="296"/>
      <c r="L10" s="358"/>
      <c r="M10" s="293"/>
      <c r="N10" s="391"/>
      <c r="R10" s="12"/>
      <c r="S10" s="12"/>
      <c r="T10" s="12"/>
    </row>
    <row r="11" spans="1:22" x14ac:dyDescent="0.35">
      <c r="A11" s="377"/>
      <c r="B11" s="388"/>
      <c r="C11" s="24" t="s">
        <v>327</v>
      </c>
      <c r="D11" s="24" t="s">
        <v>253</v>
      </c>
      <c r="E11" s="386"/>
      <c r="F11" s="386"/>
      <c r="G11" s="386"/>
      <c r="H11" s="386"/>
      <c r="I11" s="386"/>
      <c r="J11" s="358"/>
      <c r="K11" s="296"/>
      <c r="L11" s="358"/>
      <c r="M11" s="293"/>
      <c r="N11" s="391"/>
      <c r="R11" s="12"/>
      <c r="S11" s="12"/>
      <c r="T11" s="12"/>
    </row>
    <row r="12" spans="1:22"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253</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90"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510</v>
      </c>
      <c r="H18" s="370" t="s">
        <v>631</v>
      </c>
      <c r="I18" s="370" t="s">
        <v>439</v>
      </c>
      <c r="J18" s="370" t="s">
        <v>159</v>
      </c>
      <c r="K18" s="379" t="s">
        <v>1126</v>
      </c>
      <c r="L18" s="370"/>
      <c r="M18" s="374"/>
      <c r="N18" s="390"/>
      <c r="R18" s="12" t="str">
        <f>IF(OR(J18='Drop downs'!$G$7,J18='Drop downs'!$G$5), B18&amp;": "&amp;K18&amp;CHAR(10),"")</f>
        <v/>
      </c>
      <c r="S18" s="12" t="str">
        <f>IF(J18='Drop downs'!$G$2,B18&amp;": "&amp;K18&amp;""," ")</f>
        <v xml:space="preserve"> </v>
      </c>
      <c r="T18" s="12" t="str">
        <f>IF(LE2_Nighttime_Evening_Economy!E18='Drop downs'!$B$6,LE2_Nighttime_Evening_Economy!B18&amp;": "&amp;LE2_Nighttime_Evening_Economy!K18&amp;"","")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IF(LE2_Nighttime_Evening_Economy!E20='Drop downs'!$B$6,LE2_Nighttime_Evening_Economy!B20&amp;": "&amp;LE2_Nighttime_Evening_Economy!K20&amp;"","")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IF(LE2_Nighttime_Evening_Economy!E28='Drop downs'!$B$6,LE2_Nighttime_Evening_Economy!B28&amp;": "&amp;LE2_Nighttime_Evening_Economy!K28&amp;"","")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IF(LE2_Nighttime_Evening_Economy!E36='Drop downs'!$B$6,LE2_Nighttime_Evening_Economy!B36&amp;": "&amp;LE2_Nighttime_Evening_Economy!K36&amp;"","")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489" t="s">
        <v>438</v>
      </c>
      <c r="L42" s="332"/>
      <c r="M42" s="362"/>
      <c r="N42" s="394"/>
      <c r="R42" s="12" t="str">
        <f>IF(OR(J42='Drop downs'!$G$7,J42='Drop downs'!$G$5), B42&amp;": "&amp;K42&amp;CHAR(10),"")</f>
        <v/>
      </c>
      <c r="S42" s="12" t="str">
        <f>IF(J42='Drop downs'!$G$2,B42&amp;": "&amp;K42&amp;""," ")</f>
        <v xml:space="preserve"> </v>
      </c>
      <c r="T42" s="12" t="str">
        <f>IF(LE2_Nighttime_Evening_Economy!E42='Drop downs'!$B$6,LE2_Nighttime_Evening_Economy!B42&amp;": "&amp;LE2_Nighttime_Evening_Economy!K42&amp;"","")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82"/>
      <c r="B46" s="369"/>
      <c r="C46" s="80" t="s">
        <v>367</v>
      </c>
      <c r="D46" s="3" t="s">
        <v>257</v>
      </c>
      <c r="E46" s="359"/>
      <c r="F46" s="359"/>
      <c r="G46" s="359"/>
      <c r="H46" s="359"/>
      <c r="I46" s="359"/>
      <c r="J46" s="359"/>
      <c r="K46" s="491"/>
      <c r="L46" s="359"/>
      <c r="M46" s="363"/>
      <c r="N46" s="393"/>
      <c r="R46" s="12"/>
      <c r="S46" s="12"/>
      <c r="T46" s="12"/>
    </row>
    <row r="47" spans="1:22" ht="43.5" x14ac:dyDescent="0.35">
      <c r="A47" s="381" t="s">
        <v>368</v>
      </c>
      <c r="B47" s="367" t="s">
        <v>124</v>
      </c>
      <c r="C47" s="82" t="s">
        <v>369</v>
      </c>
      <c r="D47" s="82" t="s">
        <v>253</v>
      </c>
      <c r="E47" s="332" t="s">
        <v>421</v>
      </c>
      <c r="F47" s="332" t="s">
        <v>422</v>
      </c>
      <c r="G47" s="332" t="s">
        <v>510</v>
      </c>
      <c r="H47" s="332" t="s">
        <v>631</v>
      </c>
      <c r="I47" s="332" t="s">
        <v>439</v>
      </c>
      <c r="J47" s="332" t="s">
        <v>159</v>
      </c>
      <c r="K47" s="489" t="s">
        <v>1127</v>
      </c>
      <c r="L47" s="332"/>
      <c r="M47" s="362"/>
      <c r="N47" s="394"/>
      <c r="R47" s="12" t="str">
        <f>IF(OR(J47='Drop downs'!$G$7,J47='Drop downs'!$G$5), B47&amp;": "&amp;K47&amp;CHAR(10),"")</f>
        <v/>
      </c>
      <c r="S47" s="12" t="str">
        <f>IF(J47='Drop downs'!$G$2,B47&amp;": "&amp;K47&amp;""," ")</f>
        <v xml:space="preserve"> </v>
      </c>
      <c r="T47" s="12" t="str">
        <f>IF(LE2_Nighttime_Evening_Economy!E47='Drop downs'!$B$6,LE2_Nighttime_Evening_Economy!B47&amp;": "&amp;LE2_Nighttime_Evening_Economy!K47&amp;"","")</f>
        <v/>
      </c>
      <c r="U47" t="str">
        <f t="shared" si="0"/>
        <v/>
      </c>
      <c r="V47" t="str">
        <f>IF(N47&gt;0,B47&amp;":"&amp;N47&amp;"
","")</f>
        <v/>
      </c>
    </row>
    <row r="48" spans="1:22" ht="52.5" customHeight="1" thickBot="1" x14ac:dyDescent="0.4">
      <c r="A48" s="378"/>
      <c r="B48" s="369"/>
      <c r="C48" s="15" t="s">
        <v>370</v>
      </c>
      <c r="D48" s="15" t="s">
        <v>257</v>
      </c>
      <c r="E48" s="359"/>
      <c r="F48" s="359"/>
      <c r="G48" s="359"/>
      <c r="H48" s="359"/>
      <c r="I48" s="359"/>
      <c r="J48" s="359"/>
      <c r="K48" s="491"/>
      <c r="L48" s="330"/>
      <c r="M48" s="375"/>
      <c r="N48" s="392"/>
      <c r="R48" s="12" t="str">
        <f>IF(OR(J48='Drop downs'!$G$7,J48='Drop downs'!$G$5), B48&amp;": "&amp;K48&amp;CHAR(10),"")</f>
        <v/>
      </c>
      <c r="S48" s="12" t="str">
        <f>IF(J48='Drop downs'!$G$2,B48&amp;": "&amp;K48&amp;""," ")</f>
        <v xml:space="preserve"> </v>
      </c>
      <c r="T48" s="12" t="str">
        <f>IF(LE2_Nighttime_Evening_Economy!E48='Drop downs'!$B$6,LE2_Nighttime_Evening_Economy!B48&amp;": "&amp;LE2_Nighttime_Evening_Economy!K48&amp;"","")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IF(LE2_Nighttime_Evening_Economy!E49='Drop downs'!$B$6,LE2_Nighttime_Evening_Economy!B49&amp;": "&amp;LE2_Nighttime_Evening_Economy!K49&amp;"","")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IF(LE2_Nighttime_Evening_Economy!E54='Drop downs'!$B$6,LE2_Nighttime_Evening_Economy!B54&amp;": "&amp;LE2_Nighttime_Evening_Economy!K54&amp;"","")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IF(LE2_Nighttime_Evening_Economy!E57='Drop downs'!$B$6,LE2_Nighttime_Evening_Economy!B57&amp;": "&amp;LE2_Nighttime_Evening_Economy!K57&amp;"","")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IF(LE2_Nighttime_Evening_Economy!E65='Drop downs'!$B$6,LE2_Nighttime_Evening_Economy!B65&amp;": "&amp;LE2_Nighttime_Evening_Economy!K65&amp;"","")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257</v>
      </c>
      <c r="E72" s="332" t="s">
        <v>103</v>
      </c>
      <c r="F72" s="332" t="s">
        <v>103</v>
      </c>
      <c r="G72" s="332" t="s">
        <v>103</v>
      </c>
      <c r="H72" s="332" t="s">
        <v>103</v>
      </c>
      <c r="I72" s="332" t="s">
        <v>103</v>
      </c>
      <c r="J72" s="332" t="s">
        <v>161</v>
      </c>
      <c r="K72" s="495" t="s">
        <v>438</v>
      </c>
      <c r="L72" s="370"/>
      <c r="M72" s="374"/>
      <c r="N72" s="390"/>
      <c r="R72" s="12" t="str">
        <f>IF(OR(J72='Drop downs'!$G$7,J72='Drop downs'!$G$5), B72&amp;": "&amp;K72&amp;CHAR(10),"")</f>
        <v/>
      </c>
      <c r="S72" s="12" t="str">
        <f>IF(J72='Drop downs'!$G$2,B72&amp;": "&amp;K72&amp;""," ")</f>
        <v xml:space="preserve"> </v>
      </c>
      <c r="T72" s="12" t="str">
        <f>IF(LE2_Nighttime_Evening_Economy!E72='Drop downs'!$B$6,LE2_Nighttime_Evening_Economy!B72&amp;": "&amp;LE2_Nighttime_Evening_Economy!K72&amp;"","")</f>
        <v/>
      </c>
      <c r="U72" t="str">
        <f t="shared" si="0"/>
        <v/>
      </c>
      <c r="V72" t="str">
        <f>IF(N72&gt;0,B72&amp;":"&amp;N72&amp;"
","")</f>
        <v/>
      </c>
    </row>
    <row r="73" spans="1:22" x14ac:dyDescent="0.35">
      <c r="A73" s="377"/>
      <c r="B73" s="368"/>
      <c r="C73" s="83" t="s">
        <v>400</v>
      </c>
      <c r="D73" s="24" t="s">
        <v>257</v>
      </c>
      <c r="E73" s="358"/>
      <c r="F73" s="358"/>
      <c r="G73" s="358"/>
      <c r="H73" s="358"/>
      <c r="I73" s="358"/>
      <c r="J73" s="358"/>
      <c r="K73" s="496"/>
      <c r="L73" s="358"/>
      <c r="M73" s="293"/>
      <c r="N73" s="391"/>
      <c r="R73" s="12"/>
      <c r="S73" s="12"/>
      <c r="T73" s="12"/>
    </row>
    <row r="74" spans="1:22" x14ac:dyDescent="0.35">
      <c r="A74" s="377"/>
      <c r="B74" s="368"/>
      <c r="C74" s="83" t="s">
        <v>401</v>
      </c>
      <c r="D74" s="24" t="s">
        <v>257</v>
      </c>
      <c r="E74" s="358"/>
      <c r="F74" s="358"/>
      <c r="G74" s="358"/>
      <c r="H74" s="358"/>
      <c r="I74" s="358"/>
      <c r="J74" s="358"/>
      <c r="K74" s="496"/>
      <c r="L74" s="358"/>
      <c r="M74" s="293"/>
      <c r="N74" s="391"/>
      <c r="R74" s="12"/>
      <c r="S74" s="12"/>
      <c r="T74" s="12"/>
    </row>
    <row r="75" spans="1:22" x14ac:dyDescent="0.35">
      <c r="A75" s="377"/>
      <c r="B75" s="368"/>
      <c r="C75" s="83" t="s">
        <v>402</v>
      </c>
      <c r="D75" s="24" t="s">
        <v>257</v>
      </c>
      <c r="E75" s="358"/>
      <c r="F75" s="358"/>
      <c r="G75" s="358"/>
      <c r="H75" s="358"/>
      <c r="I75" s="358"/>
      <c r="J75" s="358"/>
      <c r="K75" s="496"/>
      <c r="L75" s="358"/>
      <c r="M75" s="293"/>
      <c r="N75" s="391"/>
      <c r="R75" s="12"/>
      <c r="S75" s="12"/>
      <c r="T75" s="12"/>
    </row>
    <row r="76" spans="1:22" ht="15" thickBot="1" x14ac:dyDescent="0.4">
      <c r="A76" s="382"/>
      <c r="B76" s="369"/>
      <c r="C76" s="87" t="s">
        <v>403</v>
      </c>
      <c r="D76" s="24" t="s">
        <v>257</v>
      </c>
      <c r="E76" s="359"/>
      <c r="F76" s="359"/>
      <c r="G76" s="359"/>
      <c r="H76" s="359"/>
      <c r="I76" s="359"/>
      <c r="J76" s="359"/>
      <c r="K76" s="497"/>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IF(LE2_Nighttime_Evening_Economy!E77='Drop downs'!$B$6,LE2_Nighttime_Evening_Economy!B77&amp;": "&amp;LE2_Nighttime_Evening_Economy!K77&amp;"","")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489" t="s">
        <v>438</v>
      </c>
      <c r="L84" s="332"/>
      <c r="M84" s="362"/>
      <c r="N84" s="394"/>
      <c r="R84" s="12" t="str">
        <f>IF(OR(J84='Drop downs'!$G$7,J84='Drop downs'!$G$5), B84&amp;": "&amp;K84&amp;CHAR(10),"")</f>
        <v/>
      </c>
      <c r="S84" s="12" t="str">
        <f>IF(J84='Drop downs'!$G$2,B84&amp;": "&amp;K84&amp;""," ")</f>
        <v xml:space="preserve"> </v>
      </c>
      <c r="T84" s="12" t="str">
        <f>IF(LE2_Nighttime_Evening_Economy!E84='Drop downs'!$B$6,LE2_Nighttime_Evening_Economy!B84&amp;": "&amp;LE2_Nighttime_Evening_Economy!K84&amp;"","")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7op7RjAN0vpf1kOJOE6gUH3eAz138cYAaoHDCYYsVdvGQLZjpvMBGI5agfC7TbyqThGhUub3tQs833DXWG3gnA==" saltValue="7JXP0BOQ4onocivTLX6N2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15">
    <cfRule type="expression" dxfId="1542" priority="668">
      <formula>#REF!="No"</formula>
    </cfRule>
  </conditionalFormatting>
  <conditionalFormatting sqref="C16">
    <cfRule type="expression" dxfId="1541" priority="667">
      <formula>$D15="No"</formula>
    </cfRule>
  </conditionalFormatting>
  <conditionalFormatting sqref="C50:C53">
    <cfRule type="expression" dxfId="1540" priority="62">
      <formula>$D50="No"</formula>
    </cfRule>
  </conditionalFormatting>
  <conditionalFormatting sqref="C8:D14 D15:D16 C17:D87">
    <cfRule type="expression" dxfId="1539" priority="63">
      <formula>$D8="No"</formula>
    </cfRule>
  </conditionalFormatting>
  <conditionalFormatting sqref="J8">
    <cfRule type="cellIs" dxfId="1538" priority="94" operator="equal">
      <formula>"Significant Negative"</formula>
    </cfRule>
    <cfRule type="cellIs" dxfId="1537" priority="95" operator="equal">
      <formula>"Minor Negative"</formula>
    </cfRule>
    <cfRule type="cellIs" dxfId="1536" priority="96" operator="equal">
      <formula>"Uncertain"</formula>
    </cfRule>
    <cfRule type="cellIs" dxfId="1535" priority="97" operator="equal">
      <formula>"Neutral"</formula>
    </cfRule>
    <cfRule type="cellIs" dxfId="1534" priority="98" operator="equal">
      <formula>"Minor Positive"</formula>
    </cfRule>
    <cfRule type="cellIs" dxfId="1533" priority="99" operator="equal">
      <formula>"Significant Positive"</formula>
    </cfRule>
  </conditionalFormatting>
  <conditionalFormatting sqref="J18">
    <cfRule type="cellIs" dxfId="1532" priority="1" operator="equal">
      <formula>"Significant Negative"</formula>
    </cfRule>
    <cfRule type="cellIs" dxfId="1531" priority="2" operator="equal">
      <formula>"Minor Negative"</formula>
    </cfRule>
    <cfRule type="cellIs" dxfId="1530" priority="3" operator="equal">
      <formula>"Uncertain"</formula>
    </cfRule>
    <cfRule type="cellIs" dxfId="1529" priority="4" operator="equal">
      <formula>"Neutral"</formula>
    </cfRule>
    <cfRule type="cellIs" dxfId="1528" priority="5" operator="equal">
      <formula>"Minor Positive"</formula>
    </cfRule>
    <cfRule type="cellIs" dxfId="1527" priority="6" operator="equal">
      <formula>"Significant Positive"</formula>
    </cfRule>
  </conditionalFormatting>
  <conditionalFormatting sqref="J20">
    <cfRule type="cellIs" dxfId="1526" priority="49" operator="equal">
      <formula>"Significant Negative"</formula>
    </cfRule>
    <cfRule type="cellIs" dxfId="1525" priority="50" operator="equal">
      <formula>"Minor Negative"</formula>
    </cfRule>
    <cfRule type="cellIs" dxfId="1524" priority="51" operator="equal">
      <formula>"Uncertain"</formula>
    </cfRule>
    <cfRule type="cellIs" dxfId="1523" priority="52" operator="equal">
      <formula>"Neutral"</formula>
    </cfRule>
    <cfRule type="cellIs" dxfId="1522" priority="53" operator="equal">
      <formula>"Minor Positive"</formula>
    </cfRule>
    <cfRule type="cellIs" dxfId="1521" priority="54" operator="equal">
      <formula>"Significant Positive"</formula>
    </cfRule>
  </conditionalFormatting>
  <conditionalFormatting sqref="J28 J57">
    <cfRule type="cellIs" dxfId="1520" priority="55" operator="equal">
      <formula>"Significant Negative"</formula>
    </cfRule>
    <cfRule type="cellIs" dxfId="1519" priority="56" operator="equal">
      <formula>"Minor Negative"</formula>
    </cfRule>
    <cfRule type="cellIs" dxfId="1518" priority="57" operator="equal">
      <formula>"Uncertain"</formula>
    </cfRule>
    <cfRule type="cellIs" dxfId="1517" priority="58" operator="equal">
      <formula>"Neutral"</formula>
    </cfRule>
    <cfRule type="cellIs" dxfId="1516" priority="59" operator="equal">
      <formula>"Minor Positive"</formula>
    </cfRule>
    <cfRule type="cellIs" dxfId="1515" priority="60" operator="equal">
      <formula>"Significant Positive"</formula>
    </cfRule>
  </conditionalFormatting>
  <conditionalFormatting sqref="J36">
    <cfRule type="cellIs" dxfId="1514" priority="19" operator="equal">
      <formula>"Significant Negative"</formula>
    </cfRule>
    <cfRule type="cellIs" dxfId="1513" priority="20" operator="equal">
      <formula>"Minor Negative"</formula>
    </cfRule>
    <cfRule type="cellIs" dxfId="1512" priority="21" operator="equal">
      <formula>"Uncertain"</formula>
    </cfRule>
    <cfRule type="cellIs" dxfId="1511" priority="22" operator="equal">
      <formula>"Neutral"</formula>
    </cfRule>
    <cfRule type="cellIs" dxfId="1510" priority="23" operator="equal">
      <formula>"Minor Positive"</formula>
    </cfRule>
    <cfRule type="cellIs" dxfId="1509" priority="24" operator="equal">
      <formula>"Significant Positive"</formula>
    </cfRule>
  </conditionalFormatting>
  <conditionalFormatting sqref="J42">
    <cfRule type="cellIs" dxfId="1508" priority="13" operator="equal">
      <formula>"Significant Negative"</formula>
    </cfRule>
    <cfRule type="cellIs" dxfId="1507" priority="14" operator="equal">
      <formula>"Minor Negative"</formula>
    </cfRule>
    <cfRule type="cellIs" dxfId="1506" priority="15" operator="equal">
      <formula>"Uncertain"</formula>
    </cfRule>
    <cfRule type="cellIs" dxfId="1505" priority="16" operator="equal">
      <formula>"Neutral"</formula>
    </cfRule>
    <cfRule type="cellIs" dxfId="1504" priority="17" operator="equal">
      <formula>"Minor Positive"</formula>
    </cfRule>
    <cfRule type="cellIs" dxfId="1503" priority="18" operator="equal">
      <formula>"Significant Positive"</formula>
    </cfRule>
  </conditionalFormatting>
  <conditionalFormatting sqref="J47">
    <cfRule type="cellIs" dxfId="1502" priority="7" operator="equal">
      <formula>"Significant Negative"</formula>
    </cfRule>
    <cfRule type="cellIs" dxfId="1501" priority="8" operator="equal">
      <formula>"Minor Negative"</formula>
    </cfRule>
    <cfRule type="cellIs" dxfId="1500" priority="9" operator="equal">
      <formula>"Uncertain"</formula>
    </cfRule>
    <cfRule type="cellIs" dxfId="1499" priority="10" operator="equal">
      <formula>"Neutral"</formula>
    </cfRule>
    <cfRule type="cellIs" dxfId="1498" priority="11" operator="equal">
      <formula>"Minor Positive"</formula>
    </cfRule>
    <cfRule type="cellIs" dxfId="1497" priority="12" operator="equal">
      <formula>"Significant Positive"</formula>
    </cfRule>
  </conditionalFormatting>
  <conditionalFormatting sqref="J49">
    <cfRule type="cellIs" dxfId="1496" priority="31" operator="equal">
      <formula>"Significant Negative"</formula>
    </cfRule>
    <cfRule type="cellIs" dxfId="1495" priority="32" operator="equal">
      <formula>"Minor Negative"</formula>
    </cfRule>
    <cfRule type="cellIs" dxfId="1494" priority="33" operator="equal">
      <formula>"Uncertain"</formula>
    </cfRule>
    <cfRule type="cellIs" dxfId="1493" priority="34" operator="equal">
      <formula>"Neutral"</formula>
    </cfRule>
    <cfRule type="cellIs" dxfId="1492" priority="35" operator="equal">
      <formula>"Minor Positive"</formula>
    </cfRule>
    <cfRule type="cellIs" dxfId="1491" priority="36" operator="equal">
      <formula>"Significant Positive"</formula>
    </cfRule>
  </conditionalFormatting>
  <conditionalFormatting sqref="J54">
    <cfRule type="cellIs" dxfId="1490" priority="43" operator="equal">
      <formula>"Significant Negative"</formula>
    </cfRule>
    <cfRule type="cellIs" dxfId="1489" priority="44" operator="equal">
      <formula>"Minor Negative"</formula>
    </cfRule>
    <cfRule type="cellIs" dxfId="1488" priority="45" operator="equal">
      <formula>"Uncertain"</formula>
    </cfRule>
    <cfRule type="cellIs" dxfId="1487" priority="46" operator="equal">
      <formula>"Neutral"</formula>
    </cfRule>
    <cfRule type="cellIs" dxfId="1486" priority="47" operator="equal">
      <formula>"Minor Positive"</formula>
    </cfRule>
    <cfRule type="cellIs" dxfId="1485" priority="48" operator="equal">
      <formula>"Significant Positive"</formula>
    </cfRule>
  </conditionalFormatting>
  <conditionalFormatting sqref="J65 J72 J77 J84">
    <cfRule type="cellIs" dxfId="1484" priority="37" operator="equal">
      <formula>"Significant Negative"</formula>
    </cfRule>
    <cfRule type="cellIs" dxfId="1483" priority="38" operator="equal">
      <formula>"Minor Negative"</formula>
    </cfRule>
    <cfRule type="cellIs" dxfId="1482" priority="39" operator="equal">
      <formula>"Uncertain"</formula>
    </cfRule>
    <cfRule type="cellIs" dxfId="1481" priority="40" operator="equal">
      <formula>"Neutral"</formula>
    </cfRule>
    <cfRule type="cellIs" dxfId="1480" priority="41" operator="equal">
      <formula>"Minor Positive"</formula>
    </cfRule>
    <cfRule type="cellIs" dxfId="1479"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18ACF95-538A-4181-B500-76208550C38C}">
          <x14:formula1>
            <xm:f>'Drop downs'!$G$2:$G$7</xm:f>
          </x14:formula1>
          <xm:sqref>J8 J47 J20 J28 J84 J65 J72 J54 J57 J77 J36 J42 J49 J18</xm:sqref>
        </x14:dataValidation>
        <x14:dataValidation type="list" allowBlank="1" showInputMessage="1" showErrorMessage="1" xr:uid="{EB7C6CDE-51AC-45E0-A3BA-8179254744C6}">
          <x14:formula1>
            <xm:f>'Drop downs'!$F$2:$F$6</xm:f>
          </x14:formula1>
          <xm:sqref>I8 I47 I20 I28 I84 I65 I72 I54 I57 I77 I36 I42 I49 I18</xm:sqref>
        </x14:dataValidation>
        <x14:dataValidation type="list" allowBlank="1" showInputMessage="1" showErrorMessage="1" xr:uid="{A9871FA5-9AEA-4CE9-B0F5-15C8D5052170}">
          <x14:formula1>
            <xm:f>'Drop downs'!$E$2:$E$6</xm:f>
          </x14:formula1>
          <xm:sqref>H8 H47 H20 H28 H84 H65 H72 H54 H57 H77 H36 H42 H49 H18</xm:sqref>
        </x14:dataValidation>
        <x14:dataValidation type="list" allowBlank="1" showInputMessage="1" showErrorMessage="1" xr:uid="{37006CBC-5D59-433E-96CA-30D785828C98}">
          <x14:formula1>
            <xm:f>'Drop downs'!$D$2:$D$7</xm:f>
          </x14:formula1>
          <xm:sqref>G8 G47 G20 G28 G84 G65 G72 G54 G57 G77 G36 G42 G49 G18</xm:sqref>
        </x14:dataValidation>
        <x14:dataValidation type="list" allowBlank="1" showInputMessage="1" showErrorMessage="1" xr:uid="{6F22DDA8-36B8-49F5-BBFF-333A37D950B2}">
          <x14:formula1>
            <xm:f>'Drop downs'!$C$2:$C$5</xm:f>
          </x14:formula1>
          <xm:sqref>F8 F47 F20 F28 F84 F65 F72 F54 F57 F77 F36 F42 F49 F18</xm:sqref>
        </x14:dataValidation>
        <x14:dataValidation type="list" allowBlank="1" showInputMessage="1" showErrorMessage="1" xr:uid="{A4110A9E-B573-457F-9A82-7B877AAE7DDD}">
          <x14:formula1>
            <xm:f>'Drop downs'!$B$2:$B$4</xm:f>
          </x14:formula1>
          <xm:sqref>E8 E47 E20 E28 E84 E65 E72 E54 E57 E77 E36 E42 E49 E18</xm:sqref>
        </x14:dataValidation>
        <x14:dataValidation type="list" allowBlank="1" showInputMessage="1" showErrorMessage="1" xr:uid="{C579E82A-F51E-4C8F-9A9F-A0B4EE93FBD3}">
          <x14:formula1>
            <xm:f>'Drop downs'!$J$2:$J$3</xm:f>
          </x14:formula1>
          <xm:sqref>L8 L18 L20 L28 L36 L42 L84 L54 L57 L65 L72 L77 L47 L49</xm:sqref>
        </x14:dataValidation>
        <x14:dataValidation type="list" allowBlank="1" showInputMessage="1" showErrorMessage="1" xr:uid="{F98FD6AC-450C-4EE0-8EDB-4087A5CB8524}">
          <x14:formula1>
            <xm:f>'Drop downs'!$A$2:$A$3</xm:f>
          </x14:formula1>
          <xm:sqref>D8:D87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DA66-A171-493B-B6AB-F2C9E9F55B7E}">
  <sheetPr codeName="Sheet71">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1128</v>
      </c>
      <c r="D1" s="323"/>
      <c r="E1" s="323"/>
      <c r="F1" s="324"/>
      <c r="G1" s="16"/>
      <c r="I1" s="7"/>
      <c r="J1" s="7"/>
      <c r="K1" s="7"/>
    </row>
    <row r="2" spans="1:22" x14ac:dyDescent="0.35">
      <c r="A2" s="74" t="s">
        <v>31</v>
      </c>
      <c r="B2" s="9"/>
      <c r="C2" s="323" t="s">
        <v>319</v>
      </c>
      <c r="D2" s="323"/>
      <c r="E2" s="323"/>
      <c r="F2" s="324"/>
      <c r="I2" s="8"/>
      <c r="J2" s="8"/>
      <c r="K2" s="8"/>
    </row>
    <row r="3" spans="1:22" ht="28.75" customHeight="1" x14ac:dyDescent="0.35">
      <c r="A3" s="75" t="s">
        <v>32</v>
      </c>
      <c r="B3" s="4"/>
      <c r="C3" s="323" t="s">
        <v>1129</v>
      </c>
      <c r="D3" s="323"/>
      <c r="E3" s="323"/>
      <c r="F3" s="324"/>
      <c r="I3" s="8"/>
      <c r="J3" s="8"/>
      <c r="K3" s="8"/>
    </row>
    <row r="4" spans="1:22" ht="17.25" customHeight="1" x14ac:dyDescent="0.35">
      <c r="A4" s="75" t="s">
        <v>33</v>
      </c>
      <c r="B4" s="17"/>
      <c r="C4" s="289" t="s">
        <v>1045</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422</v>
      </c>
      <c r="G8" s="385" t="s">
        <v>427</v>
      </c>
      <c r="H8" s="385" t="s">
        <v>631</v>
      </c>
      <c r="I8" s="385" t="s">
        <v>425</v>
      </c>
      <c r="J8" s="370" t="s">
        <v>159</v>
      </c>
      <c r="K8" s="379" t="s">
        <v>1130</v>
      </c>
      <c r="L8" s="370"/>
      <c r="M8" s="374"/>
      <c r="N8" s="390"/>
      <c r="R8" s="12" t="str">
        <f>IF(OR(J8='Drop downs'!$G$7,J8='Drop downs'!$G$5), B8&amp;": "&amp;K8&amp;CHAR(10),"")</f>
        <v/>
      </c>
      <c r="S8" s="12" t="str">
        <f>IF(J8='Drop downs'!$G$2,B8&amp;": "&amp;K8&amp;""," ")</f>
        <v xml:space="preserve"> </v>
      </c>
      <c r="T8" s="12" t="str">
        <f>IF(LE3_Industrial_Land!E8='Drop downs'!$B$6,LE3_Industrial_Land!B8&amp;": "&amp;LE3_Industrial_Land!K8&amp;"","")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253</v>
      </c>
      <c r="E10" s="386"/>
      <c r="F10" s="386"/>
      <c r="G10" s="386"/>
      <c r="H10" s="386"/>
      <c r="I10" s="386"/>
      <c r="J10" s="358"/>
      <c r="K10" s="296"/>
      <c r="L10" s="358"/>
      <c r="M10" s="293"/>
      <c r="N10" s="391"/>
      <c r="R10" s="12"/>
      <c r="S10" s="12"/>
      <c r="T10" s="12"/>
    </row>
    <row r="11" spans="1:22" x14ac:dyDescent="0.35">
      <c r="A11" s="377"/>
      <c r="B11" s="388"/>
      <c r="C11" s="24" t="s">
        <v>327</v>
      </c>
      <c r="D11" s="24" t="s">
        <v>253</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15"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510</v>
      </c>
      <c r="H18" s="370" t="s">
        <v>631</v>
      </c>
      <c r="I18" s="370" t="s">
        <v>439</v>
      </c>
      <c r="J18" s="370" t="s">
        <v>159</v>
      </c>
      <c r="K18" s="379" t="s">
        <v>1131</v>
      </c>
      <c r="L18" s="370"/>
      <c r="M18" s="374"/>
      <c r="N18" s="390"/>
      <c r="R18" s="12" t="str">
        <f>IF(OR(J18='Drop downs'!$G$7,J18='Drop downs'!$G$5), B18&amp;": "&amp;K18&amp;CHAR(10),"")</f>
        <v/>
      </c>
      <c r="S18" s="12" t="str">
        <f>IF(J18='Drop downs'!$G$2,B18&amp;": "&amp;K18&amp;""," ")</f>
        <v xml:space="preserve"> </v>
      </c>
      <c r="T18" s="12" t="str">
        <f>IF(LE3_Industrial_Land!E18='Drop downs'!$B$6,LE3_Industrial_Land!B18&amp;": "&amp;LE3_Industrial_Land!K18&amp;"","")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IF(LE3_Industrial_Land!E20='Drop downs'!$B$6,LE3_Industrial_Land!B20&amp;": "&amp;LE3_Industrial_Land!K20&amp;"","")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438</v>
      </c>
      <c r="L28" s="370"/>
      <c r="M28" s="374"/>
      <c r="N28" s="390"/>
      <c r="R28" s="12" t="str">
        <f>IF(OR(J28='Drop downs'!$G$7,J28='Drop downs'!$G$5), B28&amp;": "&amp;K28&amp;CHAR(10),"")</f>
        <v/>
      </c>
      <c r="S28" s="12" t="str">
        <f>IF(J28='Drop downs'!$G$2,B28&amp;": "&amp;K28&amp;""," ")</f>
        <v xml:space="preserve"> </v>
      </c>
      <c r="T28" s="12" t="str">
        <f>IF(LE3_Industrial_Land!E28='Drop downs'!$B$6,LE3_Industrial_Land!B28&amp;": "&amp;LE3_Industrial_Land!K28&amp;"","")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IF(LE3_Industrial_Land!E36='Drop downs'!$B$6,LE3_Industrial_Land!B36&amp;": "&amp;LE3_Industrial_Land!K36&amp;"","")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421</v>
      </c>
      <c r="F42" s="332" t="s">
        <v>444</v>
      </c>
      <c r="G42" s="332" t="s">
        <v>427</v>
      </c>
      <c r="H42" s="332" t="s">
        <v>631</v>
      </c>
      <c r="I42" s="332" t="s">
        <v>425</v>
      </c>
      <c r="J42" s="332" t="s">
        <v>159</v>
      </c>
      <c r="K42" s="489" t="s">
        <v>1132</v>
      </c>
      <c r="L42" s="332"/>
      <c r="M42" s="362"/>
      <c r="N42" s="394"/>
      <c r="R42" s="12" t="str">
        <f>IF(OR(J42='Drop downs'!$G$7,J42='Drop downs'!$G$5), B42&amp;": "&amp;K42&amp;CHAR(10),"")</f>
        <v/>
      </c>
      <c r="S42" s="12" t="str">
        <f>IF(J42='Drop downs'!$G$2,B42&amp;": "&amp;K42&amp;""," ")</f>
        <v xml:space="preserve"> </v>
      </c>
      <c r="T42" s="12" t="str">
        <f>IF(LE3_Industrial_Land!E42='Drop downs'!$B$6,LE3_Industrial_Land!B42&amp;": "&amp;LE3_Industrial_Land!K42&amp;"","")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78"/>
      <c r="B46" s="369"/>
      <c r="C46" s="15" t="s">
        <v>367</v>
      </c>
      <c r="D46" s="15" t="s">
        <v>253</v>
      </c>
      <c r="E46" s="330"/>
      <c r="F46" s="330"/>
      <c r="G46" s="330"/>
      <c r="H46" s="330"/>
      <c r="I46" s="330"/>
      <c r="J46" s="330"/>
      <c r="K46" s="493"/>
      <c r="L46" s="330"/>
      <c r="M46" s="375"/>
      <c r="N46" s="392"/>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616" t="s">
        <v>438</v>
      </c>
      <c r="L47" s="370"/>
      <c r="M47" s="374"/>
      <c r="N47" s="390"/>
      <c r="R47" s="12" t="str">
        <f>IF(OR(J47='Drop downs'!$G$7,J47='Drop downs'!$G$5), B47&amp;": "&amp;K47&amp;CHAR(10),"")</f>
        <v/>
      </c>
      <c r="S47" s="12" t="str">
        <f>IF(J47='Drop downs'!$G$2,B47&amp;": "&amp;K47&amp;""," ")</f>
        <v xml:space="preserve"> </v>
      </c>
      <c r="T47" s="12" t="str">
        <f>IF(LE3_Industrial_Land!E47='Drop downs'!$B$6,LE3_Industrial_Land!B47&amp;": "&amp;LE3_Industrial_Land!K47&amp;"","")</f>
        <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491"/>
      <c r="L48" s="359"/>
      <c r="M48" s="363"/>
      <c r="N48" s="393"/>
      <c r="R48" s="12" t="str">
        <f>IF(OR(J48='Drop downs'!$G$7,J48='Drop downs'!$G$5), B48&amp;": "&amp;K48&amp;CHAR(10),"")</f>
        <v/>
      </c>
      <c r="S48" s="12" t="str">
        <f>IF(J48='Drop downs'!$G$2,B48&amp;": "&amp;K48&amp;""," ")</f>
        <v xml:space="preserve"> </v>
      </c>
      <c r="T48" s="12" t="str">
        <f>IF(LE3_Industrial_Land!E48='Drop downs'!$B$6,LE3_Industrial_Land!B48&amp;": "&amp;LE3_Industrial_Land!K48&amp;"","")</f>
        <v xml:space="preserve">: </v>
      </c>
    </row>
    <row r="49" spans="1:22" ht="29" x14ac:dyDescent="0.35">
      <c r="A49" s="376" t="s">
        <v>371</v>
      </c>
      <c r="B49" s="367" t="s">
        <v>125</v>
      </c>
      <c r="C49" s="86" t="s">
        <v>372</v>
      </c>
      <c r="D49" s="86" t="s">
        <v>253</v>
      </c>
      <c r="E49" s="332" t="s">
        <v>435</v>
      </c>
      <c r="F49" s="332" t="s">
        <v>444</v>
      </c>
      <c r="G49" s="332" t="s">
        <v>427</v>
      </c>
      <c r="H49" s="332" t="s">
        <v>631</v>
      </c>
      <c r="I49" s="332" t="s">
        <v>425</v>
      </c>
      <c r="J49" s="332" t="s">
        <v>159</v>
      </c>
      <c r="K49" s="489" t="s">
        <v>1133</v>
      </c>
      <c r="L49" s="370"/>
      <c r="M49" s="374"/>
      <c r="N49" s="390"/>
      <c r="R49" s="12" t="str">
        <f>IF(OR(J49='Drop downs'!$G$7,J49='Drop downs'!$G$5), B49&amp;": "&amp;K49&amp;CHAR(10),"")</f>
        <v/>
      </c>
      <c r="S49" s="12" t="str">
        <f>IF(J49='Drop downs'!$G$2,B49&amp;": "&amp;K49&amp;""," ")</f>
        <v xml:space="preserve"> </v>
      </c>
      <c r="T49" s="12" t="str">
        <f>IF(LE3_Industrial_Land!E49='Drop downs'!$B$6,LE3_Industrial_Land!B49&amp;": "&amp;LE3_Industrial_Land!K49&amp;"","")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IF(LE3_Industrial_Land!E54='Drop downs'!$B$6,LE3_Industrial_Land!B54&amp;": "&amp;LE3_Industrial_Land!K54&amp;"","")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IF(LE3_Industrial_Land!E57='Drop downs'!$B$6,LE3_Industrial_Land!B57&amp;": "&amp;LE3_Industrial_Land!K57&amp;"","")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x14ac:dyDescent="0.35">
      <c r="A65" s="376" t="s">
        <v>390</v>
      </c>
      <c r="B65" s="367" t="s">
        <v>128</v>
      </c>
      <c r="C65" s="85" t="s">
        <v>391</v>
      </c>
      <c r="D65" s="86" t="s">
        <v>257</v>
      </c>
      <c r="E65" s="332" t="s">
        <v>103</v>
      </c>
      <c r="F65" s="332" t="s">
        <v>103</v>
      </c>
      <c r="G65" s="332" t="s">
        <v>103</v>
      </c>
      <c r="H65" s="332" t="s">
        <v>103</v>
      </c>
      <c r="I65" s="332" t="s">
        <v>103</v>
      </c>
      <c r="J65" s="332" t="s">
        <v>161</v>
      </c>
      <c r="K65" s="360" t="s">
        <v>438</v>
      </c>
      <c r="L65" s="370"/>
      <c r="M65" s="374"/>
      <c r="N65" s="390"/>
      <c r="R65" s="12" t="str">
        <f>IF(OR(J65='Drop downs'!$G$7,J65='Drop downs'!$G$5), B65&amp;": "&amp;K65&amp;CHAR(10),"")</f>
        <v/>
      </c>
      <c r="S65" s="12" t="str">
        <f>IF(J65='Drop downs'!$G$2,B65&amp;": "&amp;K65&amp;""," ")</f>
        <v xml:space="preserve"> </v>
      </c>
      <c r="T65" s="12" t="str">
        <f>IF(LE3_Industrial_Land!E65='Drop downs'!$B$6,LE3_Industrial_Land!B65&amp;": "&amp;LE3_Industrial_Land!K65&amp;"","")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59"/>
      <c r="F71" s="359"/>
      <c r="G71" s="359"/>
      <c r="H71" s="359"/>
      <c r="I71" s="359"/>
      <c r="J71" s="359"/>
      <c r="K71" s="361"/>
      <c r="L71" s="330"/>
      <c r="M71" s="375"/>
      <c r="N71" s="392"/>
      <c r="R71" s="12"/>
      <c r="S71" s="12"/>
      <c r="T71" s="12"/>
    </row>
    <row r="72" spans="1:22" x14ac:dyDescent="0.35">
      <c r="A72" s="376" t="s">
        <v>398</v>
      </c>
      <c r="B72" s="367" t="s">
        <v>129</v>
      </c>
      <c r="C72" s="85" t="s">
        <v>399</v>
      </c>
      <c r="D72" s="86" t="s">
        <v>257</v>
      </c>
      <c r="E72" s="332" t="s">
        <v>103</v>
      </c>
      <c r="F72" s="332" t="s">
        <v>103</v>
      </c>
      <c r="G72" s="332" t="s">
        <v>103</v>
      </c>
      <c r="H72" s="332" t="s">
        <v>103</v>
      </c>
      <c r="I72" s="332" t="s">
        <v>103</v>
      </c>
      <c r="J72" s="332" t="s">
        <v>161</v>
      </c>
      <c r="K72" s="495" t="s">
        <v>438</v>
      </c>
      <c r="L72" s="370"/>
      <c r="M72" s="374"/>
      <c r="N72" s="390"/>
      <c r="R72" s="12" t="str">
        <f>IF(OR(J72='Drop downs'!$G$7,J72='Drop downs'!$G$5), B72&amp;": "&amp;K72&amp;CHAR(10),"")</f>
        <v/>
      </c>
      <c r="S72" s="12" t="str">
        <f>IF(J72='Drop downs'!$G$2,B72&amp;": "&amp;K72&amp;""," ")</f>
        <v xml:space="preserve"> </v>
      </c>
      <c r="T72" s="12" t="str">
        <f>IF(LE3_Industrial_Land!E72='Drop downs'!$B$6,LE3_Industrial_Land!B72&amp;": "&amp;LE3_Industrial_Land!K72&amp;"","")</f>
        <v/>
      </c>
      <c r="U72" t="str">
        <f t="shared" si="0"/>
        <v/>
      </c>
      <c r="V72" t="str">
        <f>IF(N72&gt;0,B72&amp;":"&amp;N72&amp;"
","")</f>
        <v/>
      </c>
    </row>
    <row r="73" spans="1:22" x14ac:dyDescent="0.35">
      <c r="A73" s="377"/>
      <c r="B73" s="368"/>
      <c r="C73" s="83" t="s">
        <v>400</v>
      </c>
      <c r="D73" s="24" t="s">
        <v>257</v>
      </c>
      <c r="E73" s="358"/>
      <c r="F73" s="358"/>
      <c r="G73" s="358"/>
      <c r="H73" s="358"/>
      <c r="I73" s="358"/>
      <c r="J73" s="358"/>
      <c r="K73" s="496"/>
      <c r="L73" s="358"/>
      <c r="M73" s="293"/>
      <c r="N73" s="391"/>
      <c r="R73" s="12"/>
      <c r="S73" s="12"/>
      <c r="T73" s="12"/>
    </row>
    <row r="74" spans="1:22" x14ac:dyDescent="0.35">
      <c r="A74" s="377"/>
      <c r="B74" s="368"/>
      <c r="C74" s="83" t="s">
        <v>401</v>
      </c>
      <c r="D74" s="24" t="s">
        <v>257</v>
      </c>
      <c r="E74" s="358"/>
      <c r="F74" s="358"/>
      <c r="G74" s="358"/>
      <c r="H74" s="358"/>
      <c r="I74" s="358"/>
      <c r="J74" s="358"/>
      <c r="K74" s="496"/>
      <c r="L74" s="358"/>
      <c r="M74" s="293"/>
      <c r="N74" s="391"/>
      <c r="R74" s="12"/>
      <c r="S74" s="12"/>
      <c r="T74" s="12"/>
    </row>
    <row r="75" spans="1:22" x14ac:dyDescent="0.35">
      <c r="A75" s="377"/>
      <c r="B75" s="368"/>
      <c r="C75" s="83" t="s">
        <v>402</v>
      </c>
      <c r="D75" s="24" t="s">
        <v>257</v>
      </c>
      <c r="E75" s="358"/>
      <c r="F75" s="358"/>
      <c r="G75" s="358"/>
      <c r="H75" s="358"/>
      <c r="I75" s="358"/>
      <c r="J75" s="358"/>
      <c r="K75" s="496"/>
      <c r="L75" s="358"/>
      <c r="M75" s="293"/>
      <c r="N75" s="391"/>
      <c r="R75" s="12"/>
      <c r="S75" s="12"/>
      <c r="T75" s="12"/>
    </row>
    <row r="76" spans="1:22" ht="15" thickBot="1" x14ac:dyDescent="0.4">
      <c r="A76" s="382"/>
      <c r="B76" s="369"/>
      <c r="C76" s="87" t="s">
        <v>403</v>
      </c>
      <c r="D76" s="24" t="s">
        <v>257</v>
      </c>
      <c r="E76" s="359"/>
      <c r="F76" s="359"/>
      <c r="G76" s="359"/>
      <c r="H76" s="359"/>
      <c r="I76" s="359"/>
      <c r="J76" s="359"/>
      <c r="K76" s="497"/>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IF(LE3_Industrial_Land!E77='Drop downs'!$B$6,LE3_Industrial_Land!B77&amp;": "&amp;LE3_Industrial_Land!K77&amp;"","")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80"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257</v>
      </c>
      <c r="E84" s="332" t="s">
        <v>421</v>
      </c>
      <c r="F84" s="332" t="s">
        <v>444</v>
      </c>
      <c r="G84" s="332" t="s">
        <v>427</v>
      </c>
      <c r="H84" s="332" t="s">
        <v>631</v>
      </c>
      <c r="I84" s="332" t="s">
        <v>425</v>
      </c>
      <c r="J84" s="332" t="s">
        <v>159</v>
      </c>
      <c r="K84" s="489" t="s">
        <v>1134</v>
      </c>
      <c r="L84" s="332"/>
      <c r="M84" s="362"/>
      <c r="N84" s="394"/>
      <c r="R84" s="12" t="str">
        <f>IF(OR(J84='Drop downs'!$G$7,J84='Drop downs'!$G$5), B84&amp;": "&amp;K84&amp;CHAR(10),"")</f>
        <v/>
      </c>
      <c r="S84" s="12" t="str">
        <f>IF(J84='Drop downs'!$G$2,B84&amp;": "&amp;K84&amp;""," ")</f>
        <v xml:space="preserve"> </v>
      </c>
      <c r="T84" s="12" t="str">
        <f>IF(LE3_Industrial_Land!E84='Drop downs'!$B$6,LE3_Industrial_Land!B84&amp;": "&amp;LE3_Industrial_Land!K84&amp;"","")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yYwebvcfCxyoTDPsejR58V3XETXdY+XuXWlc3jx0SKgsAaMojN96GmKzbpP9n77sSDL3Uacb7FHUGH61y1wQUA==" saltValue="70fSA8nZWgie0NTX4xBUx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78" priority="56">
      <formula>$D50="No"</formula>
    </cfRule>
  </conditionalFormatting>
  <conditionalFormatting sqref="C8:D87">
    <cfRule type="expression" dxfId="1477" priority="55">
      <formula>$D8="No"</formula>
    </cfRule>
  </conditionalFormatting>
  <conditionalFormatting sqref="J8 J18">
    <cfRule type="cellIs" dxfId="1476" priority="88" operator="equal">
      <formula>"Significant Negative"</formula>
    </cfRule>
    <cfRule type="cellIs" dxfId="1475" priority="89" operator="equal">
      <formula>"Minor Negative"</formula>
    </cfRule>
    <cfRule type="cellIs" dxfId="1474" priority="90" operator="equal">
      <formula>"Uncertain"</formula>
    </cfRule>
    <cfRule type="cellIs" dxfId="1473" priority="91" operator="equal">
      <formula>"Neutral"</formula>
    </cfRule>
    <cfRule type="cellIs" dxfId="1472" priority="92" operator="equal">
      <formula>"Minor Positive"</formula>
    </cfRule>
    <cfRule type="cellIs" dxfId="1471" priority="93" operator="equal">
      <formula>"Significant Positive"</formula>
    </cfRule>
  </conditionalFormatting>
  <conditionalFormatting sqref="J20">
    <cfRule type="cellIs" dxfId="1470" priority="43" operator="equal">
      <formula>"Significant Negative"</formula>
    </cfRule>
    <cfRule type="cellIs" dxfId="1469" priority="44" operator="equal">
      <formula>"Minor Negative"</formula>
    </cfRule>
    <cfRule type="cellIs" dxfId="1468" priority="45" operator="equal">
      <formula>"Uncertain"</formula>
    </cfRule>
    <cfRule type="cellIs" dxfId="1467" priority="46" operator="equal">
      <formula>"Neutral"</formula>
    </cfRule>
    <cfRule type="cellIs" dxfId="1466" priority="47" operator="equal">
      <formula>"Minor Positive"</formula>
    </cfRule>
    <cfRule type="cellIs" dxfId="1465" priority="48" operator="equal">
      <formula>"Significant Positive"</formula>
    </cfRule>
  </conditionalFormatting>
  <conditionalFormatting sqref="J28 J57">
    <cfRule type="cellIs" dxfId="1464" priority="49" operator="equal">
      <formula>"Significant Negative"</formula>
    </cfRule>
    <cfRule type="cellIs" dxfId="1463" priority="50" operator="equal">
      <formula>"Minor Negative"</formula>
    </cfRule>
    <cfRule type="cellIs" dxfId="1462" priority="51" operator="equal">
      <formula>"Uncertain"</formula>
    </cfRule>
    <cfRule type="cellIs" dxfId="1461" priority="52" operator="equal">
      <formula>"Neutral"</formula>
    </cfRule>
    <cfRule type="cellIs" dxfId="1460" priority="53" operator="equal">
      <formula>"Minor Positive"</formula>
    </cfRule>
    <cfRule type="cellIs" dxfId="1459" priority="54" operator="equal">
      <formula>"Significant Positive"</formula>
    </cfRule>
  </conditionalFormatting>
  <conditionalFormatting sqref="J36">
    <cfRule type="cellIs" dxfId="1458" priority="13" operator="equal">
      <formula>"Significant Negative"</formula>
    </cfRule>
    <cfRule type="cellIs" dxfId="1457" priority="14" operator="equal">
      <formula>"Minor Negative"</formula>
    </cfRule>
    <cfRule type="cellIs" dxfId="1456" priority="15" operator="equal">
      <formula>"Uncertain"</formula>
    </cfRule>
    <cfRule type="cellIs" dxfId="1455" priority="16" operator="equal">
      <formula>"Neutral"</formula>
    </cfRule>
    <cfRule type="cellIs" dxfId="1454" priority="17" operator="equal">
      <formula>"Minor Positive"</formula>
    </cfRule>
    <cfRule type="cellIs" dxfId="1453" priority="18" operator="equal">
      <formula>"Significant Positive"</formula>
    </cfRule>
  </conditionalFormatting>
  <conditionalFormatting sqref="J42">
    <cfRule type="cellIs" dxfId="1452" priority="7" operator="equal">
      <formula>"Significant Negative"</formula>
    </cfRule>
    <cfRule type="cellIs" dxfId="1451" priority="8" operator="equal">
      <formula>"Minor Negative"</formula>
    </cfRule>
    <cfRule type="cellIs" dxfId="1450" priority="9" operator="equal">
      <formula>"Uncertain"</formula>
    </cfRule>
    <cfRule type="cellIs" dxfId="1449" priority="10" operator="equal">
      <formula>"Neutral"</formula>
    </cfRule>
    <cfRule type="cellIs" dxfId="1448" priority="11" operator="equal">
      <formula>"Minor Positive"</formula>
    </cfRule>
    <cfRule type="cellIs" dxfId="1447" priority="12" operator="equal">
      <formula>"Significant Positive"</formula>
    </cfRule>
  </conditionalFormatting>
  <conditionalFormatting sqref="J47">
    <cfRule type="cellIs" dxfId="1446" priority="1" operator="equal">
      <formula>"Significant Negative"</formula>
    </cfRule>
    <cfRule type="cellIs" dxfId="1445" priority="2" operator="equal">
      <formula>"Minor Negative"</formula>
    </cfRule>
    <cfRule type="cellIs" dxfId="1444" priority="3" operator="equal">
      <formula>"Uncertain"</formula>
    </cfRule>
    <cfRule type="cellIs" dxfId="1443" priority="4" operator="equal">
      <formula>"Neutral"</formula>
    </cfRule>
    <cfRule type="cellIs" dxfId="1442" priority="5" operator="equal">
      <formula>"Minor Positive"</formula>
    </cfRule>
    <cfRule type="cellIs" dxfId="1441" priority="6" operator="equal">
      <formula>"Significant Positive"</formula>
    </cfRule>
  </conditionalFormatting>
  <conditionalFormatting sqref="J49">
    <cfRule type="cellIs" dxfId="1440" priority="25" operator="equal">
      <formula>"Significant Negative"</formula>
    </cfRule>
    <cfRule type="cellIs" dxfId="1439" priority="26" operator="equal">
      <formula>"Minor Negative"</formula>
    </cfRule>
    <cfRule type="cellIs" dxfId="1438" priority="27" operator="equal">
      <formula>"Uncertain"</formula>
    </cfRule>
    <cfRule type="cellIs" dxfId="1437" priority="28" operator="equal">
      <formula>"Neutral"</formula>
    </cfRule>
    <cfRule type="cellIs" dxfId="1436" priority="29" operator="equal">
      <formula>"Minor Positive"</formula>
    </cfRule>
    <cfRule type="cellIs" dxfId="1435" priority="30" operator="equal">
      <formula>"Significant Positive"</formula>
    </cfRule>
  </conditionalFormatting>
  <conditionalFormatting sqref="J54">
    <cfRule type="cellIs" dxfId="1434" priority="37" operator="equal">
      <formula>"Significant Negative"</formula>
    </cfRule>
    <cfRule type="cellIs" dxfId="1433" priority="38" operator="equal">
      <formula>"Minor Negative"</formula>
    </cfRule>
    <cfRule type="cellIs" dxfId="1432" priority="39" operator="equal">
      <formula>"Uncertain"</formula>
    </cfRule>
    <cfRule type="cellIs" dxfId="1431" priority="40" operator="equal">
      <formula>"Neutral"</formula>
    </cfRule>
    <cfRule type="cellIs" dxfId="1430" priority="41" operator="equal">
      <formula>"Minor Positive"</formula>
    </cfRule>
    <cfRule type="cellIs" dxfId="1429" priority="42" operator="equal">
      <formula>"Significant Positive"</formula>
    </cfRule>
  </conditionalFormatting>
  <conditionalFormatting sqref="J65 J72 J77 J84">
    <cfRule type="cellIs" dxfId="1428" priority="31" operator="equal">
      <formula>"Significant Negative"</formula>
    </cfRule>
    <cfRule type="cellIs" dxfId="1427" priority="32" operator="equal">
      <formula>"Minor Negative"</formula>
    </cfRule>
    <cfRule type="cellIs" dxfId="1426" priority="33" operator="equal">
      <formula>"Uncertain"</formula>
    </cfRule>
    <cfRule type="cellIs" dxfId="1425" priority="34" operator="equal">
      <formula>"Neutral"</formula>
    </cfRule>
    <cfRule type="cellIs" dxfId="1424" priority="35" operator="equal">
      <formula>"Minor Positive"</formula>
    </cfRule>
    <cfRule type="cellIs" dxfId="1423"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11123A3-C85E-424F-BBDB-601930178EEE}">
          <x14:formula1>
            <xm:f>'Drop downs'!$A$2:$A$3</xm:f>
          </x14:formula1>
          <xm:sqref>D8:D87</xm:sqref>
        </x14:dataValidation>
        <x14:dataValidation type="list" allowBlank="1" showInputMessage="1" showErrorMessage="1" xr:uid="{413ABC24-E63E-4035-8AF7-85D0F36DCB1A}">
          <x14:formula1>
            <xm:f>'Drop downs'!$J$2:$J$3</xm:f>
          </x14:formula1>
          <xm:sqref>L8 L18 L20 L28 L36 L42 L84 L54 L57 L65 L72 L77 L47 L49</xm:sqref>
        </x14:dataValidation>
        <x14:dataValidation type="list" allowBlank="1" showInputMessage="1" showErrorMessage="1" xr:uid="{6249F186-EEA1-45AE-B5B1-D20AF8FFBD3E}">
          <x14:formula1>
            <xm:f>'Drop downs'!$B$2:$B$4</xm:f>
          </x14:formula1>
          <xm:sqref>E8 E18 E20 E28 E84 E65 E72 E54 E57 E77 E36 E42 E49 E47</xm:sqref>
        </x14:dataValidation>
        <x14:dataValidation type="list" allowBlank="1" showInputMessage="1" showErrorMessage="1" xr:uid="{FE6BDD3F-031B-4C7F-B11D-6AAE3AA69974}">
          <x14:formula1>
            <xm:f>'Drop downs'!$C$2:$C$5</xm:f>
          </x14:formula1>
          <xm:sqref>F8 F49 F20 F28 F84 F65 F72 F54 F57 F77 F36 F42 F18 F47</xm:sqref>
        </x14:dataValidation>
        <x14:dataValidation type="list" allowBlank="1" showInputMessage="1" showErrorMessage="1" xr:uid="{1A1D7F56-6B83-4172-95DA-36E219F2F764}">
          <x14:formula1>
            <xm:f>'Drop downs'!$D$2:$D$7</xm:f>
          </x14:formula1>
          <xm:sqref>G8 G49 G20 G28 G84 G65 G72 G54 G57 G77 G36 G42 G18 G47</xm:sqref>
        </x14:dataValidation>
        <x14:dataValidation type="list" allowBlank="1" showInputMessage="1" showErrorMessage="1" xr:uid="{1E269E6A-27CC-4582-AE5A-1DA6993EA37C}">
          <x14:formula1>
            <xm:f>'Drop downs'!$E$2:$E$6</xm:f>
          </x14:formula1>
          <xm:sqref>H8 H49 H20 H28 H84 H65 H72 H54 H57 H77 H36 H42 H18 H47</xm:sqref>
        </x14:dataValidation>
        <x14:dataValidation type="list" allowBlank="1" showInputMessage="1" showErrorMessage="1" xr:uid="{D5E0EC9F-FD02-42AD-B65A-D64F2A5DFC7F}">
          <x14:formula1>
            <xm:f>'Drop downs'!$F$2:$F$6</xm:f>
          </x14:formula1>
          <xm:sqref>I8 I49 I20 I28 I84 I65 I72 I54 I57 I77 I36 I42 I18 I47</xm:sqref>
        </x14:dataValidation>
        <x14:dataValidation type="list" allowBlank="1" showInputMessage="1" showErrorMessage="1" xr:uid="{8662F36B-F0A8-44C9-B914-BC5FD6814C92}">
          <x14:formula1>
            <xm:f>'Drop downs'!$G$2:$G$7</xm:f>
          </x14:formula1>
          <xm:sqref>J8 J18 J20 J28 J84 J65 J72 J54 J57 J77 J36 J42 J49 J47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9E09-787D-499B-B2BD-3B5CEEDD8A92}">
  <sheetPr codeName="Sheet118">
    <tabColor rgb="FF7030A0"/>
  </sheetPr>
  <dimension ref="A1:T98"/>
  <sheetViews>
    <sheetView showGridLines="0" zoomScaleNormal="100" workbookViewId="0">
      <selection activeCell="C1" sqref="C1:E1"/>
    </sheetView>
  </sheetViews>
  <sheetFormatPr defaultColWidth="8.54296875" defaultRowHeight="26" x14ac:dyDescent="0.6"/>
  <cols>
    <col min="1" max="1" width="57.453125" style="175" customWidth="1"/>
    <col min="2" max="2" width="5.453125" style="175" hidden="1" customWidth="1"/>
    <col min="3" max="3" width="95.453125" style="175" customWidth="1"/>
    <col min="4" max="4" width="27.453125" style="175" customWidth="1"/>
    <col min="5" max="5" width="9.54296875" style="175" customWidth="1"/>
    <col min="6" max="6" width="10.54296875" style="175" hidden="1" customWidth="1"/>
    <col min="7" max="7" width="14.453125" style="175" customWidth="1"/>
    <col min="8" max="8" width="16.54296875" style="175" customWidth="1"/>
    <col min="9" max="9" width="56.453125" style="175" customWidth="1"/>
    <col min="10" max="10" width="16.54296875" style="175" customWidth="1"/>
    <col min="11" max="11" width="41.453125" style="175" customWidth="1"/>
    <col min="12" max="13" width="9.453125" style="175" hidden="1" customWidth="1"/>
    <col min="14" max="15" width="8.54296875" style="175" hidden="1" customWidth="1"/>
    <col min="16" max="16" width="20.54296875" style="175" hidden="1" customWidth="1"/>
    <col min="17" max="17" width="12.54296875" style="175" hidden="1" customWidth="1"/>
    <col min="18" max="18" width="21" style="175" hidden="1" customWidth="1"/>
    <col min="19" max="20" width="12.54296875" style="175" hidden="1" customWidth="1"/>
    <col min="21" max="21" width="0" style="175" hidden="1" customWidth="1"/>
    <col min="22" max="16384" width="8.54296875" style="175"/>
  </cols>
  <sheetData>
    <row r="1" spans="1:19" x14ac:dyDescent="0.6">
      <c r="A1" s="174" t="s">
        <v>30</v>
      </c>
      <c r="C1" s="412" t="s">
        <v>1135</v>
      </c>
      <c r="D1" s="412"/>
      <c r="E1" s="413"/>
      <c r="G1" s="177"/>
      <c r="H1" s="177"/>
      <c r="I1" s="177"/>
    </row>
    <row r="2" spans="1:19" x14ac:dyDescent="0.6">
      <c r="A2" s="174" t="s">
        <v>31</v>
      </c>
      <c r="B2" s="178"/>
      <c r="C2" s="412" t="s">
        <v>319</v>
      </c>
      <c r="D2" s="412"/>
      <c r="E2" s="413"/>
      <c r="G2" s="181"/>
      <c r="H2" s="181"/>
      <c r="I2" s="181"/>
    </row>
    <row r="3" spans="1:19" ht="79.5" customHeight="1" x14ac:dyDescent="0.6">
      <c r="A3" s="182" t="s">
        <v>32</v>
      </c>
      <c r="B3" s="183"/>
      <c r="C3" s="412" t="s">
        <v>1136</v>
      </c>
      <c r="D3" s="412"/>
      <c r="E3" s="413"/>
      <c r="G3" s="181"/>
      <c r="H3" s="181"/>
      <c r="I3" s="181"/>
    </row>
    <row r="4" spans="1:19" ht="76" customHeight="1" x14ac:dyDescent="0.6">
      <c r="A4" s="182" t="s">
        <v>33</v>
      </c>
      <c r="B4" s="184"/>
      <c r="C4" s="633" t="s">
        <v>1045</v>
      </c>
      <c r="D4" s="414"/>
      <c r="E4" s="415"/>
      <c r="G4" s="181"/>
      <c r="H4" s="181"/>
      <c r="I4" s="181"/>
    </row>
    <row r="5" spans="1:19" ht="91.5" customHeight="1" x14ac:dyDescent="0.6">
      <c r="A5" s="174" t="s">
        <v>1118</v>
      </c>
      <c r="B5" s="228"/>
      <c r="C5" s="634" t="s">
        <v>1137</v>
      </c>
      <c r="D5" s="634"/>
      <c r="E5" s="634"/>
    </row>
    <row r="6" spans="1:19" x14ac:dyDescent="0.6">
      <c r="A6" s="635"/>
      <c r="B6" s="635"/>
      <c r="C6" s="635"/>
      <c r="D6" s="231"/>
      <c r="E6" s="231"/>
      <c r="F6" s="231"/>
      <c r="G6" s="231"/>
      <c r="H6" s="232"/>
      <c r="I6" s="232"/>
      <c r="J6" s="232"/>
      <c r="K6" s="232"/>
      <c r="L6" s="231"/>
      <c r="M6" s="231"/>
      <c r="P6" s="186"/>
      <c r="Q6" s="186"/>
      <c r="R6" s="186"/>
      <c r="S6" s="186"/>
    </row>
    <row r="7" spans="1:19" x14ac:dyDescent="0.6">
      <c r="A7" s="416" t="s">
        <v>35</v>
      </c>
      <c r="B7" s="416"/>
      <c r="C7" s="416"/>
      <c r="D7" s="229"/>
      <c r="E7" s="230"/>
      <c r="F7" s="230"/>
      <c r="G7" s="230"/>
      <c r="H7" s="230"/>
      <c r="I7" s="230"/>
      <c r="J7" s="230"/>
      <c r="K7" s="230"/>
      <c r="L7" s="175" t="s">
        <v>48</v>
      </c>
      <c r="M7" s="175" t="s">
        <v>323</v>
      </c>
      <c r="P7" s="188">
        <f>A89</f>
        <v>0</v>
      </c>
      <c r="Q7" s="188">
        <f>A91</f>
        <v>0</v>
      </c>
      <c r="R7" s="188">
        <f>A93</f>
        <v>0</v>
      </c>
      <c r="S7" s="175" t="s">
        <v>48</v>
      </c>
    </row>
    <row r="8" spans="1:19" ht="52" x14ac:dyDescent="0.6">
      <c r="A8" s="187" t="s">
        <v>1120</v>
      </c>
      <c r="B8" s="187" t="s">
        <v>37</v>
      </c>
      <c r="C8" s="187" t="s">
        <v>70</v>
      </c>
      <c r="D8" s="187" t="s">
        <v>1121</v>
      </c>
      <c r="E8" s="231"/>
      <c r="F8" s="231"/>
      <c r="G8" s="231"/>
      <c r="H8" s="232"/>
      <c r="I8" s="232"/>
      <c r="J8" s="232"/>
      <c r="K8" s="232"/>
      <c r="M8" s="233"/>
      <c r="P8" s="190" t="str">
        <f>IF(OR(H8='Drop downs'!$G$7,H8='Drop downs'!$G$5), B8&amp;": "&amp;I8&amp;CHAR(10),"")</f>
        <v/>
      </c>
      <c r="Q8" s="190" t="str">
        <f>IF(H8='Drop downs'!$G$2,B8&amp;": "&amp;I8&amp;""," ")</f>
        <v xml:space="preserve"> </v>
      </c>
      <c r="R8" s="190" t="str">
        <f>IF(LE3_ALT_1!D8='Drop downs'!$B$6,LE3_ALT_1!B8&amp;": "&amp;LE3_ALT_1!I8&amp;"","")</f>
        <v/>
      </c>
      <c r="S8" s="175" t="str">
        <f>IF(K8&gt;0,B8&amp;":"&amp;K8&amp;"
","")</f>
        <v/>
      </c>
    </row>
    <row r="9" spans="1:19" ht="346.5" customHeight="1" x14ac:dyDescent="0.6">
      <c r="A9" s="234" t="s">
        <v>1135</v>
      </c>
      <c r="B9" s="234"/>
      <c r="C9" s="192" t="s">
        <v>1138</v>
      </c>
      <c r="D9" s="234"/>
      <c r="F9" s="241" t="s">
        <v>1139</v>
      </c>
      <c r="G9" s="231"/>
      <c r="H9" s="232"/>
      <c r="I9" s="232"/>
      <c r="J9" s="232"/>
      <c r="K9" s="232"/>
      <c r="M9" s="233"/>
      <c r="P9" s="190"/>
      <c r="Q9" s="190"/>
      <c r="R9" s="190"/>
      <c r="S9" s="188"/>
    </row>
    <row r="10" spans="1:19" x14ac:dyDescent="0.6">
      <c r="A10" s="235"/>
      <c r="B10" s="236"/>
      <c r="C10" s="231"/>
      <c r="D10" s="231"/>
      <c r="E10" s="231"/>
      <c r="F10" s="231"/>
      <c r="G10" s="231"/>
      <c r="H10" s="232"/>
      <c r="I10" s="232"/>
      <c r="J10" s="232"/>
      <c r="K10" s="232"/>
      <c r="M10" s="233"/>
      <c r="P10" s="190"/>
      <c r="Q10" s="190"/>
      <c r="R10" s="190"/>
    </row>
    <row r="11" spans="1:19" x14ac:dyDescent="0.6">
      <c r="A11" s="235"/>
      <c r="B11" s="236"/>
      <c r="C11" s="231"/>
      <c r="D11" s="231"/>
      <c r="E11" s="231"/>
      <c r="F11" s="231"/>
      <c r="G11" s="231"/>
      <c r="H11" s="232"/>
      <c r="I11" s="232"/>
      <c r="J11" s="232"/>
      <c r="K11" s="232"/>
      <c r="M11" s="233"/>
      <c r="P11" s="190"/>
      <c r="Q11" s="190"/>
      <c r="R11" s="190"/>
    </row>
    <row r="12" spans="1:19" x14ac:dyDescent="0.6">
      <c r="A12" s="235"/>
      <c r="B12" s="236"/>
      <c r="C12" s="231"/>
      <c r="D12" s="231"/>
      <c r="E12" s="231"/>
      <c r="F12" s="231"/>
      <c r="G12" s="231"/>
      <c r="H12" s="232"/>
      <c r="I12" s="232"/>
      <c r="J12" s="232"/>
      <c r="K12" s="232"/>
      <c r="M12" s="233"/>
      <c r="P12" s="190"/>
      <c r="Q12" s="190"/>
      <c r="R12" s="190"/>
    </row>
    <row r="13" spans="1:19" x14ac:dyDescent="0.6">
      <c r="A13" s="235"/>
      <c r="B13" s="236"/>
      <c r="C13" s="231"/>
      <c r="D13" s="231"/>
      <c r="E13" s="231"/>
      <c r="F13" s="231"/>
      <c r="G13" s="231"/>
      <c r="H13" s="232"/>
      <c r="I13" s="232"/>
      <c r="J13" s="232"/>
      <c r="K13" s="232"/>
      <c r="M13" s="233"/>
      <c r="P13" s="190"/>
      <c r="Q13" s="190"/>
      <c r="R13" s="190"/>
    </row>
    <row r="14" spans="1:19" x14ac:dyDescent="0.6">
      <c r="A14" s="235"/>
      <c r="B14" s="236"/>
      <c r="C14" s="231"/>
      <c r="D14" s="231"/>
      <c r="E14" s="231"/>
      <c r="F14" s="231"/>
      <c r="G14" s="231"/>
      <c r="H14" s="232"/>
      <c r="I14" s="232"/>
      <c r="J14" s="232"/>
      <c r="K14" s="232"/>
      <c r="M14" s="233"/>
      <c r="P14" s="190"/>
      <c r="Q14" s="190"/>
      <c r="R14" s="190"/>
    </row>
    <row r="15" spans="1:19" x14ac:dyDescent="0.6">
      <c r="A15" s="235"/>
      <c r="B15" s="236"/>
      <c r="C15" s="231"/>
      <c r="D15" s="231"/>
      <c r="E15" s="231"/>
      <c r="F15" s="231"/>
      <c r="G15" s="231"/>
      <c r="H15" s="232"/>
      <c r="I15" s="232"/>
      <c r="J15" s="232"/>
      <c r="K15" s="232"/>
      <c r="M15" s="233"/>
      <c r="P15" s="190"/>
      <c r="Q15" s="190"/>
      <c r="R15" s="190"/>
    </row>
    <row r="16" spans="1:19" x14ac:dyDescent="0.6">
      <c r="A16" s="235"/>
      <c r="B16" s="236"/>
      <c r="C16" s="231"/>
      <c r="D16" s="231"/>
      <c r="E16" s="231"/>
      <c r="F16" s="231"/>
      <c r="G16" s="231"/>
      <c r="H16" s="232"/>
      <c r="I16" s="232"/>
      <c r="J16" s="232"/>
      <c r="K16" s="232"/>
      <c r="M16" s="233"/>
      <c r="P16" s="190"/>
      <c r="Q16" s="190"/>
      <c r="R16" s="190"/>
    </row>
    <row r="17" spans="1:19" x14ac:dyDescent="0.6">
      <c r="A17" s="235"/>
      <c r="B17" s="236"/>
      <c r="C17" s="231"/>
      <c r="D17" s="231"/>
      <c r="E17" s="231"/>
      <c r="F17" s="231"/>
      <c r="G17" s="231"/>
      <c r="H17" s="232"/>
      <c r="I17" s="232"/>
      <c r="J17" s="232"/>
      <c r="K17" s="232"/>
      <c r="M17" s="233"/>
      <c r="P17" s="190"/>
      <c r="Q17" s="190"/>
      <c r="R17" s="190"/>
    </row>
    <row r="18" spans="1:19" x14ac:dyDescent="0.6">
      <c r="A18" s="237"/>
      <c r="B18" s="231"/>
      <c r="C18" s="231"/>
      <c r="D18" s="232"/>
      <c r="E18" s="232"/>
      <c r="F18" s="232"/>
      <c r="G18" s="232"/>
      <c r="H18" s="232"/>
      <c r="I18" s="232"/>
      <c r="J18" s="232"/>
      <c r="K18" s="232"/>
      <c r="M18" s="233"/>
      <c r="P18" s="190" t="str">
        <f>IF(OR(H18='Drop downs'!$G$7,H18='Drop downs'!$G$5), B18&amp;": "&amp;I18&amp;CHAR(10),"")</f>
        <v/>
      </c>
      <c r="Q18" s="190" t="str">
        <f>IF(H18='Drop downs'!$G$2,B18&amp;": "&amp;I18&amp;""," ")</f>
        <v xml:space="preserve"> </v>
      </c>
      <c r="R18" s="190" t="str">
        <f>IF(LE3_ALT_1!D18='Drop downs'!$B$6,LE3_ALT_1!B18&amp;": "&amp;LE3_ALT_1!I18&amp;"","")</f>
        <v xml:space="preserve">: </v>
      </c>
      <c r="S18" s="175" t="str">
        <f>IF(K18&gt;0,B18&amp;":"&amp;K18&amp;"
","")</f>
        <v/>
      </c>
    </row>
    <row r="19" spans="1:19" x14ac:dyDescent="0.6">
      <c r="A19" s="237"/>
      <c r="B19" s="231"/>
      <c r="C19" s="231"/>
      <c r="D19" s="232"/>
      <c r="E19" s="232"/>
      <c r="F19" s="232"/>
      <c r="G19" s="232"/>
      <c r="H19" s="232"/>
      <c r="I19" s="232"/>
      <c r="J19" s="232"/>
      <c r="K19" s="232"/>
      <c r="M19" s="233"/>
      <c r="P19" s="190"/>
      <c r="Q19" s="190"/>
      <c r="R19" s="190"/>
    </row>
    <row r="20" spans="1:19" x14ac:dyDescent="0.6">
      <c r="A20" s="235"/>
      <c r="B20" s="231"/>
      <c r="C20" s="231"/>
      <c r="D20" s="232"/>
      <c r="E20" s="232"/>
      <c r="F20" s="232"/>
      <c r="G20" s="232"/>
      <c r="H20" s="232"/>
      <c r="I20" s="232"/>
      <c r="J20" s="232"/>
      <c r="K20" s="232"/>
      <c r="M20" s="233"/>
      <c r="P20" s="190" t="str">
        <f>IF(OR(H20='Drop downs'!$G$7,H20='Drop downs'!$G$5), B20&amp;": "&amp;I20&amp;CHAR(10),"")</f>
        <v/>
      </c>
      <c r="Q20" s="190" t="str">
        <f>IF(H20='Drop downs'!$G$2,B20&amp;": "&amp;I20&amp;""," ")</f>
        <v xml:space="preserve"> </v>
      </c>
      <c r="R20" s="190" t="str">
        <f>IF(LE3_ALT_1!D20='Drop downs'!$B$6,LE3_ALT_1!B20&amp;": "&amp;LE3_ALT_1!I20&amp;"","")</f>
        <v xml:space="preserve">: </v>
      </c>
      <c r="S20" s="175" t="str">
        <f>IF(K20&gt;0,B20&amp;":"&amp;K20&amp;"
","")</f>
        <v/>
      </c>
    </row>
    <row r="21" spans="1:19" x14ac:dyDescent="0.6">
      <c r="A21" s="235"/>
      <c r="B21" s="231"/>
      <c r="C21" s="231"/>
      <c r="D21" s="232"/>
      <c r="E21" s="232"/>
      <c r="F21" s="232"/>
      <c r="G21" s="232"/>
      <c r="H21" s="232"/>
      <c r="I21" s="232"/>
      <c r="J21" s="232"/>
      <c r="K21" s="232"/>
      <c r="M21" s="233"/>
      <c r="P21" s="190"/>
      <c r="Q21" s="190"/>
      <c r="R21" s="190"/>
    </row>
    <row r="22" spans="1:19" x14ac:dyDescent="0.6">
      <c r="A22" s="235"/>
      <c r="B22" s="231"/>
      <c r="C22" s="231"/>
      <c r="D22" s="232"/>
      <c r="E22" s="232"/>
      <c r="F22" s="232"/>
      <c r="G22" s="232"/>
      <c r="H22" s="232"/>
      <c r="I22" s="232"/>
      <c r="J22" s="232"/>
      <c r="K22" s="232"/>
      <c r="M22" s="233"/>
      <c r="P22" s="190"/>
      <c r="Q22" s="190"/>
      <c r="R22" s="190"/>
    </row>
    <row r="23" spans="1:19" x14ac:dyDescent="0.6">
      <c r="A23" s="235"/>
      <c r="B23" s="231"/>
      <c r="C23" s="231"/>
      <c r="D23" s="232"/>
      <c r="E23" s="232"/>
      <c r="F23" s="232"/>
      <c r="G23" s="232"/>
      <c r="H23" s="232"/>
      <c r="I23" s="232"/>
      <c r="J23" s="232"/>
      <c r="K23" s="232"/>
      <c r="M23" s="233"/>
      <c r="P23" s="190"/>
      <c r="Q23" s="190"/>
      <c r="R23" s="190"/>
    </row>
    <row r="24" spans="1:19" x14ac:dyDescent="0.6">
      <c r="A24" s="235"/>
      <c r="B24" s="231"/>
      <c r="C24" s="231"/>
      <c r="D24" s="232"/>
      <c r="E24" s="232"/>
      <c r="F24" s="232"/>
      <c r="G24" s="232"/>
      <c r="H24" s="232"/>
      <c r="I24" s="232"/>
      <c r="J24" s="232"/>
      <c r="K24" s="232"/>
      <c r="M24" s="233"/>
      <c r="P24" s="190"/>
      <c r="Q24" s="190"/>
      <c r="R24" s="190"/>
    </row>
    <row r="25" spans="1:19" x14ac:dyDescent="0.6">
      <c r="A25" s="235"/>
      <c r="B25" s="231"/>
      <c r="C25" s="231"/>
      <c r="D25" s="232"/>
      <c r="E25" s="232"/>
      <c r="F25" s="232"/>
      <c r="G25" s="232"/>
      <c r="H25" s="232"/>
      <c r="I25" s="232"/>
      <c r="J25" s="232"/>
      <c r="K25" s="232"/>
      <c r="M25" s="233"/>
      <c r="P25" s="190"/>
      <c r="Q25" s="190"/>
      <c r="R25" s="190"/>
    </row>
    <row r="26" spans="1:19" x14ac:dyDescent="0.6">
      <c r="A26" s="235"/>
      <c r="B26" s="231"/>
      <c r="C26" s="231"/>
      <c r="D26" s="232"/>
      <c r="E26" s="232"/>
      <c r="F26" s="232"/>
      <c r="G26" s="232"/>
      <c r="H26" s="232"/>
      <c r="I26" s="232"/>
      <c r="J26" s="232"/>
      <c r="K26" s="232"/>
      <c r="M26" s="233"/>
      <c r="P26" s="190"/>
      <c r="Q26" s="190"/>
      <c r="R26" s="190"/>
    </row>
    <row r="27" spans="1:19" x14ac:dyDescent="0.6">
      <c r="A27" s="235"/>
      <c r="B27" s="231"/>
      <c r="C27" s="231"/>
      <c r="D27" s="232"/>
      <c r="E27" s="232"/>
      <c r="F27" s="232"/>
      <c r="G27" s="232"/>
      <c r="H27" s="232"/>
      <c r="I27" s="232"/>
      <c r="J27" s="232"/>
      <c r="K27" s="232"/>
      <c r="M27" s="233"/>
      <c r="P27" s="190"/>
      <c r="Q27" s="190"/>
      <c r="R27" s="190"/>
    </row>
    <row r="28" spans="1:19" x14ac:dyDescent="0.6">
      <c r="A28" s="235"/>
      <c r="B28" s="231"/>
      <c r="C28" s="238"/>
      <c r="D28" s="232"/>
      <c r="E28" s="232"/>
      <c r="F28" s="232"/>
      <c r="G28" s="232"/>
      <c r="H28" s="232"/>
      <c r="I28" s="232"/>
      <c r="J28" s="232"/>
      <c r="K28" s="232"/>
      <c r="M28" s="233"/>
      <c r="P28" s="190" t="str">
        <f>IF(OR(H28='Drop downs'!$G$7,H28='Drop downs'!$G$5), B28&amp;": "&amp;I28&amp;CHAR(10),"")</f>
        <v/>
      </c>
      <c r="Q28" s="190" t="str">
        <f>IF(H28='Drop downs'!$G$2,B28&amp;": "&amp;I28&amp;""," ")</f>
        <v xml:space="preserve"> </v>
      </c>
      <c r="R28" s="190" t="str">
        <f>IF(LE3_ALT_1!D28='Drop downs'!$B$6,LE3_ALT_1!B28&amp;": "&amp;LE3_ALT_1!I28&amp;"","")</f>
        <v xml:space="preserve">: </v>
      </c>
      <c r="S28" s="175" t="str">
        <f>IF(K28&gt;0,B28&amp;":"&amp;K28&amp;"
","")</f>
        <v/>
      </c>
    </row>
    <row r="29" spans="1:19" x14ac:dyDescent="0.6">
      <c r="A29" s="235"/>
      <c r="B29" s="231"/>
      <c r="C29" s="238"/>
      <c r="D29" s="232"/>
      <c r="E29" s="232"/>
      <c r="F29" s="232"/>
      <c r="G29" s="232"/>
      <c r="H29" s="232"/>
      <c r="I29" s="232"/>
      <c r="J29" s="232"/>
      <c r="K29" s="232"/>
      <c r="M29" s="233"/>
      <c r="P29" s="190"/>
      <c r="Q29" s="190"/>
      <c r="R29" s="190"/>
    </row>
    <row r="30" spans="1:19" x14ac:dyDescent="0.6">
      <c r="A30" s="235"/>
      <c r="B30" s="231"/>
      <c r="C30" s="238"/>
      <c r="D30" s="232"/>
      <c r="E30" s="232"/>
      <c r="F30" s="232"/>
      <c r="G30" s="232"/>
      <c r="H30" s="232"/>
      <c r="I30" s="232"/>
      <c r="J30" s="232"/>
      <c r="K30" s="232"/>
      <c r="M30" s="233"/>
      <c r="P30" s="190"/>
      <c r="Q30" s="190"/>
      <c r="R30" s="190"/>
    </row>
    <row r="31" spans="1:19" x14ac:dyDescent="0.6">
      <c r="A31" s="235"/>
      <c r="B31" s="231"/>
      <c r="C31" s="238"/>
      <c r="D31" s="232"/>
      <c r="E31" s="232"/>
      <c r="F31" s="232"/>
      <c r="G31" s="232"/>
      <c r="H31" s="232"/>
      <c r="I31" s="232"/>
      <c r="J31" s="232"/>
      <c r="K31" s="232"/>
      <c r="M31" s="233"/>
      <c r="P31" s="190"/>
      <c r="Q31" s="190"/>
      <c r="R31" s="190"/>
    </row>
    <row r="32" spans="1:19" x14ac:dyDescent="0.6">
      <c r="A32" s="235"/>
      <c r="B32" s="231"/>
      <c r="C32" s="238"/>
      <c r="D32" s="232"/>
      <c r="E32" s="232"/>
      <c r="F32" s="232"/>
      <c r="G32" s="232"/>
      <c r="H32" s="232"/>
      <c r="I32" s="232"/>
      <c r="J32" s="232"/>
      <c r="K32" s="232"/>
      <c r="M32" s="233"/>
      <c r="P32" s="190"/>
      <c r="Q32" s="190"/>
      <c r="R32" s="190"/>
    </row>
    <row r="33" spans="1:19" x14ac:dyDescent="0.6">
      <c r="A33" s="235"/>
      <c r="B33" s="231"/>
      <c r="C33" s="238"/>
      <c r="D33" s="232"/>
      <c r="E33" s="232"/>
      <c r="F33" s="232"/>
      <c r="G33" s="232"/>
      <c r="H33" s="232"/>
      <c r="I33" s="232"/>
      <c r="J33" s="232"/>
      <c r="K33" s="232"/>
      <c r="M33" s="233"/>
      <c r="P33" s="190"/>
      <c r="Q33" s="190"/>
      <c r="R33" s="190"/>
    </row>
    <row r="34" spans="1:19" x14ac:dyDescent="0.6">
      <c r="A34" s="235"/>
      <c r="B34" s="231"/>
      <c r="C34" s="238"/>
      <c r="D34" s="232"/>
      <c r="E34" s="232"/>
      <c r="F34" s="232"/>
      <c r="G34" s="232"/>
      <c r="H34" s="232"/>
      <c r="I34" s="232"/>
      <c r="J34" s="232"/>
      <c r="K34" s="232"/>
      <c r="M34" s="233"/>
      <c r="P34" s="190"/>
      <c r="Q34" s="190"/>
      <c r="R34" s="190"/>
    </row>
    <row r="35" spans="1:19" x14ac:dyDescent="0.6">
      <c r="A35" s="235"/>
      <c r="B35" s="231"/>
      <c r="C35" s="238"/>
      <c r="D35" s="232"/>
      <c r="E35" s="232"/>
      <c r="F35" s="232"/>
      <c r="G35" s="232"/>
      <c r="H35" s="232"/>
      <c r="I35" s="232"/>
      <c r="J35" s="232"/>
      <c r="K35" s="232"/>
      <c r="M35" s="233"/>
      <c r="P35" s="190"/>
      <c r="Q35" s="190"/>
      <c r="R35" s="190"/>
    </row>
    <row r="36" spans="1:19" x14ac:dyDescent="0.6">
      <c r="A36" s="235"/>
      <c r="B36" s="231"/>
      <c r="C36" s="231"/>
      <c r="D36" s="232"/>
      <c r="E36" s="232"/>
      <c r="F36" s="232"/>
      <c r="G36" s="232"/>
      <c r="H36" s="232"/>
      <c r="I36" s="232"/>
      <c r="J36" s="232"/>
      <c r="K36" s="232"/>
      <c r="M36" s="233"/>
      <c r="P36" s="190" t="str">
        <f>IF(OR(H36='Drop downs'!$G$7,H36='Drop downs'!$G$5), B36&amp;": "&amp;I36&amp;CHAR(10),"")</f>
        <v/>
      </c>
      <c r="Q36" s="190" t="str">
        <f>IF(H36='Drop downs'!$G$2,B36&amp;": "&amp;I36&amp;""," ")</f>
        <v xml:space="preserve"> </v>
      </c>
      <c r="R36" s="190" t="str">
        <f>IF(LE3_ALT_1!D36='Drop downs'!$B$6,LE3_ALT_1!B36&amp;": "&amp;LE3_ALT_1!I36&amp;"","")</f>
        <v xml:space="preserve">: </v>
      </c>
      <c r="S36" s="175" t="str">
        <f>IF(K36&gt;0,B36&amp;":"&amp;K36&amp;"
","")</f>
        <v/>
      </c>
    </row>
    <row r="37" spans="1:19" x14ac:dyDescent="0.6">
      <c r="A37" s="235"/>
      <c r="B37" s="231"/>
      <c r="C37" s="231"/>
      <c r="D37" s="232"/>
      <c r="E37" s="232"/>
      <c r="F37" s="232"/>
      <c r="G37" s="232"/>
      <c r="H37" s="232"/>
      <c r="I37" s="232"/>
      <c r="J37" s="232"/>
      <c r="K37" s="232"/>
      <c r="M37" s="233"/>
      <c r="P37" s="190"/>
      <c r="Q37" s="190"/>
      <c r="R37" s="190"/>
    </row>
    <row r="38" spans="1:19" x14ac:dyDescent="0.6">
      <c r="A38" s="235"/>
      <c r="B38" s="231"/>
      <c r="C38" s="231"/>
      <c r="D38" s="232"/>
      <c r="E38" s="232"/>
      <c r="F38" s="232"/>
      <c r="G38" s="232"/>
      <c r="H38" s="232"/>
      <c r="I38" s="232"/>
      <c r="J38" s="232"/>
      <c r="K38" s="232"/>
      <c r="M38" s="233"/>
      <c r="P38" s="190"/>
      <c r="Q38" s="190"/>
      <c r="R38" s="190"/>
    </row>
    <row r="39" spans="1:19" x14ac:dyDescent="0.6">
      <c r="A39" s="235"/>
      <c r="B39" s="231"/>
      <c r="C39" s="231"/>
      <c r="D39" s="232"/>
      <c r="E39" s="232"/>
      <c r="F39" s="232"/>
      <c r="G39" s="232"/>
      <c r="H39" s="232"/>
      <c r="I39" s="232"/>
      <c r="J39" s="232"/>
      <c r="K39" s="232"/>
      <c r="M39" s="233"/>
      <c r="P39" s="190"/>
      <c r="Q39" s="190"/>
      <c r="R39" s="190"/>
    </row>
    <row r="40" spans="1:19" x14ac:dyDescent="0.6">
      <c r="A40" s="235"/>
      <c r="B40" s="231"/>
      <c r="C40" s="231"/>
      <c r="D40" s="232"/>
      <c r="E40" s="232"/>
      <c r="F40" s="232"/>
      <c r="G40" s="232"/>
      <c r="H40" s="232"/>
      <c r="I40" s="232"/>
      <c r="J40" s="232"/>
      <c r="K40" s="232"/>
      <c r="M40" s="233"/>
      <c r="P40" s="190"/>
      <c r="Q40" s="190"/>
      <c r="R40" s="190"/>
    </row>
    <row r="41" spans="1:19" x14ac:dyDescent="0.6">
      <c r="A41" s="235"/>
      <c r="B41" s="231"/>
      <c r="C41" s="231"/>
      <c r="D41" s="232"/>
      <c r="E41" s="232"/>
      <c r="F41" s="232"/>
      <c r="G41" s="232"/>
      <c r="H41" s="232"/>
      <c r="I41" s="232"/>
      <c r="J41" s="232"/>
      <c r="K41" s="232"/>
      <c r="M41" s="233"/>
      <c r="P41" s="190"/>
      <c r="Q41" s="190"/>
      <c r="R41" s="190"/>
    </row>
    <row r="42" spans="1:19" x14ac:dyDescent="0.6">
      <c r="A42" s="235"/>
      <c r="B42" s="231"/>
      <c r="C42" s="231"/>
      <c r="D42" s="232"/>
      <c r="E42" s="232"/>
      <c r="F42" s="232"/>
      <c r="G42" s="232"/>
      <c r="H42" s="232"/>
      <c r="I42" s="232"/>
      <c r="J42" s="232"/>
      <c r="K42" s="232"/>
      <c r="M42" s="233"/>
      <c r="P42" s="190" t="str">
        <f>IF(OR(H42='Drop downs'!$G$7,H42='Drop downs'!$G$5), B42&amp;": "&amp;I42&amp;CHAR(10),"")</f>
        <v/>
      </c>
      <c r="Q42" s="190" t="str">
        <f>IF(H42='Drop downs'!$G$2,B42&amp;": "&amp;I42&amp;""," ")</f>
        <v xml:space="preserve"> </v>
      </c>
      <c r="R42" s="190" t="str">
        <f>IF(LE3_ALT_1!D42='Drop downs'!$B$6,LE3_ALT_1!B42&amp;": "&amp;LE3_ALT_1!I42&amp;"","")</f>
        <v xml:space="preserve">: </v>
      </c>
      <c r="S42" s="175" t="str">
        <f>IF(K42&gt;0,B42&amp;":"&amp;K42&amp;"
","")</f>
        <v/>
      </c>
    </row>
    <row r="43" spans="1:19" x14ac:dyDescent="0.6">
      <c r="A43" s="235"/>
      <c r="B43" s="231"/>
      <c r="C43" s="231"/>
      <c r="D43" s="232"/>
      <c r="E43" s="232"/>
      <c r="F43" s="232"/>
      <c r="G43" s="232"/>
      <c r="H43" s="232"/>
      <c r="I43" s="232"/>
      <c r="J43" s="232"/>
      <c r="K43" s="232"/>
      <c r="M43" s="233"/>
      <c r="P43" s="190"/>
      <c r="Q43" s="190"/>
      <c r="R43" s="190"/>
    </row>
    <row r="44" spans="1:19" x14ac:dyDescent="0.6">
      <c r="A44" s="235"/>
      <c r="B44" s="231"/>
      <c r="C44" s="231"/>
      <c r="D44" s="232"/>
      <c r="E44" s="232"/>
      <c r="F44" s="232"/>
      <c r="G44" s="232"/>
      <c r="H44" s="232"/>
      <c r="I44" s="232"/>
      <c r="J44" s="232"/>
      <c r="K44" s="232"/>
      <c r="M44" s="233"/>
      <c r="P44" s="190"/>
      <c r="Q44" s="190"/>
      <c r="R44" s="190"/>
    </row>
    <row r="45" spans="1:19" x14ac:dyDescent="0.6">
      <c r="A45" s="235"/>
      <c r="B45" s="231"/>
      <c r="C45" s="231"/>
      <c r="D45" s="232"/>
      <c r="E45" s="232"/>
      <c r="F45" s="232"/>
      <c r="G45" s="232"/>
      <c r="H45" s="232"/>
      <c r="I45" s="232"/>
      <c r="J45" s="232"/>
      <c r="K45" s="232"/>
      <c r="M45" s="233"/>
      <c r="P45" s="190"/>
      <c r="Q45" s="190"/>
      <c r="R45" s="190"/>
    </row>
    <row r="46" spans="1:19" x14ac:dyDescent="0.6">
      <c r="A46" s="235"/>
      <c r="B46" s="231"/>
      <c r="C46" s="231"/>
      <c r="D46" s="232"/>
      <c r="E46" s="232"/>
      <c r="F46" s="232"/>
      <c r="G46" s="232"/>
      <c r="H46" s="232"/>
      <c r="I46" s="232"/>
      <c r="J46" s="232"/>
      <c r="K46" s="232"/>
      <c r="M46" s="233"/>
      <c r="P46" s="190"/>
      <c r="Q46" s="190"/>
      <c r="R46" s="190"/>
    </row>
    <row r="47" spans="1:19" x14ac:dyDescent="0.6">
      <c r="A47" s="235"/>
      <c r="B47" s="231"/>
      <c r="C47" s="231"/>
      <c r="D47" s="232"/>
      <c r="E47" s="232"/>
      <c r="F47" s="232"/>
      <c r="G47" s="232"/>
      <c r="H47" s="232"/>
      <c r="I47" s="232"/>
      <c r="J47" s="232"/>
      <c r="K47" s="232"/>
      <c r="M47" s="233"/>
      <c r="P47" s="190" t="str">
        <f>IF(OR(H47='Drop downs'!$G$7,H47='Drop downs'!$G$5), B47&amp;": "&amp;I47&amp;CHAR(10),"")</f>
        <v/>
      </c>
      <c r="Q47" s="190" t="str">
        <f>IF(H47='Drop downs'!$G$2,B47&amp;": "&amp;I47&amp;""," ")</f>
        <v xml:space="preserve"> </v>
      </c>
      <c r="R47" s="190" t="str">
        <f>IF(LE3_ALT_1!D47='Drop downs'!$B$6,LE3_ALT_1!B47&amp;": "&amp;LE3_ALT_1!I47&amp;"","")</f>
        <v xml:space="preserve">: </v>
      </c>
      <c r="S47" s="175" t="str">
        <f>IF(K47&gt;0,B47&amp;":"&amp;K47&amp;"
","")</f>
        <v/>
      </c>
    </row>
    <row r="48" spans="1:19" x14ac:dyDescent="0.6">
      <c r="A48" s="235"/>
      <c r="B48" s="231"/>
      <c r="C48" s="231"/>
      <c r="D48" s="232"/>
      <c r="E48" s="232"/>
      <c r="F48" s="232"/>
      <c r="G48" s="232"/>
      <c r="H48" s="232"/>
      <c r="I48" s="232"/>
      <c r="J48" s="232"/>
      <c r="K48" s="232"/>
      <c r="M48" s="233"/>
      <c r="P48" s="190" t="str">
        <f>IF(OR(H48='Drop downs'!$G$7,H48='Drop downs'!$G$5), B48&amp;": "&amp;I48&amp;CHAR(10),"")</f>
        <v/>
      </c>
      <c r="Q48" s="190" t="str">
        <f>IF(H48='Drop downs'!$G$2,B48&amp;": "&amp;I48&amp;""," ")</f>
        <v xml:space="preserve"> </v>
      </c>
      <c r="R48" s="190" t="str">
        <f>IF(LE3_ALT_1!D48='Drop downs'!$B$6,LE3_ALT_1!B48&amp;": "&amp;LE3_ALT_1!I48&amp;"","")</f>
        <v xml:space="preserve">: </v>
      </c>
    </row>
    <row r="49" spans="1:19" x14ac:dyDescent="0.6">
      <c r="A49" s="235"/>
      <c r="B49" s="231"/>
      <c r="C49" s="231"/>
      <c r="D49" s="232"/>
      <c r="E49" s="232"/>
      <c r="F49" s="232"/>
      <c r="G49" s="232"/>
      <c r="H49" s="232"/>
      <c r="I49" s="232"/>
      <c r="J49" s="232"/>
      <c r="K49" s="232"/>
      <c r="M49" s="233"/>
      <c r="P49" s="190" t="str">
        <f>IF(OR(H49='Drop downs'!$G$7,H49='Drop downs'!$G$5), B49&amp;": "&amp;I49&amp;CHAR(10),"")</f>
        <v/>
      </c>
      <c r="Q49" s="190" t="str">
        <f>IF(H49='Drop downs'!$G$2,B49&amp;": "&amp;I49&amp;""," ")</f>
        <v xml:space="preserve"> </v>
      </c>
      <c r="R49" s="190" t="str">
        <f>IF(LE3_ALT_1!D49='Drop downs'!$B$6,LE3_ALT_1!B49&amp;": "&amp;LE3_ALT_1!I49&amp;"","")</f>
        <v xml:space="preserve">: </v>
      </c>
      <c r="S49" s="175" t="str">
        <f>IF(K49&gt;0,B49&amp;":"&amp;K49&amp;"
","")</f>
        <v/>
      </c>
    </row>
    <row r="50" spans="1:19" x14ac:dyDescent="0.6">
      <c r="A50" s="235"/>
      <c r="B50" s="231"/>
      <c r="C50" s="231"/>
      <c r="D50" s="232"/>
      <c r="E50" s="232"/>
      <c r="F50" s="232"/>
      <c r="G50" s="232"/>
      <c r="H50" s="232"/>
      <c r="I50" s="232"/>
      <c r="J50" s="232"/>
      <c r="K50" s="232"/>
      <c r="M50" s="233"/>
      <c r="P50" s="190"/>
      <c r="Q50" s="190"/>
      <c r="R50" s="190"/>
    </row>
    <row r="51" spans="1:19" x14ac:dyDescent="0.6">
      <c r="A51" s="235"/>
      <c r="B51" s="231"/>
      <c r="C51" s="239"/>
      <c r="D51" s="232"/>
      <c r="E51" s="232"/>
      <c r="F51" s="232"/>
      <c r="G51" s="232"/>
      <c r="H51" s="232"/>
      <c r="I51" s="232"/>
      <c r="J51" s="232"/>
      <c r="K51" s="232"/>
      <c r="M51" s="233"/>
      <c r="P51" s="190"/>
      <c r="Q51" s="190"/>
      <c r="R51" s="190"/>
    </row>
    <row r="52" spans="1:19" x14ac:dyDescent="0.6">
      <c r="A52" s="235"/>
      <c r="B52" s="231"/>
      <c r="C52" s="231"/>
      <c r="D52" s="232"/>
      <c r="E52" s="232"/>
      <c r="F52" s="232"/>
      <c r="G52" s="232"/>
      <c r="H52" s="232"/>
      <c r="I52" s="232"/>
      <c r="J52" s="232"/>
      <c r="K52" s="232"/>
      <c r="M52" s="233"/>
      <c r="P52" s="190"/>
      <c r="Q52" s="190"/>
      <c r="R52" s="190"/>
    </row>
    <row r="53" spans="1:19" x14ac:dyDescent="0.6">
      <c r="A53" s="235"/>
      <c r="B53" s="231"/>
      <c r="C53" s="231"/>
      <c r="D53" s="232"/>
      <c r="E53" s="232"/>
      <c r="F53" s="232"/>
      <c r="G53" s="232"/>
      <c r="H53" s="232"/>
      <c r="I53" s="232"/>
      <c r="J53" s="232"/>
      <c r="K53" s="232"/>
      <c r="M53" s="233"/>
      <c r="P53" s="190"/>
      <c r="Q53" s="190"/>
      <c r="R53" s="190"/>
    </row>
    <row r="54" spans="1:19" x14ac:dyDescent="0.6">
      <c r="A54" s="235"/>
      <c r="B54" s="231"/>
      <c r="C54" s="236"/>
      <c r="D54" s="232"/>
      <c r="E54" s="232"/>
      <c r="F54" s="232"/>
      <c r="G54" s="232"/>
      <c r="H54" s="232"/>
      <c r="I54" s="232"/>
      <c r="J54" s="232"/>
      <c r="K54" s="232"/>
      <c r="M54" s="233"/>
      <c r="P54" s="190" t="str">
        <f>IF(OR(H54='Drop downs'!$G$7,H54='Drop downs'!$G$5), B54&amp;": "&amp;I54&amp;CHAR(10),"")</f>
        <v/>
      </c>
      <c r="Q54" s="190" t="str">
        <f>IF(H54='Drop downs'!$G$2,B54&amp;": "&amp;I54&amp;""," ")</f>
        <v xml:space="preserve"> </v>
      </c>
      <c r="R54" s="190" t="str">
        <f>IF(LE3_ALT_1!D54='Drop downs'!$B$6,LE3_ALT_1!B54&amp;": "&amp;LE3_ALT_1!I54&amp;"","")</f>
        <v xml:space="preserve">: </v>
      </c>
      <c r="S54" s="175" t="str">
        <f>IF(K54&gt;0,B54&amp;":"&amp;K54&amp;"
","")</f>
        <v/>
      </c>
    </row>
    <row r="55" spans="1:19" x14ac:dyDescent="0.6">
      <c r="A55" s="235"/>
      <c r="B55" s="231"/>
      <c r="C55" s="236"/>
      <c r="D55" s="232"/>
      <c r="E55" s="232"/>
      <c r="F55" s="232"/>
      <c r="G55" s="232"/>
      <c r="H55" s="232"/>
      <c r="I55" s="232"/>
      <c r="J55" s="232"/>
      <c r="K55" s="232"/>
      <c r="M55" s="233"/>
      <c r="P55" s="190"/>
      <c r="Q55" s="190"/>
      <c r="R55" s="190"/>
    </row>
    <row r="56" spans="1:19" x14ac:dyDescent="0.6">
      <c r="A56" s="235"/>
      <c r="B56" s="231"/>
      <c r="C56" s="188"/>
      <c r="D56" s="232"/>
      <c r="E56" s="232"/>
      <c r="F56" s="232"/>
      <c r="G56" s="232"/>
      <c r="H56" s="232"/>
      <c r="I56" s="232"/>
      <c r="J56" s="232"/>
      <c r="K56" s="232"/>
      <c r="M56" s="233"/>
      <c r="P56" s="190"/>
      <c r="Q56" s="190"/>
      <c r="R56" s="190"/>
    </row>
    <row r="57" spans="1:19" x14ac:dyDescent="0.6">
      <c r="A57" s="235"/>
      <c r="B57" s="231"/>
      <c r="C57" s="231"/>
      <c r="D57" s="232"/>
      <c r="E57" s="232"/>
      <c r="F57" s="232"/>
      <c r="G57" s="232"/>
      <c r="H57" s="232"/>
      <c r="I57" s="232"/>
      <c r="J57" s="232"/>
      <c r="K57" s="232"/>
      <c r="M57" s="233"/>
      <c r="P57" s="190" t="str">
        <f>IF(OR(H57='Drop downs'!$G$7,H57='Drop downs'!$G$5), B57&amp;": "&amp;I57&amp;CHAR(10),"")</f>
        <v/>
      </c>
      <c r="Q57" s="190" t="str">
        <f>IF(H57='Drop downs'!$G$2,B57&amp;": "&amp;I57&amp;""," ")</f>
        <v xml:space="preserve"> </v>
      </c>
      <c r="R57" s="190" t="str">
        <f>IF(LE3_ALT_1!D57='Drop downs'!$B$6,LE3_ALT_1!B57&amp;": "&amp;LE3_ALT_1!I57&amp;"","")</f>
        <v xml:space="preserve">: </v>
      </c>
      <c r="S57" s="175" t="str">
        <f>IF(K57&gt;0,B57&amp;":"&amp;K57&amp;"
","")</f>
        <v/>
      </c>
    </row>
    <row r="58" spans="1:19" x14ac:dyDescent="0.6">
      <c r="A58" s="235"/>
      <c r="B58" s="231"/>
      <c r="C58" s="231"/>
      <c r="D58" s="232"/>
      <c r="E58" s="232"/>
      <c r="F58" s="232"/>
      <c r="G58" s="232"/>
      <c r="H58" s="232"/>
      <c r="I58" s="232"/>
      <c r="J58" s="232"/>
      <c r="K58" s="232"/>
      <c r="M58" s="233"/>
      <c r="P58" s="190"/>
      <c r="Q58" s="190"/>
      <c r="R58" s="190"/>
    </row>
    <row r="59" spans="1:19" x14ac:dyDescent="0.6">
      <c r="A59" s="235"/>
      <c r="B59" s="231"/>
      <c r="C59" s="231"/>
      <c r="D59" s="232"/>
      <c r="E59" s="232"/>
      <c r="F59" s="232"/>
      <c r="G59" s="232"/>
      <c r="H59" s="232"/>
      <c r="I59" s="232"/>
      <c r="J59" s="232"/>
      <c r="K59" s="232"/>
      <c r="M59" s="233"/>
      <c r="P59" s="190"/>
      <c r="Q59" s="190"/>
      <c r="R59" s="190"/>
    </row>
    <row r="60" spans="1:19" x14ac:dyDescent="0.6">
      <c r="A60" s="235"/>
      <c r="B60" s="231"/>
      <c r="C60" s="231"/>
      <c r="D60" s="232"/>
      <c r="E60" s="232"/>
      <c r="F60" s="232"/>
      <c r="G60" s="232"/>
      <c r="H60" s="232"/>
      <c r="I60" s="232"/>
      <c r="J60" s="232"/>
      <c r="K60" s="232"/>
      <c r="M60" s="233"/>
      <c r="P60" s="190"/>
      <c r="Q60" s="190"/>
      <c r="R60" s="190"/>
    </row>
    <row r="61" spans="1:19" x14ac:dyDescent="0.6">
      <c r="A61" s="235"/>
      <c r="B61" s="231"/>
      <c r="C61" s="231"/>
      <c r="D61" s="232"/>
      <c r="E61" s="232"/>
      <c r="F61" s="232"/>
      <c r="G61" s="232"/>
      <c r="H61" s="232"/>
      <c r="I61" s="232"/>
      <c r="J61" s="232"/>
      <c r="K61" s="232"/>
      <c r="M61" s="233"/>
      <c r="P61" s="190"/>
      <c r="Q61" s="190"/>
      <c r="R61" s="190"/>
    </row>
    <row r="62" spans="1:19" x14ac:dyDescent="0.6">
      <c r="A62" s="235"/>
      <c r="B62" s="231"/>
      <c r="C62" s="231"/>
      <c r="D62" s="232"/>
      <c r="E62" s="232"/>
      <c r="F62" s="232"/>
      <c r="G62" s="232"/>
      <c r="H62" s="232"/>
      <c r="I62" s="232"/>
      <c r="J62" s="232"/>
      <c r="K62" s="232"/>
      <c r="M62" s="233"/>
      <c r="P62" s="190"/>
      <c r="Q62" s="190"/>
      <c r="R62" s="190"/>
    </row>
    <row r="63" spans="1:19" x14ac:dyDescent="0.6">
      <c r="A63" s="235"/>
      <c r="B63" s="231"/>
      <c r="C63" s="231"/>
      <c r="D63" s="232"/>
      <c r="E63" s="232"/>
      <c r="F63" s="232"/>
      <c r="G63" s="232"/>
      <c r="H63" s="232"/>
      <c r="I63" s="232"/>
      <c r="J63" s="232"/>
      <c r="K63" s="232"/>
      <c r="M63" s="233"/>
      <c r="P63" s="190"/>
      <c r="Q63" s="190"/>
      <c r="R63" s="190"/>
    </row>
    <row r="64" spans="1:19" ht="26.5" thickBot="1" x14ac:dyDescent="0.65">
      <c r="A64" s="235"/>
      <c r="B64" s="231"/>
      <c r="C64" s="231"/>
      <c r="D64" s="232"/>
      <c r="E64" s="232"/>
      <c r="F64" s="232"/>
      <c r="G64" s="232"/>
      <c r="H64" s="232"/>
      <c r="I64" s="232"/>
      <c r="J64" s="232"/>
      <c r="K64" s="232"/>
      <c r="M64" s="233"/>
      <c r="P64" s="190"/>
      <c r="Q64" s="190"/>
      <c r="R64" s="190"/>
    </row>
    <row r="65" spans="1:19" ht="52" x14ac:dyDescent="0.6">
      <c r="A65" s="235"/>
      <c r="B65" s="231"/>
      <c r="C65" s="197" t="s">
        <v>455</v>
      </c>
      <c r="D65" s="232"/>
      <c r="E65" s="232"/>
      <c r="F65" s="232"/>
      <c r="G65" s="232"/>
      <c r="H65" s="232"/>
      <c r="I65" s="232"/>
      <c r="J65" s="232"/>
      <c r="K65" s="232"/>
      <c r="M65" s="233"/>
      <c r="P65" s="190" t="str">
        <f>IF(OR(H65='Drop downs'!$G$7,H65='Drop downs'!$G$5), B65&amp;": "&amp;I65&amp;CHAR(10),"")</f>
        <v/>
      </c>
      <c r="Q65" s="190" t="str">
        <f>IF(H65='Drop downs'!$G$2,B65&amp;": "&amp;I65&amp;""," ")</f>
        <v xml:space="preserve"> </v>
      </c>
      <c r="R65" s="190" t="str">
        <f>IF(LE3_ALT_1!D65='Drop downs'!$B$6,LE3_ALT_1!B65&amp;": "&amp;LE3_ALT_1!I65&amp;"","")</f>
        <v xml:space="preserve">: </v>
      </c>
      <c r="S65" s="175" t="str">
        <f>IF(K65&gt;0,B65&amp;":"&amp;K65&amp;"
","")</f>
        <v/>
      </c>
    </row>
    <row r="66" spans="1:19" x14ac:dyDescent="0.6">
      <c r="A66" s="235"/>
      <c r="B66" s="231"/>
      <c r="C66" s="198" t="s">
        <v>392</v>
      </c>
      <c r="D66" s="232"/>
      <c r="E66" s="232"/>
      <c r="F66" s="232"/>
      <c r="G66" s="232"/>
      <c r="H66" s="232"/>
      <c r="I66" s="232"/>
      <c r="J66" s="232"/>
      <c r="K66" s="232"/>
      <c r="M66" s="233"/>
      <c r="P66" s="190"/>
      <c r="Q66" s="190"/>
      <c r="R66" s="190"/>
    </row>
    <row r="67" spans="1:19" ht="104" x14ac:dyDescent="0.6">
      <c r="A67" s="235"/>
      <c r="B67" s="231"/>
      <c r="C67" s="198" t="s">
        <v>393</v>
      </c>
      <c r="D67" s="232"/>
      <c r="E67" s="232"/>
      <c r="F67" s="232"/>
      <c r="G67" s="232"/>
      <c r="H67" s="232"/>
      <c r="I67" s="232"/>
      <c r="J67" s="232"/>
      <c r="K67" s="232"/>
      <c r="M67" s="233"/>
      <c r="P67" s="190"/>
      <c r="Q67" s="190"/>
      <c r="R67" s="190"/>
    </row>
    <row r="68" spans="1:19" ht="52" x14ac:dyDescent="0.6">
      <c r="A68" s="235"/>
      <c r="B68" s="231"/>
      <c r="C68" s="198" t="s">
        <v>394</v>
      </c>
      <c r="D68" s="232"/>
      <c r="E68" s="232"/>
      <c r="F68" s="232"/>
      <c r="G68" s="232"/>
      <c r="H68" s="232"/>
      <c r="I68" s="232"/>
      <c r="J68" s="232"/>
      <c r="K68" s="232"/>
      <c r="M68" s="233"/>
      <c r="P68" s="190"/>
      <c r="Q68" s="190"/>
      <c r="R68" s="190"/>
    </row>
    <row r="69" spans="1:19" x14ac:dyDescent="0.6">
      <c r="A69" s="235"/>
      <c r="B69" s="231"/>
      <c r="C69" s="198" t="s">
        <v>457</v>
      </c>
      <c r="D69" s="232"/>
      <c r="E69" s="232"/>
      <c r="F69" s="232"/>
      <c r="G69" s="232"/>
      <c r="H69" s="232"/>
      <c r="I69" s="232"/>
      <c r="J69" s="232"/>
      <c r="K69" s="232"/>
      <c r="M69" s="233"/>
      <c r="P69" s="190"/>
      <c r="Q69" s="190"/>
      <c r="R69" s="190"/>
    </row>
    <row r="70" spans="1:19" x14ac:dyDescent="0.6">
      <c r="A70" s="235"/>
      <c r="B70" s="231"/>
      <c r="C70" s="238"/>
      <c r="D70" s="232"/>
      <c r="E70" s="232"/>
      <c r="F70" s="232"/>
      <c r="G70" s="232"/>
      <c r="H70" s="232"/>
      <c r="I70" s="232"/>
      <c r="J70" s="232"/>
      <c r="K70" s="232"/>
      <c r="M70" s="233"/>
      <c r="P70" s="190"/>
      <c r="Q70" s="190"/>
      <c r="R70" s="190"/>
    </row>
    <row r="71" spans="1:19" x14ac:dyDescent="0.6">
      <c r="A71" s="235"/>
      <c r="B71" s="231"/>
      <c r="C71" s="238"/>
      <c r="D71" s="232"/>
      <c r="E71" s="232"/>
      <c r="F71" s="232"/>
      <c r="G71" s="232"/>
      <c r="H71" s="232"/>
      <c r="I71" s="232"/>
      <c r="J71" s="232"/>
      <c r="K71" s="232"/>
      <c r="M71" s="233"/>
      <c r="P71" s="190"/>
      <c r="Q71" s="190"/>
      <c r="R71" s="190"/>
    </row>
    <row r="72" spans="1:19" x14ac:dyDescent="0.6">
      <c r="A72" s="235"/>
      <c r="B72" s="231"/>
      <c r="C72" s="238"/>
      <c r="D72" s="232"/>
      <c r="E72" s="232"/>
      <c r="F72" s="232"/>
      <c r="G72" s="232"/>
      <c r="H72" s="232"/>
      <c r="I72" s="232"/>
      <c r="J72" s="232"/>
      <c r="K72" s="232"/>
      <c r="M72" s="233"/>
      <c r="P72" s="190" t="str">
        <f>IF(OR(H72='Drop downs'!$G$7,H72='Drop downs'!$G$5), B72&amp;": "&amp;I72&amp;CHAR(10),"")</f>
        <v/>
      </c>
      <c r="Q72" s="190" t="str">
        <f>IF(H72='Drop downs'!$G$2,B72&amp;": "&amp;I72&amp;""," ")</f>
        <v xml:space="preserve"> </v>
      </c>
      <c r="R72" s="190" t="str">
        <f>IF(LE3_ALT_1!D72='Drop downs'!$B$6,LE3_ALT_1!B72&amp;": "&amp;LE3_ALT_1!I72&amp;"","")</f>
        <v xml:space="preserve">: </v>
      </c>
      <c r="S72" s="175" t="str">
        <f>IF(K72&gt;0,B72&amp;":"&amp;K72&amp;"
","")</f>
        <v/>
      </c>
    </row>
    <row r="73" spans="1:19" x14ac:dyDescent="0.6">
      <c r="A73" s="235"/>
      <c r="B73" s="231"/>
      <c r="C73" s="238"/>
      <c r="D73" s="232"/>
      <c r="E73" s="232"/>
      <c r="F73" s="232"/>
      <c r="G73" s="232"/>
      <c r="H73" s="232"/>
      <c r="I73" s="232"/>
      <c r="J73" s="232"/>
      <c r="K73" s="232"/>
      <c r="M73" s="233"/>
      <c r="P73" s="190"/>
      <c r="Q73" s="190"/>
      <c r="R73" s="190"/>
    </row>
    <row r="74" spans="1:19" x14ac:dyDescent="0.6">
      <c r="A74" s="235"/>
      <c r="B74" s="231"/>
      <c r="C74" s="238"/>
      <c r="D74" s="232"/>
      <c r="E74" s="232"/>
      <c r="F74" s="232"/>
      <c r="G74" s="232"/>
      <c r="H74" s="232"/>
      <c r="I74" s="232"/>
      <c r="J74" s="232"/>
      <c r="K74" s="232"/>
      <c r="M74" s="233"/>
      <c r="P74" s="190"/>
      <c r="Q74" s="190"/>
      <c r="R74" s="190"/>
    </row>
    <row r="75" spans="1:19" x14ac:dyDescent="0.6">
      <c r="A75" s="235"/>
      <c r="B75" s="231"/>
      <c r="C75" s="238"/>
      <c r="D75" s="232"/>
      <c r="E75" s="232"/>
      <c r="F75" s="232"/>
      <c r="G75" s="232"/>
      <c r="H75" s="232"/>
      <c r="I75" s="232"/>
      <c r="J75" s="232"/>
      <c r="K75" s="232"/>
      <c r="M75" s="233"/>
      <c r="P75" s="190"/>
      <c r="Q75" s="190"/>
      <c r="R75" s="190"/>
    </row>
    <row r="76" spans="1:19" x14ac:dyDescent="0.6">
      <c r="A76" s="235"/>
      <c r="B76" s="231"/>
      <c r="C76" s="240"/>
      <c r="D76" s="232"/>
      <c r="E76" s="232"/>
      <c r="F76" s="232"/>
      <c r="G76" s="232"/>
      <c r="H76" s="232"/>
      <c r="I76" s="232"/>
      <c r="J76" s="232"/>
      <c r="K76" s="232"/>
      <c r="M76" s="233"/>
      <c r="P76" s="190"/>
      <c r="Q76" s="190"/>
      <c r="R76" s="190"/>
    </row>
    <row r="77" spans="1:19" x14ac:dyDescent="0.6">
      <c r="A77" s="237"/>
      <c r="B77" s="231"/>
      <c r="C77" s="238"/>
      <c r="D77" s="232"/>
      <c r="E77" s="232"/>
      <c r="F77" s="232"/>
      <c r="G77" s="232"/>
      <c r="H77" s="232"/>
      <c r="I77" s="232"/>
      <c r="J77" s="232"/>
      <c r="K77" s="232"/>
      <c r="M77" s="233"/>
      <c r="P77" s="190" t="str">
        <f>IF(OR(H77='Drop downs'!$G$7,H77='Drop downs'!$G$5), B77&amp;": "&amp;I77&amp;CHAR(10),"")</f>
        <v/>
      </c>
      <c r="Q77" s="190" t="str">
        <f>IF(H77='Drop downs'!$G$2,B77&amp;": "&amp;I77&amp;""," ")</f>
        <v xml:space="preserve"> </v>
      </c>
      <c r="R77" s="190" t="str">
        <f>IF(LE3_ALT_1!D77='Drop downs'!$B$6,LE3_ALT_1!B77&amp;": "&amp;LE3_ALT_1!I77&amp;"","")</f>
        <v xml:space="preserve">: </v>
      </c>
      <c r="S77" s="175" t="str">
        <f>IF(K77&gt;0,B77&amp;":"&amp;K77&amp;"
","")</f>
        <v/>
      </c>
    </row>
    <row r="78" spans="1:19" x14ac:dyDescent="0.6">
      <c r="A78" s="237"/>
      <c r="B78" s="231"/>
      <c r="C78" s="238"/>
      <c r="D78" s="232"/>
      <c r="E78" s="232"/>
      <c r="F78" s="232"/>
      <c r="G78" s="232"/>
      <c r="H78" s="232"/>
      <c r="I78" s="232"/>
      <c r="J78" s="232"/>
      <c r="K78" s="232"/>
      <c r="M78" s="233"/>
      <c r="P78" s="190"/>
      <c r="Q78" s="190"/>
      <c r="R78" s="190"/>
    </row>
    <row r="79" spans="1:19" x14ac:dyDescent="0.6">
      <c r="A79" s="237"/>
      <c r="B79" s="231"/>
      <c r="C79" s="238"/>
      <c r="D79" s="232"/>
      <c r="E79" s="232"/>
      <c r="F79" s="232"/>
      <c r="G79" s="232"/>
      <c r="H79" s="232"/>
      <c r="I79" s="232"/>
      <c r="J79" s="232"/>
      <c r="K79" s="232"/>
      <c r="M79" s="233"/>
      <c r="P79" s="190"/>
      <c r="Q79" s="190"/>
      <c r="R79" s="190"/>
    </row>
    <row r="80" spans="1:19" x14ac:dyDescent="0.6">
      <c r="A80" s="237"/>
      <c r="B80" s="231"/>
      <c r="C80" s="240"/>
      <c r="D80" s="232"/>
      <c r="E80" s="232"/>
      <c r="F80" s="232"/>
      <c r="G80" s="232"/>
      <c r="H80" s="232"/>
      <c r="I80" s="232"/>
      <c r="J80" s="232"/>
      <c r="K80" s="232"/>
      <c r="M80" s="233"/>
      <c r="P80" s="190"/>
      <c r="Q80" s="190"/>
      <c r="R80" s="190"/>
    </row>
    <row r="81" spans="1:19" x14ac:dyDescent="0.6">
      <c r="A81" s="237"/>
      <c r="B81" s="231"/>
      <c r="C81" s="240"/>
      <c r="D81" s="232"/>
      <c r="E81" s="232"/>
      <c r="F81" s="232"/>
      <c r="G81" s="232"/>
      <c r="H81" s="232"/>
      <c r="I81" s="232"/>
      <c r="J81" s="232"/>
      <c r="K81" s="232"/>
      <c r="M81" s="233"/>
      <c r="P81" s="190"/>
      <c r="Q81" s="190"/>
      <c r="R81" s="190"/>
    </row>
    <row r="82" spans="1:19" x14ac:dyDescent="0.6">
      <c r="A82" s="237"/>
      <c r="B82" s="231"/>
      <c r="C82" s="240"/>
      <c r="D82" s="232"/>
      <c r="E82" s="232"/>
      <c r="F82" s="232"/>
      <c r="G82" s="232"/>
      <c r="H82" s="232"/>
      <c r="I82" s="232"/>
      <c r="J82" s="232"/>
      <c r="K82" s="232"/>
      <c r="M82" s="233"/>
      <c r="P82" s="190"/>
      <c r="Q82" s="190"/>
      <c r="R82" s="190"/>
    </row>
    <row r="83" spans="1:19" x14ac:dyDescent="0.6">
      <c r="A83" s="237"/>
      <c r="B83" s="231"/>
      <c r="C83" s="188"/>
      <c r="D83" s="232"/>
      <c r="E83" s="232"/>
      <c r="F83" s="232"/>
      <c r="G83" s="232"/>
      <c r="H83" s="232"/>
      <c r="I83" s="232"/>
      <c r="J83" s="232"/>
      <c r="K83" s="232"/>
      <c r="M83" s="233"/>
      <c r="P83" s="190"/>
      <c r="Q83" s="190"/>
      <c r="R83" s="190"/>
    </row>
    <row r="84" spans="1:19" x14ac:dyDescent="0.6">
      <c r="A84" s="237"/>
      <c r="B84" s="231"/>
      <c r="C84" s="240"/>
      <c r="D84" s="232"/>
      <c r="E84" s="232"/>
      <c r="F84" s="232"/>
      <c r="G84" s="232"/>
      <c r="H84" s="232"/>
      <c r="I84" s="232"/>
      <c r="J84" s="232"/>
      <c r="K84" s="232"/>
      <c r="M84" s="233"/>
      <c r="P84" s="190" t="str">
        <f>IF(OR(H84='Drop downs'!$G$7,H84='Drop downs'!$G$5), B84&amp;": "&amp;I84&amp;CHAR(10),"")</f>
        <v/>
      </c>
      <c r="Q84" s="190" t="str">
        <f>IF(H84='Drop downs'!$G$2,B84&amp;": "&amp;I84&amp;""," ")</f>
        <v xml:space="preserve"> </v>
      </c>
      <c r="R84" s="190" t="str">
        <f>IF(LE3_ALT_1!D84='Drop downs'!$B$6,LE3_ALT_1!B84&amp;": "&amp;LE3_ALT_1!I84&amp;"","")</f>
        <v xml:space="preserve">: </v>
      </c>
      <c r="S84" s="175" t="str">
        <f>IF(K84&gt;0,B84&amp;":"&amp;K84&amp;"
","")</f>
        <v/>
      </c>
    </row>
    <row r="85" spans="1:19" x14ac:dyDescent="0.6">
      <c r="A85" s="237"/>
      <c r="B85" s="231"/>
      <c r="C85" s="240"/>
      <c r="D85" s="232"/>
      <c r="E85" s="232"/>
      <c r="F85" s="232"/>
      <c r="G85" s="232"/>
      <c r="H85" s="232"/>
      <c r="I85" s="232"/>
      <c r="J85" s="232"/>
      <c r="K85" s="232"/>
      <c r="M85" s="233"/>
      <c r="P85" s="190"/>
      <c r="Q85" s="190"/>
      <c r="R85" s="190"/>
    </row>
    <row r="86" spans="1:19" x14ac:dyDescent="0.6">
      <c r="A86" s="237"/>
      <c r="B86" s="231"/>
      <c r="C86" s="240"/>
      <c r="D86" s="232"/>
      <c r="E86" s="232"/>
      <c r="F86" s="232"/>
      <c r="G86" s="232"/>
      <c r="H86" s="232"/>
      <c r="I86" s="232"/>
      <c r="J86" s="232"/>
      <c r="K86" s="232"/>
      <c r="M86" s="233"/>
      <c r="P86" s="190"/>
      <c r="Q86" s="190"/>
      <c r="R86" s="190"/>
    </row>
    <row r="87" spans="1:19" x14ac:dyDescent="0.6">
      <c r="A87" s="237"/>
      <c r="B87" s="231"/>
      <c r="C87" s="240"/>
      <c r="D87" s="232"/>
      <c r="E87" s="232"/>
      <c r="F87" s="232"/>
      <c r="G87" s="232"/>
      <c r="H87" s="232"/>
      <c r="I87" s="232"/>
      <c r="J87" s="232"/>
      <c r="K87" s="232"/>
      <c r="M87" s="233"/>
      <c r="P87" s="190" t="str">
        <f>IF(OR(H87='Drop downs'!$G$7,H87='Drop downs'!$G$5), B87&amp;": "&amp;I87&amp;CHAR(10),"")</f>
        <v/>
      </c>
      <c r="Q87" s="190" t="str">
        <f>IF(H87='Drop downs'!$G$2,B87&amp;": "&amp;I87&amp;""," ")</f>
        <v xml:space="preserve"> </v>
      </c>
      <c r="R87" s="190" t="str">
        <f>IF(LE3_ALT_1!D87='Drop downs'!$B$6,LE3_ALT_1!B87&amp;": "&amp;LE3_ALT_1!I87&amp;"","")</f>
        <v xml:space="preserve">: </v>
      </c>
    </row>
    <row r="88" spans="1:19" ht="26.5" thickBot="1" x14ac:dyDescent="0.65"/>
    <row r="89" spans="1:19" x14ac:dyDescent="0.6">
      <c r="A89" s="637"/>
      <c r="B89" s="638"/>
      <c r="C89" s="638"/>
      <c r="D89" s="638"/>
      <c r="E89" s="638"/>
      <c r="F89" s="638"/>
      <c r="G89" s="638"/>
      <c r="H89" s="638"/>
      <c r="I89" s="638"/>
      <c r="J89" s="638"/>
      <c r="K89" s="638"/>
      <c r="L89" s="638"/>
      <c r="M89" s="639"/>
    </row>
    <row r="90" spans="1:19" s="188" customFormat="1" x14ac:dyDescent="0.6">
      <c r="A90" s="471"/>
      <c r="B90" s="472"/>
      <c r="C90" s="472"/>
      <c r="D90" s="472"/>
      <c r="E90" s="472"/>
      <c r="F90" s="472"/>
      <c r="G90" s="472"/>
      <c r="H90" s="472"/>
      <c r="I90" s="472"/>
      <c r="J90" s="472"/>
      <c r="K90" s="472"/>
      <c r="L90" s="472"/>
      <c r="M90" s="473"/>
    </row>
    <row r="91" spans="1:19" x14ac:dyDescent="0.6">
      <c r="A91" s="640"/>
      <c r="B91" s="641"/>
      <c r="C91" s="641"/>
      <c r="D91" s="641"/>
      <c r="E91" s="641"/>
      <c r="F91" s="641"/>
      <c r="G91" s="641"/>
      <c r="H91" s="641"/>
      <c r="I91" s="641"/>
      <c r="J91" s="641"/>
      <c r="K91" s="641"/>
      <c r="L91" s="641"/>
      <c r="M91" s="642"/>
    </row>
    <row r="92" spans="1:19" x14ac:dyDescent="0.6">
      <c r="A92" s="471"/>
      <c r="B92" s="472"/>
      <c r="C92" s="472"/>
      <c r="D92" s="472"/>
      <c r="E92" s="472"/>
      <c r="F92" s="472"/>
      <c r="G92" s="472"/>
      <c r="H92" s="472"/>
      <c r="I92" s="472"/>
      <c r="J92" s="472"/>
      <c r="K92" s="472"/>
      <c r="L92" s="472"/>
      <c r="M92" s="473"/>
    </row>
    <row r="93" spans="1:19" x14ac:dyDescent="0.6">
      <c r="A93" s="640"/>
      <c r="B93" s="641"/>
      <c r="C93" s="641"/>
      <c r="D93" s="641"/>
      <c r="E93" s="641"/>
      <c r="F93" s="641"/>
      <c r="G93" s="641"/>
      <c r="H93" s="641"/>
      <c r="I93" s="641"/>
      <c r="J93" s="641"/>
      <c r="K93" s="641"/>
      <c r="L93" s="641"/>
      <c r="M93" s="642"/>
    </row>
    <row r="94" spans="1:19" x14ac:dyDescent="0.6">
      <c r="A94" s="477"/>
      <c r="B94" s="478"/>
      <c r="C94" s="478"/>
      <c r="D94" s="478"/>
      <c r="E94" s="478"/>
      <c r="F94" s="478"/>
      <c r="G94" s="478"/>
      <c r="H94" s="478"/>
      <c r="I94" s="478"/>
      <c r="J94" s="478"/>
      <c r="K94" s="478"/>
      <c r="L94" s="478"/>
      <c r="M94" s="479"/>
    </row>
    <row r="95" spans="1:19" x14ac:dyDescent="0.6">
      <c r="A95" s="640" t="s">
        <v>65</v>
      </c>
      <c r="B95" s="641"/>
      <c r="C95" s="641"/>
      <c r="D95" s="641"/>
      <c r="E95" s="641"/>
      <c r="F95" s="641"/>
      <c r="G95" s="641"/>
      <c r="H95" s="641"/>
      <c r="I95" s="641"/>
      <c r="J95" s="641"/>
      <c r="K95" s="641"/>
      <c r="L95" s="641"/>
      <c r="M95" s="642"/>
    </row>
    <row r="96" spans="1:19" ht="26.5" thickBot="1" x14ac:dyDescent="0.65">
      <c r="A96" s="468"/>
      <c r="B96" s="469"/>
      <c r="C96" s="469"/>
      <c r="D96" s="469"/>
      <c r="E96" s="469"/>
      <c r="F96" s="469"/>
      <c r="G96" s="469"/>
      <c r="H96" s="469"/>
      <c r="I96" s="469"/>
      <c r="J96" s="469"/>
      <c r="K96" s="469"/>
      <c r="L96" s="469"/>
      <c r="M96" s="470"/>
    </row>
    <row r="97" spans="1:13" x14ac:dyDescent="0.6">
      <c r="A97" s="640" t="s">
        <v>323</v>
      </c>
      <c r="B97" s="641"/>
      <c r="C97" s="641"/>
      <c r="D97" s="641"/>
      <c r="E97" s="641"/>
      <c r="F97" s="641"/>
      <c r="G97" s="641"/>
      <c r="H97" s="641"/>
      <c r="I97" s="641"/>
      <c r="J97" s="641"/>
      <c r="K97" s="641"/>
      <c r="L97" s="641"/>
      <c r="M97" s="642"/>
    </row>
    <row r="98" spans="1:13" ht="26.5" thickBot="1" x14ac:dyDescent="0.65">
      <c r="A98" s="468"/>
      <c r="B98" s="469"/>
      <c r="C98" s="469"/>
      <c r="D98" s="469"/>
      <c r="E98" s="469"/>
      <c r="F98" s="469"/>
      <c r="G98" s="469"/>
      <c r="H98" s="469"/>
      <c r="I98" s="469"/>
      <c r="J98" s="469"/>
      <c r="K98" s="469"/>
      <c r="L98" s="469"/>
      <c r="M98" s="470"/>
    </row>
  </sheetData>
  <sheetProtection algorithmName="SHA-512" hashValue="JHUELwRiHJ6Mvbcci5mEBaiwdoj4aB4beFDvOAQd+zGGqG9zB4LSVCgnkGG3Kxt9FQpn1XNp+35A3qaPLwY/7g==" saltValue="jrgWN4TgFpk5YTO6Y5TDxQ==" spinCount="100000" sheet="1" objects="1" scenarios="1"/>
  <mergeCells count="17">
    <mergeCell ref="A94:M94"/>
    <mergeCell ref="A95:M95"/>
    <mergeCell ref="A96:M96"/>
    <mergeCell ref="A97:M97"/>
    <mergeCell ref="A98:M98"/>
    <mergeCell ref="A89:M89"/>
    <mergeCell ref="A90:M90"/>
    <mergeCell ref="A91:M91"/>
    <mergeCell ref="A92:M92"/>
    <mergeCell ref="A93:M93"/>
    <mergeCell ref="A7:C7"/>
    <mergeCell ref="C1:E1"/>
    <mergeCell ref="C2:E2"/>
    <mergeCell ref="C3:E3"/>
    <mergeCell ref="C4:E4"/>
    <mergeCell ref="C5:E5"/>
    <mergeCell ref="A6:C6"/>
  </mergeCells>
  <conditionalFormatting sqref="H8 H18 H28 H49 H57 H65 H72 H77 H84">
    <cfRule type="cellIs" dxfId="1422" priority="35" operator="equal">
      <formula>"Significant Negative"</formula>
    </cfRule>
    <cfRule type="cellIs" dxfId="1421" priority="36" operator="equal">
      <formula>"Minor Negative"</formula>
    </cfRule>
    <cfRule type="cellIs" dxfId="1420" priority="37" operator="equal">
      <formula>"Uncertain"</formula>
    </cfRule>
    <cfRule type="cellIs" dxfId="1419" priority="38" operator="equal">
      <formula>"Neutral"</formula>
    </cfRule>
    <cfRule type="cellIs" dxfId="1418" priority="39" operator="equal">
      <formula>"Minor Positive"</formula>
    </cfRule>
    <cfRule type="cellIs" dxfId="1417" priority="40" operator="equal">
      <formula>"Significant Positive"</formula>
    </cfRule>
  </conditionalFormatting>
  <conditionalFormatting sqref="H20">
    <cfRule type="cellIs" dxfId="1416" priority="23" operator="equal">
      <formula>"Significant Negative"</formula>
    </cfRule>
    <cfRule type="cellIs" dxfId="1415" priority="24" operator="equal">
      <formula>"Minor Negative"</formula>
    </cfRule>
    <cfRule type="cellIs" dxfId="1414" priority="25" operator="equal">
      <formula>"Uncertain"</formula>
    </cfRule>
    <cfRule type="cellIs" dxfId="1413" priority="26" operator="equal">
      <formula>"Neutral"</formula>
    </cfRule>
    <cfRule type="cellIs" dxfId="1412" priority="27" operator="equal">
      <formula>"Minor Positive"</formula>
    </cfRule>
    <cfRule type="cellIs" dxfId="1411" priority="28" operator="equal">
      <formula>"Significant Positive"</formula>
    </cfRule>
  </conditionalFormatting>
  <conditionalFormatting sqref="H36">
    <cfRule type="cellIs" dxfId="1410" priority="17" operator="equal">
      <formula>"Significant Negative"</formula>
    </cfRule>
    <cfRule type="cellIs" dxfId="1409" priority="18" operator="equal">
      <formula>"Minor Negative"</formula>
    </cfRule>
    <cfRule type="cellIs" dxfId="1408" priority="19" operator="equal">
      <formula>"Uncertain"</formula>
    </cfRule>
    <cfRule type="cellIs" dxfId="1407" priority="20" operator="equal">
      <formula>"Neutral"</formula>
    </cfRule>
    <cfRule type="cellIs" dxfId="1406" priority="21" operator="equal">
      <formula>"Minor Positive"</formula>
    </cfRule>
    <cfRule type="cellIs" dxfId="1405" priority="22" operator="equal">
      <formula>"Significant Positive"</formula>
    </cfRule>
  </conditionalFormatting>
  <conditionalFormatting sqref="H42">
    <cfRule type="cellIs" dxfId="1404" priority="11" operator="equal">
      <formula>"Significant Negative"</formula>
    </cfRule>
    <cfRule type="cellIs" dxfId="1403" priority="12" operator="equal">
      <formula>"Minor Negative"</formula>
    </cfRule>
    <cfRule type="cellIs" dxfId="1402" priority="13" operator="equal">
      <formula>"Uncertain"</formula>
    </cfRule>
    <cfRule type="cellIs" dxfId="1401" priority="14" operator="equal">
      <formula>"Neutral"</formula>
    </cfRule>
    <cfRule type="cellIs" dxfId="1400" priority="15" operator="equal">
      <formula>"Minor Positive"</formula>
    </cfRule>
    <cfRule type="cellIs" dxfId="1399" priority="16" operator="equal">
      <formula>"Significant Positive"</formula>
    </cfRule>
  </conditionalFormatting>
  <conditionalFormatting sqref="H47">
    <cfRule type="cellIs" dxfId="1398" priority="29" operator="equal">
      <formula>"Significant Negative"</formula>
    </cfRule>
    <cfRule type="cellIs" dxfId="1397" priority="30" operator="equal">
      <formula>"Minor Negative"</formula>
    </cfRule>
    <cfRule type="cellIs" dxfId="1396" priority="31" operator="equal">
      <formula>"Uncertain"</formula>
    </cfRule>
    <cfRule type="cellIs" dxfId="1395" priority="32" operator="equal">
      <formula>"Neutral"</formula>
    </cfRule>
    <cfRule type="cellIs" dxfId="1394" priority="33" operator="equal">
      <formula>"Minor Positive"</formula>
    </cfRule>
    <cfRule type="cellIs" dxfId="1393" priority="34" operator="equal">
      <formula>"Significant Positive"</formula>
    </cfRule>
  </conditionalFormatting>
  <conditionalFormatting sqref="H54">
    <cfRule type="cellIs" dxfId="1392" priority="5" operator="equal">
      <formula>"Significant Negative"</formula>
    </cfRule>
    <cfRule type="cellIs" dxfId="1391" priority="6" operator="equal">
      <formula>"Minor Negative"</formula>
    </cfRule>
    <cfRule type="cellIs" dxfId="1390" priority="7" operator="equal">
      <formula>"Uncertain"</formula>
    </cfRule>
    <cfRule type="cellIs" dxfId="1389" priority="8" operator="equal">
      <formula>"Neutral"</formula>
    </cfRule>
    <cfRule type="cellIs" dxfId="1388" priority="9" operator="equal">
      <formula>"Minor Positive"</formula>
    </cfRule>
    <cfRule type="cellIs" dxfId="1387" priority="10" operator="equal">
      <formula>"Significant Positive"</formula>
    </cfRule>
  </conditionalFormatting>
  <conditionalFormatting sqref="C8:C87">
    <cfRule type="expression" dxfId="1386" priority="730">
      <formula>#REF!="No"</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A30FCA80-46DA-4524-A770-06A5D6C89206}">
          <x14:formula1>
            <xm:f>'Drop downs'!$J$2:$J$3</xm:f>
          </x14:formula1>
          <xm:sqref>J8 J18 J20 J28 J36 J42 J84 J54 J57 J65 J72 J77 J47 J49</xm:sqref>
        </x14:dataValidation>
        <x14:dataValidation type="list" allowBlank="1" showInputMessage="1" showErrorMessage="1" xr:uid="{BB3391DE-752A-41FD-8610-5503D0574917}">
          <x14:formula1>
            <xm:f>'Drop downs'!$B$2:$B$4</xm:f>
          </x14:formula1>
          <xm:sqref>D8 D18 D20 D28 D36 D42 D84 D54 D57 D65 D72 D77 D47 D49</xm:sqref>
        </x14:dataValidation>
        <x14:dataValidation type="list" allowBlank="1" showInputMessage="1" showErrorMessage="1" xr:uid="{05A7887D-69B4-4688-819E-12267D454192}">
          <x14:formula1>
            <xm:f>'Drop downs'!$D$2:$D$7</xm:f>
          </x14:formula1>
          <xm:sqref>E8 E18 E20 E28 E36 E42 E84 E54 E57 E65 E72 E77 E47 E49</xm:sqref>
        </x14:dataValidation>
        <x14:dataValidation type="list" allowBlank="1" showInputMessage="1" showErrorMessage="1" xr:uid="{944C4F3B-025C-4342-910B-255307B92D69}">
          <x14:formula1>
            <xm:f>'Drop downs'!$E$2:$E$6</xm:f>
          </x14:formula1>
          <xm:sqref>F8 F18 F20 F28 F36 F42 F84 F54 F57 F65 F72 F77 F47 F49</xm:sqref>
        </x14:dataValidation>
        <x14:dataValidation type="list" allowBlank="1" showInputMessage="1" showErrorMessage="1" xr:uid="{0F9FE089-E6AC-4E02-9F09-FC357B44A9AD}">
          <x14:formula1>
            <xm:f>'Drop downs'!$F$2:$F$6</xm:f>
          </x14:formula1>
          <xm:sqref>G8 G18 G20 G28 G36 G42 G84 G54 G57 G65 G72 G77 G47 G49</xm:sqref>
        </x14:dataValidation>
        <x14:dataValidation type="list" allowBlank="1" showInputMessage="1" showErrorMessage="1" xr:uid="{22ED0F30-EDD1-4E2F-96CC-F5FC4D6E14FE}">
          <x14:formula1>
            <xm:f>'Drop downs'!$G$2:$G$7</xm:f>
          </x14:formula1>
          <xm:sqref>H8 H18 H20 H28 H36 H42 H84 H54 H57 H65 H72 H77 H47 H49</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5C34-CFAD-4C60-B228-F060CFF6CD3F}">
  <sheetPr codeName="Sheet117">
    <tabColor rgb="FF7030A0"/>
  </sheetPr>
  <dimension ref="A1:U98"/>
  <sheetViews>
    <sheetView zoomScaleNormal="100" workbookViewId="0">
      <selection activeCell="C1" sqref="C1:F1"/>
    </sheetView>
  </sheetViews>
  <sheetFormatPr defaultColWidth="8.54296875" defaultRowHeight="26" x14ac:dyDescent="0.6"/>
  <cols>
    <col min="1" max="1" width="68.453125" style="175" customWidth="1"/>
    <col min="2" max="2" width="7.1796875" style="175" hidden="1" customWidth="1"/>
    <col min="3" max="3" width="103.81640625" style="175" customWidth="1"/>
    <col min="4" max="4" width="24.453125" style="175" customWidth="1"/>
    <col min="5" max="6" width="20.54296875" style="175" customWidth="1"/>
    <col min="7" max="7" width="24.453125" style="175" customWidth="1"/>
    <col min="8" max="8" width="20.54296875" style="175" customWidth="1"/>
    <col min="9" max="9" width="40.453125" style="175" customWidth="1"/>
    <col min="10" max="10" width="16.54296875" style="175" customWidth="1"/>
    <col min="11" max="11" width="68.81640625" style="175" customWidth="1"/>
    <col min="12" max="13" width="41.453125" style="175" customWidth="1"/>
    <col min="14" max="15" width="8.5429687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412" t="s">
        <v>1140</v>
      </c>
      <c r="D1" s="412"/>
      <c r="E1" s="412"/>
      <c r="F1" s="413"/>
      <c r="G1" s="176"/>
      <c r="I1" s="177"/>
      <c r="J1" s="177"/>
      <c r="K1" s="177"/>
    </row>
    <row r="2" spans="1:21" x14ac:dyDescent="0.6">
      <c r="A2" s="174" t="s">
        <v>31</v>
      </c>
      <c r="B2" s="178"/>
      <c r="C2" s="412" t="s">
        <v>319</v>
      </c>
      <c r="D2" s="412"/>
      <c r="E2" s="412"/>
      <c r="F2" s="413"/>
      <c r="I2" s="181"/>
      <c r="J2" s="181"/>
      <c r="K2" s="181"/>
    </row>
    <row r="3" spans="1:21" ht="63.65" customHeight="1" x14ac:dyDescent="0.6">
      <c r="A3" s="182" t="s">
        <v>32</v>
      </c>
      <c r="B3" s="183"/>
      <c r="C3" s="412" t="s">
        <v>1141</v>
      </c>
      <c r="D3" s="412"/>
      <c r="E3" s="412"/>
      <c r="F3" s="413"/>
      <c r="I3" s="181"/>
      <c r="J3" s="181"/>
      <c r="K3" s="181"/>
    </row>
    <row r="4" spans="1:21" ht="79" customHeight="1" x14ac:dyDescent="0.6">
      <c r="A4" s="182" t="s">
        <v>33</v>
      </c>
      <c r="B4" s="184"/>
      <c r="C4" s="414" t="s">
        <v>1045</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253</v>
      </c>
      <c r="E8" s="426" t="s">
        <v>103</v>
      </c>
      <c r="F8" s="426" t="s">
        <v>103</v>
      </c>
      <c r="G8" s="426" t="s">
        <v>103</v>
      </c>
      <c r="H8" s="426" t="s">
        <v>103</v>
      </c>
      <c r="I8" s="426" t="s">
        <v>103</v>
      </c>
      <c r="J8" s="432" t="s">
        <v>164</v>
      </c>
      <c r="K8" s="435" t="s">
        <v>1142</v>
      </c>
      <c r="L8" s="524" t="s">
        <v>1143</v>
      </c>
      <c r="M8" s="527"/>
      <c r="Q8" s="190" t="str">
        <f>IF(OR(J8='Drop downs'!$G$7,J8='Drop downs'!$G$5), B8&amp;": "&amp;K8&amp;CHAR(10),"")</f>
        <v xml:space="preserve">IIA1: 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
</v>
      </c>
      <c r="R8" s="190" t="str">
        <f>IF(J8='Drop downs'!$G$2,B8&amp;": "&amp;K8&amp;""," ")</f>
        <v xml:space="preserve"> </v>
      </c>
      <c r="S8" s="190" t="str">
        <f>IF(LE3_ALT_2!E8='Drop downs'!$B$6,LE3_ALT_2!B8&amp;": "&amp;LE3_ALT_2!K8&amp;"","")</f>
        <v/>
      </c>
      <c r="T8" s="175" t="str">
        <f>IF(L8&gt;0,B8&amp;":"&amp;L8&amp;"
","")</f>
        <v xml:space="preserve">IIA1:Mitigation: Ensure protection from housing development is given to the industries that the Borough relies on the most, in order to minimise the impact co-location of housing may have on the economy.
</v>
      </c>
      <c r="U8" s="175" t="str">
        <f>IF(M8&gt;0,B8&amp;":"&amp;M8&amp;"
","")</f>
        <v/>
      </c>
    </row>
    <row r="9" spans="1:21" ht="63" customHeight="1" x14ac:dyDescent="0.6">
      <c r="A9" s="421"/>
      <c r="B9" s="424"/>
      <c r="C9" s="191" t="s">
        <v>325</v>
      </c>
      <c r="D9" s="191" t="s">
        <v>257</v>
      </c>
      <c r="E9" s="427"/>
      <c r="F9" s="427"/>
      <c r="G9" s="427"/>
      <c r="H9" s="427"/>
      <c r="I9" s="427"/>
      <c r="J9" s="433"/>
      <c r="K9" s="436"/>
      <c r="L9" s="525"/>
      <c r="M9" s="528"/>
      <c r="Q9" s="190"/>
      <c r="R9" s="190"/>
      <c r="S9" s="190"/>
    </row>
    <row r="10" spans="1:21" x14ac:dyDescent="0.6">
      <c r="A10" s="421"/>
      <c r="B10" s="424"/>
      <c r="C10" s="191" t="s">
        <v>326</v>
      </c>
      <c r="D10" s="191" t="s">
        <v>253</v>
      </c>
      <c r="E10" s="427"/>
      <c r="F10" s="427"/>
      <c r="G10" s="427"/>
      <c r="H10" s="427"/>
      <c r="I10" s="427"/>
      <c r="J10" s="433"/>
      <c r="K10" s="436"/>
      <c r="L10" s="525"/>
      <c r="M10" s="528"/>
      <c r="Q10" s="190"/>
      <c r="R10" s="190"/>
      <c r="S10" s="190"/>
    </row>
    <row r="11" spans="1:21" ht="52" x14ac:dyDescent="0.6">
      <c r="A11" s="421"/>
      <c r="B11" s="424"/>
      <c r="C11" s="191" t="s">
        <v>327</v>
      </c>
      <c r="D11" s="191" t="s">
        <v>253</v>
      </c>
      <c r="E11" s="427"/>
      <c r="F11" s="427"/>
      <c r="G11" s="427"/>
      <c r="H11" s="427"/>
      <c r="I11" s="427"/>
      <c r="J11" s="433"/>
      <c r="K11" s="436"/>
      <c r="L11" s="525"/>
      <c r="M11" s="528"/>
      <c r="Q11" s="190"/>
      <c r="R11" s="190"/>
      <c r="S11" s="190"/>
    </row>
    <row r="12" spans="1:21" ht="58" customHeight="1" x14ac:dyDescent="0.6">
      <c r="A12" s="421"/>
      <c r="B12" s="424"/>
      <c r="C12" s="191" t="s">
        <v>328</v>
      </c>
      <c r="D12" s="191" t="s">
        <v>257</v>
      </c>
      <c r="E12" s="427"/>
      <c r="F12" s="427"/>
      <c r="G12" s="427"/>
      <c r="H12" s="427"/>
      <c r="I12" s="427"/>
      <c r="J12" s="433"/>
      <c r="K12" s="436"/>
      <c r="L12" s="525"/>
      <c r="M12" s="528"/>
      <c r="Q12" s="190"/>
      <c r="R12" s="190"/>
      <c r="S12" s="190"/>
    </row>
    <row r="13" spans="1:21" ht="27.65" customHeight="1" x14ac:dyDescent="0.6">
      <c r="A13" s="421"/>
      <c r="B13" s="424"/>
      <c r="C13" s="191" t="s">
        <v>329</v>
      </c>
      <c r="D13" s="191" t="s">
        <v>257</v>
      </c>
      <c r="E13" s="427"/>
      <c r="F13" s="427"/>
      <c r="G13" s="427"/>
      <c r="H13" s="427"/>
      <c r="I13" s="427"/>
      <c r="J13" s="433"/>
      <c r="K13" s="436"/>
      <c r="L13" s="525"/>
      <c r="M13" s="528"/>
      <c r="Q13" s="190"/>
      <c r="R13" s="190"/>
      <c r="S13" s="190"/>
    </row>
    <row r="14" spans="1:21" ht="57.65" customHeight="1" x14ac:dyDescent="0.6">
      <c r="A14" s="421"/>
      <c r="B14" s="424"/>
      <c r="C14" s="191" t="s">
        <v>330</v>
      </c>
      <c r="D14" s="191" t="s">
        <v>257</v>
      </c>
      <c r="E14" s="427"/>
      <c r="F14" s="427"/>
      <c r="G14" s="427"/>
      <c r="H14" s="427"/>
      <c r="I14" s="427"/>
      <c r="J14" s="433"/>
      <c r="K14" s="436"/>
      <c r="L14" s="525"/>
      <c r="M14" s="528"/>
      <c r="Q14" s="190"/>
      <c r="R14" s="190"/>
      <c r="S14" s="190"/>
    </row>
    <row r="15" spans="1:21" ht="65.150000000000006" customHeight="1" x14ac:dyDescent="0.6">
      <c r="A15" s="421"/>
      <c r="B15" s="424"/>
      <c r="C15" s="191" t="s">
        <v>331</v>
      </c>
      <c r="D15" s="191" t="s">
        <v>257</v>
      </c>
      <c r="E15" s="427"/>
      <c r="F15" s="427"/>
      <c r="G15" s="427"/>
      <c r="H15" s="427"/>
      <c r="I15" s="427"/>
      <c r="J15" s="433"/>
      <c r="K15" s="436"/>
      <c r="L15" s="525"/>
      <c r="M15" s="528"/>
      <c r="Q15" s="190"/>
      <c r="R15" s="190"/>
      <c r="S15" s="190"/>
    </row>
    <row r="16" spans="1:21" ht="87.75" customHeight="1" x14ac:dyDescent="0.6">
      <c r="A16" s="421"/>
      <c r="B16" s="424"/>
      <c r="C16" s="191" t="s">
        <v>332</v>
      </c>
      <c r="D16" s="191" t="s">
        <v>253</v>
      </c>
      <c r="E16" s="427"/>
      <c r="F16" s="427"/>
      <c r="G16" s="427"/>
      <c r="H16" s="427"/>
      <c r="I16" s="427"/>
      <c r="J16" s="433"/>
      <c r="K16" s="436"/>
      <c r="L16" s="525"/>
      <c r="M16" s="528"/>
      <c r="Q16" s="190"/>
      <c r="R16" s="190"/>
      <c r="S16" s="190"/>
    </row>
    <row r="17" spans="1:21" ht="58.5" customHeight="1" thickBot="1" x14ac:dyDescent="0.65">
      <c r="A17" s="422"/>
      <c r="B17" s="425"/>
      <c r="C17" s="193" t="s">
        <v>333</v>
      </c>
      <c r="D17" s="193" t="s">
        <v>253</v>
      </c>
      <c r="E17" s="428"/>
      <c r="F17" s="428"/>
      <c r="G17" s="428"/>
      <c r="H17" s="428"/>
      <c r="I17" s="428"/>
      <c r="J17" s="434"/>
      <c r="K17" s="437"/>
      <c r="L17" s="526"/>
      <c r="M17" s="529"/>
      <c r="Q17" s="190"/>
      <c r="R17" s="190"/>
      <c r="S17" s="190"/>
    </row>
    <row r="18" spans="1:21" ht="168.75" customHeight="1" x14ac:dyDescent="0.6">
      <c r="A18" s="444" t="s">
        <v>334</v>
      </c>
      <c r="B18" s="441" t="s">
        <v>119</v>
      </c>
      <c r="C18" s="189" t="s">
        <v>335</v>
      </c>
      <c r="D18" s="189" t="s">
        <v>253</v>
      </c>
      <c r="E18" s="432" t="s">
        <v>421</v>
      </c>
      <c r="F18" s="432" t="s">
        <v>422</v>
      </c>
      <c r="G18" s="432" t="s">
        <v>510</v>
      </c>
      <c r="H18" s="432" t="s">
        <v>631</v>
      </c>
      <c r="I18" s="432" t="s">
        <v>439</v>
      </c>
      <c r="J18" s="432" t="s">
        <v>159</v>
      </c>
      <c r="K18" s="435" t="s">
        <v>1131</v>
      </c>
      <c r="L18" s="438"/>
      <c r="M18" s="429"/>
      <c r="Q18" s="190" t="str">
        <f>IF(OR(J18='Drop downs'!$G$7,J18='Drop downs'!$G$5), B18&amp;": "&amp;K18&amp;CHAR(10),"")</f>
        <v/>
      </c>
      <c r="R18" s="190" t="str">
        <f>IF(J18='Drop downs'!$G$2,B18&amp;": "&amp;K18&amp;""," ")</f>
        <v xml:space="preserve"> </v>
      </c>
      <c r="S18" s="190" t="str">
        <f>IF(LE3_ALT_2!E18='Drop downs'!$B$6,LE3_ALT_2!B18&amp;": "&amp;LE3_ALT_2!K18&amp;"","")</f>
        <v/>
      </c>
      <c r="T18" s="175" t="str">
        <f>IF(L18&gt;0,B18&amp;":"&amp;L18&amp;"
","")</f>
        <v/>
      </c>
      <c r="U18" s="175" t="str">
        <f>IF(M18&gt;0,B18&amp;":"&amp;M18&amp;"
","")</f>
        <v/>
      </c>
    </row>
    <row r="19" spans="1:21" ht="171"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89" t="s">
        <v>257</v>
      </c>
      <c r="E20" s="432" t="s">
        <v>103</v>
      </c>
      <c r="F20" s="432" t="s">
        <v>103</v>
      </c>
      <c r="G20" s="432" t="s">
        <v>103</v>
      </c>
      <c r="H20" s="432" t="s">
        <v>103</v>
      </c>
      <c r="I20" s="432" t="s">
        <v>103</v>
      </c>
      <c r="J20" s="432" t="s">
        <v>161</v>
      </c>
      <c r="K20" s="435" t="s">
        <v>438</v>
      </c>
      <c r="L20" s="438"/>
      <c r="M20" s="429"/>
      <c r="Q20" s="190" t="str">
        <f>IF(OR(J20='Drop downs'!$G$7,J20='Drop downs'!$G$5), B20&amp;": "&amp;K20&amp;CHAR(10),"")</f>
        <v/>
      </c>
      <c r="R20" s="190" t="str">
        <f>IF(J20='Drop downs'!$G$2,B20&amp;": "&amp;K20&amp;""," ")</f>
        <v xml:space="preserve"> </v>
      </c>
      <c r="S20" s="190" t="str">
        <f>IF(LE3_ALT_2!E20='Drop downs'!$B$6,LE3_ALT_2!B20&amp;": "&amp;LE3_ALT_2!K20&amp;"","")</f>
        <v/>
      </c>
      <c r="T20" s="175" t="str">
        <f>IF(L20&gt;0,B20&amp;":"&amp;L20&amp;"
","")</f>
        <v/>
      </c>
      <c r="U20" s="175" t="str">
        <f>IF(M20&gt;0,B20&amp;":"&amp;M20&amp;"
","")</f>
        <v/>
      </c>
    </row>
    <row r="21" spans="1:21" ht="52" x14ac:dyDescent="0.6">
      <c r="A21" s="421"/>
      <c r="B21" s="442"/>
      <c r="C21" s="195" t="s">
        <v>339</v>
      </c>
      <c r="D21" s="191" t="s">
        <v>257</v>
      </c>
      <c r="E21" s="433"/>
      <c r="F21" s="433"/>
      <c r="G21" s="433"/>
      <c r="H21" s="433"/>
      <c r="I21" s="433"/>
      <c r="J21" s="433"/>
      <c r="K21" s="436"/>
      <c r="L21" s="439"/>
      <c r="M21" s="430"/>
      <c r="Q21" s="190"/>
      <c r="R21" s="190"/>
      <c r="S21" s="190"/>
    </row>
    <row r="22" spans="1:21" ht="52" x14ac:dyDescent="0.6">
      <c r="A22" s="421"/>
      <c r="B22" s="442"/>
      <c r="C22" s="195" t="s">
        <v>340</v>
      </c>
      <c r="D22" s="191" t="s">
        <v>257</v>
      </c>
      <c r="E22" s="433"/>
      <c r="F22" s="433"/>
      <c r="G22" s="433"/>
      <c r="H22" s="433"/>
      <c r="I22" s="433"/>
      <c r="J22" s="433"/>
      <c r="K22" s="436"/>
      <c r="L22" s="439"/>
      <c r="M22" s="430"/>
      <c r="Q22" s="190"/>
      <c r="R22" s="190"/>
      <c r="S22" s="190"/>
    </row>
    <row r="23" spans="1:21" ht="52" x14ac:dyDescent="0.6">
      <c r="A23" s="421"/>
      <c r="B23" s="442"/>
      <c r="C23" s="195" t="s">
        <v>341</v>
      </c>
      <c r="D23" s="191" t="s">
        <v>257</v>
      </c>
      <c r="E23" s="433"/>
      <c r="F23" s="433"/>
      <c r="G23" s="433"/>
      <c r="H23" s="433"/>
      <c r="I23" s="433"/>
      <c r="J23" s="433"/>
      <c r="K23" s="436"/>
      <c r="L23" s="439"/>
      <c r="M23" s="430"/>
      <c r="Q23" s="190"/>
      <c r="R23" s="190"/>
      <c r="S23" s="190"/>
    </row>
    <row r="24" spans="1:21" ht="52" x14ac:dyDescent="0.6">
      <c r="A24" s="421"/>
      <c r="B24" s="442"/>
      <c r="C24" s="195" t="s">
        <v>342</v>
      </c>
      <c r="D24" s="191" t="s">
        <v>257</v>
      </c>
      <c r="E24" s="433"/>
      <c r="F24" s="433"/>
      <c r="G24" s="433"/>
      <c r="H24" s="433"/>
      <c r="I24" s="433"/>
      <c r="J24" s="433"/>
      <c r="K24" s="436"/>
      <c r="L24" s="439"/>
      <c r="M24" s="430"/>
      <c r="Q24" s="190"/>
      <c r="R24" s="190"/>
      <c r="S24" s="190"/>
    </row>
    <row r="25" spans="1:21" ht="104" x14ac:dyDescent="0.6">
      <c r="A25" s="421"/>
      <c r="B25" s="442"/>
      <c r="C25" s="195" t="s">
        <v>343</v>
      </c>
      <c r="D25" s="191" t="s">
        <v>257</v>
      </c>
      <c r="E25" s="433"/>
      <c r="F25" s="433"/>
      <c r="G25" s="433"/>
      <c r="H25" s="433"/>
      <c r="I25" s="433"/>
      <c r="J25" s="433"/>
      <c r="K25" s="436"/>
      <c r="L25" s="439"/>
      <c r="M25" s="430"/>
      <c r="Q25" s="190"/>
      <c r="R25" s="190"/>
      <c r="S25" s="190"/>
    </row>
    <row r="26" spans="1:21" ht="52" x14ac:dyDescent="0.6">
      <c r="A26" s="421"/>
      <c r="B26" s="442"/>
      <c r="C26" s="195" t="s">
        <v>344</v>
      </c>
      <c r="D26" s="191" t="s">
        <v>257</v>
      </c>
      <c r="E26" s="433"/>
      <c r="F26" s="433"/>
      <c r="G26" s="433"/>
      <c r="H26" s="433"/>
      <c r="I26" s="433"/>
      <c r="J26" s="433"/>
      <c r="K26" s="436"/>
      <c r="L26" s="439"/>
      <c r="M26" s="430"/>
      <c r="Q26" s="190"/>
      <c r="R26" s="190"/>
      <c r="S26" s="190"/>
    </row>
    <row r="27" spans="1:21" ht="78.5" thickBot="1" x14ac:dyDescent="0.65">
      <c r="A27" s="422"/>
      <c r="B27" s="443"/>
      <c r="C27" s="196" t="s">
        <v>345</v>
      </c>
      <c r="D27" s="191" t="s">
        <v>257</v>
      </c>
      <c r="E27" s="434"/>
      <c r="F27" s="434"/>
      <c r="G27" s="434"/>
      <c r="H27" s="434"/>
      <c r="I27" s="434"/>
      <c r="J27" s="434"/>
      <c r="K27" s="437"/>
      <c r="L27" s="440"/>
      <c r="M27" s="431"/>
      <c r="Q27" s="190"/>
      <c r="R27" s="190"/>
      <c r="S27" s="190"/>
    </row>
    <row r="28" spans="1:21" ht="78" x14ac:dyDescent="0.6">
      <c r="A28" s="420" t="s">
        <v>346</v>
      </c>
      <c r="B28" s="441" t="s">
        <v>121</v>
      </c>
      <c r="C28" s="197" t="s">
        <v>347</v>
      </c>
      <c r="D28" s="194" t="s">
        <v>257</v>
      </c>
      <c r="E28" s="432" t="s">
        <v>103</v>
      </c>
      <c r="F28" s="432" t="s">
        <v>103</v>
      </c>
      <c r="G28" s="432" t="s">
        <v>103</v>
      </c>
      <c r="H28" s="432" t="s">
        <v>103</v>
      </c>
      <c r="I28" s="432" t="s">
        <v>103</v>
      </c>
      <c r="J28" s="432" t="s">
        <v>161</v>
      </c>
      <c r="K28" s="435" t="s">
        <v>438</v>
      </c>
      <c r="L28" s="438"/>
      <c r="M28" s="429"/>
      <c r="Q28" s="190" t="str">
        <f>IF(OR(J28='Drop downs'!$G$7,J28='Drop downs'!$G$5), B28&amp;": "&amp;K28&amp;CHAR(10),"")</f>
        <v/>
      </c>
      <c r="R28" s="190" t="str">
        <f>IF(J28='Drop downs'!$G$2,B28&amp;": "&amp;K28&amp;""," ")</f>
        <v xml:space="preserve"> </v>
      </c>
      <c r="S28" s="190" t="str">
        <f>IF(LE3_ALT_2!E28='Drop downs'!$B$6,LE3_ALT_2!B28&amp;": "&amp;LE3_ALT_2!K28&amp;"","")</f>
        <v/>
      </c>
      <c r="T28" s="175" t="str">
        <f>IF(L28&gt;0,B28&amp;":"&amp;L28&amp;"
","")</f>
        <v/>
      </c>
      <c r="U28" s="175" t="str">
        <f>IF(M28&gt;0,B28&amp;":"&amp;M28&amp;"
","")</f>
        <v/>
      </c>
    </row>
    <row r="29" spans="1:21" ht="78" x14ac:dyDescent="0.6">
      <c r="A29" s="421"/>
      <c r="B29" s="442"/>
      <c r="C29" s="198" t="s">
        <v>348</v>
      </c>
      <c r="D29" s="195" t="s">
        <v>257</v>
      </c>
      <c r="E29" s="433"/>
      <c r="F29" s="433"/>
      <c r="G29" s="433"/>
      <c r="H29" s="433"/>
      <c r="I29" s="433"/>
      <c r="J29" s="433"/>
      <c r="K29" s="436"/>
      <c r="L29" s="439"/>
      <c r="M29" s="430"/>
      <c r="Q29" s="190"/>
      <c r="R29" s="190"/>
      <c r="S29" s="190"/>
    </row>
    <row r="30" spans="1:21" ht="52" x14ac:dyDescent="0.6">
      <c r="A30" s="421"/>
      <c r="B30" s="442"/>
      <c r="C30" s="198" t="s">
        <v>349</v>
      </c>
      <c r="D30" s="195" t="s">
        <v>257</v>
      </c>
      <c r="E30" s="433"/>
      <c r="F30" s="433"/>
      <c r="G30" s="433"/>
      <c r="H30" s="433"/>
      <c r="I30" s="433"/>
      <c r="J30" s="433"/>
      <c r="K30" s="436"/>
      <c r="L30" s="439"/>
      <c r="M30" s="430"/>
      <c r="Q30" s="190"/>
      <c r="R30" s="190"/>
      <c r="S30" s="190"/>
    </row>
    <row r="31" spans="1:21" ht="52" x14ac:dyDescent="0.6">
      <c r="A31" s="421"/>
      <c r="B31" s="442"/>
      <c r="C31" s="198" t="s">
        <v>350</v>
      </c>
      <c r="D31" s="195" t="s">
        <v>257</v>
      </c>
      <c r="E31" s="433"/>
      <c r="F31" s="433"/>
      <c r="G31" s="433"/>
      <c r="H31" s="433"/>
      <c r="I31" s="433"/>
      <c r="J31" s="433"/>
      <c r="K31" s="436"/>
      <c r="L31" s="439"/>
      <c r="M31" s="430"/>
      <c r="Q31" s="190"/>
      <c r="R31" s="190"/>
      <c r="S31" s="190"/>
    </row>
    <row r="32" spans="1:21" ht="52" x14ac:dyDescent="0.6">
      <c r="A32" s="421"/>
      <c r="B32" s="442"/>
      <c r="C32" s="198" t="s">
        <v>351</v>
      </c>
      <c r="D32" s="195" t="s">
        <v>257</v>
      </c>
      <c r="E32" s="433"/>
      <c r="F32" s="433"/>
      <c r="G32" s="433"/>
      <c r="H32" s="433"/>
      <c r="I32" s="433"/>
      <c r="J32" s="433"/>
      <c r="K32" s="436"/>
      <c r="L32" s="439"/>
      <c r="M32" s="430"/>
      <c r="Q32" s="190"/>
      <c r="R32" s="190"/>
      <c r="S32" s="190"/>
    </row>
    <row r="33" spans="1:21" x14ac:dyDescent="0.6">
      <c r="A33" s="421"/>
      <c r="B33" s="442"/>
      <c r="C33" s="198" t="s">
        <v>352</v>
      </c>
      <c r="D33" s="195" t="s">
        <v>257</v>
      </c>
      <c r="E33" s="433"/>
      <c r="F33" s="433"/>
      <c r="G33" s="433"/>
      <c r="H33" s="433"/>
      <c r="I33" s="433"/>
      <c r="J33" s="433"/>
      <c r="K33" s="436"/>
      <c r="L33" s="439"/>
      <c r="M33" s="430"/>
      <c r="Q33" s="190"/>
      <c r="R33" s="190"/>
      <c r="S33" s="190"/>
    </row>
    <row r="34" spans="1:21" ht="52" x14ac:dyDescent="0.6">
      <c r="A34" s="421"/>
      <c r="B34" s="442"/>
      <c r="C34" s="198" t="s">
        <v>353</v>
      </c>
      <c r="D34" s="195" t="s">
        <v>257</v>
      </c>
      <c r="E34" s="433"/>
      <c r="F34" s="433"/>
      <c r="G34" s="433"/>
      <c r="H34" s="433"/>
      <c r="I34" s="433"/>
      <c r="J34" s="433"/>
      <c r="K34" s="436"/>
      <c r="L34" s="439"/>
      <c r="M34" s="430"/>
      <c r="Q34" s="190"/>
      <c r="R34" s="190"/>
      <c r="S34" s="190"/>
    </row>
    <row r="35" spans="1:21" ht="52.5" thickBot="1" x14ac:dyDescent="0.65">
      <c r="A35" s="446"/>
      <c r="B35" s="443"/>
      <c r="C35" s="211" t="s">
        <v>354</v>
      </c>
      <c r="D35" s="195" t="s">
        <v>257</v>
      </c>
      <c r="E35" s="447"/>
      <c r="F35" s="447"/>
      <c r="G35" s="447"/>
      <c r="H35" s="447"/>
      <c r="I35" s="447"/>
      <c r="J35" s="447"/>
      <c r="K35" s="452"/>
      <c r="L35" s="453"/>
      <c r="M35" s="448"/>
      <c r="Q35" s="190"/>
      <c r="R35" s="190"/>
      <c r="S35" s="190"/>
    </row>
    <row r="36" spans="1:21" ht="52" x14ac:dyDescent="0.6">
      <c r="A36" s="449" t="s">
        <v>355</v>
      </c>
      <c r="B36" s="441" t="s">
        <v>122</v>
      </c>
      <c r="C36" s="213" t="s">
        <v>356</v>
      </c>
      <c r="D36" s="213" t="s">
        <v>253</v>
      </c>
      <c r="E36" s="450" t="s">
        <v>421</v>
      </c>
      <c r="F36" s="450" t="s">
        <v>444</v>
      </c>
      <c r="G36" s="450" t="s">
        <v>427</v>
      </c>
      <c r="H36" s="450" t="s">
        <v>424</v>
      </c>
      <c r="I36" s="450" t="s">
        <v>425</v>
      </c>
      <c r="J36" s="450" t="s">
        <v>159</v>
      </c>
      <c r="K36" s="451" t="s">
        <v>1144</v>
      </c>
      <c r="L36" s="454"/>
      <c r="M36" s="455"/>
      <c r="Q36" s="190" t="str">
        <f>IF(OR(J36='Drop downs'!$G$7,J36='Drop downs'!$G$5), B36&amp;": "&amp;K36&amp;CHAR(10),"")</f>
        <v/>
      </c>
      <c r="R36" s="190" t="str">
        <f>IF(J36='Drop downs'!$G$2,B36&amp;": "&amp;K36&amp;""," ")</f>
        <v xml:space="preserve"> </v>
      </c>
      <c r="S36" s="190" t="str">
        <f>IF(LE3_ALT_2!E36='Drop downs'!$B$6,LE3_ALT_2!B36&amp;": "&amp;LE3_ALT_2!K36&amp;"","")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433"/>
      <c r="K37" s="436"/>
      <c r="L37" s="439"/>
      <c r="M37" s="430"/>
      <c r="Q37" s="190"/>
      <c r="R37" s="190"/>
      <c r="S37" s="190"/>
    </row>
    <row r="38" spans="1:21" ht="52" x14ac:dyDescent="0.6">
      <c r="A38" s="421"/>
      <c r="B38" s="442"/>
      <c r="C38" s="195" t="s">
        <v>358</v>
      </c>
      <c r="D38" s="195" t="s">
        <v>257</v>
      </c>
      <c r="E38" s="433"/>
      <c r="F38" s="433"/>
      <c r="G38" s="433"/>
      <c r="H38" s="433"/>
      <c r="I38" s="433"/>
      <c r="J38" s="433"/>
      <c r="K38" s="436"/>
      <c r="L38" s="439"/>
      <c r="M38" s="430"/>
      <c r="Q38" s="190"/>
      <c r="R38" s="190"/>
      <c r="S38" s="190"/>
    </row>
    <row r="39" spans="1:21" ht="78" x14ac:dyDescent="0.6">
      <c r="A39" s="421"/>
      <c r="B39" s="442"/>
      <c r="C39" s="195" t="s">
        <v>359</v>
      </c>
      <c r="D39" s="195" t="s">
        <v>257</v>
      </c>
      <c r="E39" s="433"/>
      <c r="F39" s="433"/>
      <c r="G39" s="433"/>
      <c r="H39" s="433"/>
      <c r="I39" s="433"/>
      <c r="J39" s="433"/>
      <c r="K39" s="436"/>
      <c r="L39" s="439"/>
      <c r="M39" s="430"/>
      <c r="Q39" s="190"/>
      <c r="R39" s="190"/>
      <c r="S39" s="190"/>
    </row>
    <row r="40" spans="1:21" ht="104" x14ac:dyDescent="0.6">
      <c r="A40" s="421"/>
      <c r="B40" s="442"/>
      <c r="C40" s="195" t="s">
        <v>360</v>
      </c>
      <c r="D40" s="195" t="s">
        <v>257</v>
      </c>
      <c r="E40" s="433"/>
      <c r="F40" s="433"/>
      <c r="G40" s="433"/>
      <c r="H40" s="433"/>
      <c r="I40" s="433"/>
      <c r="J40" s="433"/>
      <c r="K40" s="436"/>
      <c r="L40" s="439"/>
      <c r="M40" s="430"/>
      <c r="Q40" s="190"/>
      <c r="R40" s="190"/>
      <c r="S40" s="190"/>
    </row>
    <row r="41" spans="1:21" ht="79.5" customHeight="1" thickBot="1" x14ac:dyDescent="0.65">
      <c r="A41" s="446"/>
      <c r="B41" s="443"/>
      <c r="C41" s="212" t="s">
        <v>361</v>
      </c>
      <c r="D41" s="195" t="s">
        <v>257</v>
      </c>
      <c r="E41" s="447"/>
      <c r="F41" s="447"/>
      <c r="G41" s="447"/>
      <c r="H41" s="447"/>
      <c r="I41" s="447"/>
      <c r="J41" s="447"/>
      <c r="K41" s="452"/>
      <c r="L41" s="453"/>
      <c r="M41" s="448"/>
      <c r="Q41" s="190"/>
      <c r="R41" s="190"/>
      <c r="S41" s="190"/>
    </row>
    <row r="42" spans="1:21" ht="80.150000000000006" customHeight="1" x14ac:dyDescent="0.6">
      <c r="A42" s="449" t="s">
        <v>362</v>
      </c>
      <c r="B42" s="441" t="s">
        <v>123</v>
      </c>
      <c r="C42" s="213" t="s">
        <v>363</v>
      </c>
      <c r="D42" s="213" t="s">
        <v>257</v>
      </c>
      <c r="E42" s="450" t="s">
        <v>421</v>
      </c>
      <c r="F42" s="450" t="s">
        <v>444</v>
      </c>
      <c r="G42" s="450" t="s">
        <v>427</v>
      </c>
      <c r="H42" s="450" t="s">
        <v>631</v>
      </c>
      <c r="I42" s="450" t="s">
        <v>425</v>
      </c>
      <c r="J42" s="450" t="s">
        <v>159</v>
      </c>
      <c r="K42" s="613" t="s">
        <v>1132</v>
      </c>
      <c r="L42" s="454"/>
      <c r="M42" s="455"/>
      <c r="Q42" s="190" t="str">
        <f>IF(OR(J42='Drop downs'!$G$7,J42='Drop downs'!$G$5), B42&amp;": "&amp;K42&amp;CHAR(10),"")</f>
        <v/>
      </c>
      <c r="R42" s="190" t="str">
        <f>IF(J42='Drop downs'!$G$2,B42&amp;": "&amp;K42&amp;""," ")</f>
        <v xml:space="preserve"> </v>
      </c>
      <c r="S42" s="190" t="str">
        <f>IF(LE3_ALT_2!E42='Drop downs'!$B$6,LE3_ALT_2!B42&amp;": "&amp;LE3_ALT_2!K42&amp;"","")</f>
        <v/>
      </c>
      <c r="T42" s="175" t="str">
        <f>IF(L42&gt;0,B42&amp;":"&amp;L42&amp;"
","")</f>
        <v/>
      </c>
      <c r="U42" s="175" t="str">
        <f>IF(M42&gt;0,B42&amp;":"&amp;M42&amp;"
","")</f>
        <v/>
      </c>
    </row>
    <row r="43" spans="1:21" ht="63.65" customHeight="1" x14ac:dyDescent="0.6">
      <c r="A43" s="421"/>
      <c r="B43" s="442"/>
      <c r="C43" s="195" t="s">
        <v>364</v>
      </c>
      <c r="D43" s="195" t="s">
        <v>257</v>
      </c>
      <c r="E43" s="433"/>
      <c r="F43" s="433"/>
      <c r="G43" s="433"/>
      <c r="H43" s="433"/>
      <c r="I43" s="433"/>
      <c r="J43" s="433"/>
      <c r="K43" s="611"/>
      <c r="L43" s="439"/>
      <c r="M43" s="430"/>
      <c r="Q43" s="190"/>
      <c r="R43" s="190"/>
      <c r="S43" s="190"/>
    </row>
    <row r="44" spans="1:21" ht="59.5" customHeight="1" x14ac:dyDescent="0.6">
      <c r="A44" s="421"/>
      <c r="B44" s="442"/>
      <c r="C44" s="195" t="s">
        <v>365</v>
      </c>
      <c r="D44" s="195" t="s">
        <v>257</v>
      </c>
      <c r="E44" s="433"/>
      <c r="F44" s="433"/>
      <c r="G44" s="433"/>
      <c r="H44" s="433"/>
      <c r="I44" s="433"/>
      <c r="J44" s="433"/>
      <c r="K44" s="611"/>
      <c r="L44" s="439"/>
      <c r="M44" s="430"/>
      <c r="Q44" s="190"/>
      <c r="R44" s="190"/>
      <c r="S44" s="190"/>
    </row>
    <row r="45" spans="1:21" ht="70.5" customHeight="1" x14ac:dyDescent="0.6">
      <c r="A45" s="421"/>
      <c r="B45" s="442"/>
      <c r="C45" s="195" t="s">
        <v>366</v>
      </c>
      <c r="D45" s="195" t="s">
        <v>257</v>
      </c>
      <c r="E45" s="433"/>
      <c r="F45" s="433"/>
      <c r="G45" s="433"/>
      <c r="H45" s="433"/>
      <c r="I45" s="433"/>
      <c r="J45" s="433"/>
      <c r="K45" s="611"/>
      <c r="L45" s="439"/>
      <c r="M45" s="430"/>
      <c r="Q45" s="190"/>
      <c r="R45" s="190"/>
      <c r="S45" s="190"/>
    </row>
    <row r="46" spans="1:21" ht="91.5" customHeight="1" thickBot="1" x14ac:dyDescent="0.65">
      <c r="A46" s="422"/>
      <c r="B46" s="443"/>
      <c r="C46" s="196" t="s">
        <v>367</v>
      </c>
      <c r="D46" s="196" t="s">
        <v>253</v>
      </c>
      <c r="E46" s="434"/>
      <c r="F46" s="434"/>
      <c r="G46" s="434"/>
      <c r="H46" s="434"/>
      <c r="I46" s="434"/>
      <c r="J46" s="434"/>
      <c r="K46" s="621"/>
      <c r="L46" s="440"/>
      <c r="M46" s="431"/>
      <c r="Q46" s="190"/>
      <c r="R46" s="190"/>
      <c r="S46" s="190"/>
    </row>
    <row r="47" spans="1:21" ht="140.15" customHeight="1" x14ac:dyDescent="0.6">
      <c r="A47" s="420" t="s">
        <v>368</v>
      </c>
      <c r="B47" s="441" t="s">
        <v>124</v>
      </c>
      <c r="C47" s="194" t="s">
        <v>369</v>
      </c>
      <c r="D47" s="194" t="s">
        <v>257</v>
      </c>
      <c r="E47" s="432" t="s">
        <v>103</v>
      </c>
      <c r="F47" s="432" t="s">
        <v>103</v>
      </c>
      <c r="G47" s="432" t="s">
        <v>103</v>
      </c>
      <c r="H47" s="432" t="s">
        <v>103</v>
      </c>
      <c r="I47" s="432" t="s">
        <v>103</v>
      </c>
      <c r="J47" s="432" t="s">
        <v>161</v>
      </c>
      <c r="K47" s="610" t="s">
        <v>438</v>
      </c>
      <c r="L47" s="438"/>
      <c r="M47" s="429"/>
      <c r="Q47" s="190" t="str">
        <f>IF(OR(J47='Drop downs'!$G$7,J47='Drop downs'!$G$5), B47&amp;": "&amp;K47&amp;CHAR(10),"")</f>
        <v/>
      </c>
      <c r="R47" s="190" t="str">
        <f>IF(J47='Drop downs'!$G$2,B47&amp;": "&amp;K47&amp;""," ")</f>
        <v xml:space="preserve"> </v>
      </c>
      <c r="S47" s="190" t="str">
        <f>IF(LE3_ALT_2!E47='Drop downs'!$B$6,LE3_ALT_2!B47&amp;": "&amp;LE3_ALT_2!K47&amp;"","")</f>
        <v/>
      </c>
      <c r="T47" s="175" t="str">
        <f>IF(L47&gt;0,B47&amp;":"&amp;L47&amp;"
","")</f>
        <v/>
      </c>
      <c r="U47" s="175" t="str">
        <f>IF(M47&gt;0,B47&amp;":"&amp;M47&amp;"
","")</f>
        <v/>
      </c>
    </row>
    <row r="48" spans="1:21" ht="83.15" customHeight="1" thickBot="1" x14ac:dyDescent="0.65">
      <c r="A48" s="446"/>
      <c r="B48" s="443"/>
      <c r="C48" s="212" t="s">
        <v>370</v>
      </c>
      <c r="D48" s="212" t="s">
        <v>257</v>
      </c>
      <c r="E48" s="447"/>
      <c r="F48" s="447"/>
      <c r="G48" s="447"/>
      <c r="H48" s="447"/>
      <c r="I48" s="447"/>
      <c r="J48" s="447"/>
      <c r="K48" s="612"/>
      <c r="L48" s="453"/>
      <c r="M48" s="448"/>
      <c r="Q48" s="190" t="str">
        <f>IF(OR(J48='Drop downs'!$G$7,J48='Drop downs'!$G$5), B48&amp;": "&amp;K48&amp;CHAR(10),"")</f>
        <v/>
      </c>
      <c r="R48" s="190" t="str">
        <f>IF(J48='Drop downs'!$G$2,B48&amp;": "&amp;K48&amp;""," ")</f>
        <v xml:space="preserve"> </v>
      </c>
      <c r="S48" s="190" t="str">
        <f>IF(LE3_ALT_2!E48='Drop downs'!$B$6,LE3_ALT_2!B48&amp;": "&amp;LE3_ALT_2!K48&amp;"","")</f>
        <v xml:space="preserve">: </v>
      </c>
    </row>
    <row r="49" spans="1:21" ht="89.15" customHeight="1" x14ac:dyDescent="0.6">
      <c r="A49" s="420" t="s">
        <v>371</v>
      </c>
      <c r="B49" s="441" t="s">
        <v>125</v>
      </c>
      <c r="C49" s="189" t="s">
        <v>372</v>
      </c>
      <c r="D49" s="189" t="s">
        <v>253</v>
      </c>
      <c r="E49" s="450" t="s">
        <v>435</v>
      </c>
      <c r="F49" s="450" t="s">
        <v>444</v>
      </c>
      <c r="G49" s="450" t="s">
        <v>427</v>
      </c>
      <c r="H49" s="450" t="s">
        <v>631</v>
      </c>
      <c r="I49" s="450" t="s">
        <v>425</v>
      </c>
      <c r="J49" s="450" t="s">
        <v>159</v>
      </c>
      <c r="K49" s="613" t="s">
        <v>1133</v>
      </c>
      <c r="L49" s="438"/>
      <c r="M49" s="429"/>
      <c r="Q49" s="190" t="str">
        <f>IF(OR(J49='Drop downs'!$G$7,J49='Drop downs'!$G$5), B49&amp;": "&amp;K49&amp;CHAR(10),"")</f>
        <v/>
      </c>
      <c r="R49" s="190" t="str">
        <f>IF(J49='Drop downs'!$G$2,B49&amp;": "&amp;K49&amp;""," ")</f>
        <v xml:space="preserve"> </v>
      </c>
      <c r="S49" s="190" t="str">
        <f>IF(LE3_ALT_2!E49='Drop downs'!$B$6,LE3_ALT_2!B49&amp;": "&amp;LE3_ALT_2!K49&amp;"","")</f>
        <v/>
      </c>
      <c r="T49" s="175" t="str">
        <f>IF(L49&gt;0,B49&amp;":"&amp;L49&amp;"
","")</f>
        <v/>
      </c>
      <c r="U49" s="175" t="str">
        <f>IF(M49&gt;0,B49&amp;":"&amp;M49&amp;"
","")</f>
        <v/>
      </c>
    </row>
    <row r="50" spans="1:21" ht="76" customHeight="1" x14ac:dyDescent="0.6">
      <c r="A50" s="421"/>
      <c r="B50" s="442"/>
      <c r="C50" s="191" t="s">
        <v>373</v>
      </c>
      <c r="D50" s="191" t="s">
        <v>257</v>
      </c>
      <c r="E50" s="433"/>
      <c r="F50" s="433"/>
      <c r="G50" s="433"/>
      <c r="H50" s="433"/>
      <c r="I50" s="433"/>
      <c r="J50" s="433"/>
      <c r="K50" s="611"/>
      <c r="L50" s="439"/>
      <c r="M50" s="430"/>
      <c r="Q50" s="190"/>
      <c r="R50" s="190"/>
      <c r="S50" s="190"/>
    </row>
    <row r="51" spans="1:21" ht="55" customHeight="1" x14ac:dyDescent="0.6">
      <c r="A51" s="421"/>
      <c r="B51" s="442"/>
      <c r="C51" s="200" t="s">
        <v>374</v>
      </c>
      <c r="D51" s="191" t="s">
        <v>257</v>
      </c>
      <c r="E51" s="433"/>
      <c r="F51" s="433"/>
      <c r="G51" s="433"/>
      <c r="H51" s="433"/>
      <c r="I51" s="433"/>
      <c r="J51" s="433"/>
      <c r="K51" s="611"/>
      <c r="L51" s="439"/>
      <c r="M51" s="430"/>
      <c r="Q51" s="190"/>
      <c r="R51" s="190"/>
      <c r="S51" s="190"/>
    </row>
    <row r="52" spans="1:21" ht="55" customHeight="1" x14ac:dyDescent="0.6">
      <c r="A52" s="421"/>
      <c r="B52" s="442"/>
      <c r="C52" s="191" t="s">
        <v>375</v>
      </c>
      <c r="D52" s="191" t="s">
        <v>257</v>
      </c>
      <c r="E52" s="433"/>
      <c r="F52" s="433"/>
      <c r="G52" s="433"/>
      <c r="H52" s="433"/>
      <c r="I52" s="433"/>
      <c r="J52" s="433"/>
      <c r="K52" s="611"/>
      <c r="L52" s="439"/>
      <c r="M52" s="430"/>
      <c r="Q52" s="190"/>
      <c r="R52" s="190"/>
      <c r="S52" s="190"/>
    </row>
    <row r="53" spans="1:21" ht="51" customHeight="1" thickBot="1" x14ac:dyDescent="0.65">
      <c r="A53" s="422"/>
      <c r="B53" s="443"/>
      <c r="C53" s="193" t="s">
        <v>376</v>
      </c>
      <c r="D53" s="191" t="s">
        <v>257</v>
      </c>
      <c r="E53" s="434"/>
      <c r="F53" s="434"/>
      <c r="G53" s="434"/>
      <c r="H53" s="434"/>
      <c r="I53" s="434"/>
      <c r="J53" s="434"/>
      <c r="K53" s="621"/>
      <c r="L53" s="440"/>
      <c r="M53" s="431"/>
      <c r="Q53" s="190"/>
      <c r="R53" s="190"/>
      <c r="S53" s="190"/>
    </row>
    <row r="54" spans="1:21" ht="52" x14ac:dyDescent="0.6">
      <c r="A54" s="420" t="s">
        <v>377</v>
      </c>
      <c r="B54" s="441" t="s">
        <v>126</v>
      </c>
      <c r="C54" s="201" t="s">
        <v>378</v>
      </c>
      <c r="D54" s="189" t="s">
        <v>257</v>
      </c>
      <c r="E54" s="432" t="s">
        <v>103</v>
      </c>
      <c r="F54" s="432" t="s">
        <v>103</v>
      </c>
      <c r="G54" s="432" t="s">
        <v>103</v>
      </c>
      <c r="H54" s="432" t="s">
        <v>103</v>
      </c>
      <c r="I54" s="432" t="s">
        <v>103</v>
      </c>
      <c r="J54" s="432" t="s">
        <v>161</v>
      </c>
      <c r="K54" s="435" t="s">
        <v>438</v>
      </c>
      <c r="L54" s="438"/>
      <c r="M54" s="429"/>
      <c r="Q54" s="190" t="str">
        <f>IF(OR(J54='Drop downs'!$G$7,J54='Drop downs'!$G$5), B54&amp;": "&amp;K54&amp;CHAR(10),"")</f>
        <v/>
      </c>
      <c r="R54" s="190" t="str">
        <f>IF(J54='Drop downs'!$G$2,B54&amp;": "&amp;K54&amp;""," ")</f>
        <v xml:space="preserve"> </v>
      </c>
      <c r="S54" s="190" t="str">
        <f>IF(LE3_ALT_2!E54='Drop downs'!$B$6,LE3_ALT_2!B54&amp;": "&amp;LE3_ALT_2!K54&amp;"","")</f>
        <v/>
      </c>
      <c r="T54" s="175" t="str">
        <f>IF(L54&gt;0,B54&amp;":"&amp;L54&amp;"
","")</f>
        <v/>
      </c>
      <c r="U54" s="175" t="str">
        <f>IF(M54&gt;0,B54&amp;":"&amp;M54&amp;"
","")</f>
        <v/>
      </c>
    </row>
    <row r="55" spans="1:21" ht="52" x14ac:dyDescent="0.6">
      <c r="A55" s="421"/>
      <c r="B55" s="442"/>
      <c r="C55" s="202" t="s">
        <v>379</v>
      </c>
      <c r="D55" s="191" t="s">
        <v>257</v>
      </c>
      <c r="E55" s="433"/>
      <c r="F55" s="433"/>
      <c r="G55" s="433"/>
      <c r="H55" s="433"/>
      <c r="I55" s="433"/>
      <c r="J55" s="433"/>
      <c r="K55" s="436"/>
      <c r="L55" s="439"/>
      <c r="M55" s="430"/>
      <c r="Q55" s="190"/>
      <c r="R55" s="190"/>
      <c r="S55" s="190"/>
    </row>
    <row r="56" spans="1:21" ht="88.5" customHeight="1" thickBot="1" x14ac:dyDescent="0.65">
      <c r="A56" s="422"/>
      <c r="B56" s="443"/>
      <c r="C56" s="203" t="s">
        <v>380</v>
      </c>
      <c r="D56" s="193" t="s">
        <v>257</v>
      </c>
      <c r="E56" s="434"/>
      <c r="F56" s="434"/>
      <c r="G56" s="434"/>
      <c r="H56" s="434"/>
      <c r="I56" s="434"/>
      <c r="J56" s="434"/>
      <c r="K56" s="437"/>
      <c r="L56" s="440"/>
      <c r="M56" s="431"/>
      <c r="Q56" s="190"/>
      <c r="R56" s="190"/>
      <c r="S56" s="190"/>
    </row>
    <row r="57" spans="1:21" x14ac:dyDescent="0.6">
      <c r="A57" s="420" t="s">
        <v>381</v>
      </c>
      <c r="B57" s="441" t="s">
        <v>127</v>
      </c>
      <c r="C57" s="189" t="s">
        <v>382</v>
      </c>
      <c r="D57" s="189" t="s">
        <v>257</v>
      </c>
      <c r="E57" s="432" t="s">
        <v>103</v>
      </c>
      <c r="F57" s="432" t="s">
        <v>103</v>
      </c>
      <c r="G57" s="432" t="s">
        <v>103</v>
      </c>
      <c r="H57" s="432" t="s">
        <v>103</v>
      </c>
      <c r="I57" s="432" t="s">
        <v>103</v>
      </c>
      <c r="J57" s="432" t="s">
        <v>161</v>
      </c>
      <c r="K57" s="435" t="s">
        <v>438</v>
      </c>
      <c r="L57" s="438"/>
      <c r="M57" s="429"/>
      <c r="Q57" s="190" t="str">
        <f>IF(OR(J57='Drop downs'!$G$7,J57='Drop downs'!$G$5), B57&amp;": "&amp;K57&amp;CHAR(10),"")</f>
        <v/>
      </c>
      <c r="R57" s="190" t="str">
        <f>IF(J57='Drop downs'!$G$2,B57&amp;": "&amp;K57&amp;""," ")</f>
        <v xml:space="preserve"> </v>
      </c>
      <c r="S57" s="190" t="str">
        <f>IF(LE3_ALT_2!E57='Drop downs'!$B$6,LE3_ALT_2!B57&amp;": "&amp;LE3_ALT_2!K57&amp;"","")</f>
        <v/>
      </c>
      <c r="T57" s="175" t="str">
        <f>IF(L57&gt;0,B57&amp;":"&amp;L57&amp;"
","")</f>
        <v/>
      </c>
      <c r="U57" s="175" t="str">
        <f>IF(M57&gt;0,B57&amp;":"&amp;M57&amp;"
","")</f>
        <v/>
      </c>
    </row>
    <row r="58" spans="1:21" ht="52" x14ac:dyDescent="0.6">
      <c r="A58" s="421"/>
      <c r="B58" s="442"/>
      <c r="C58" s="191" t="s">
        <v>383</v>
      </c>
      <c r="D58" s="191" t="s">
        <v>257</v>
      </c>
      <c r="E58" s="433"/>
      <c r="F58" s="433"/>
      <c r="G58" s="433"/>
      <c r="H58" s="433"/>
      <c r="I58" s="433"/>
      <c r="J58" s="433"/>
      <c r="K58" s="436"/>
      <c r="L58" s="439"/>
      <c r="M58" s="430"/>
      <c r="Q58" s="190"/>
      <c r="R58" s="190"/>
      <c r="S58" s="190"/>
    </row>
    <row r="59" spans="1:21" ht="52" x14ac:dyDescent="0.6">
      <c r="A59" s="421"/>
      <c r="B59" s="442"/>
      <c r="C59" s="191" t="s">
        <v>384</v>
      </c>
      <c r="D59" s="191" t="s">
        <v>257</v>
      </c>
      <c r="E59" s="433"/>
      <c r="F59" s="433"/>
      <c r="G59" s="433"/>
      <c r="H59" s="433"/>
      <c r="I59" s="433"/>
      <c r="J59" s="433"/>
      <c r="K59" s="436"/>
      <c r="L59" s="439"/>
      <c r="M59" s="430"/>
      <c r="Q59" s="190"/>
      <c r="R59" s="190"/>
      <c r="S59" s="190"/>
    </row>
    <row r="60" spans="1:21" ht="52" x14ac:dyDescent="0.6">
      <c r="A60" s="421"/>
      <c r="B60" s="442"/>
      <c r="C60" s="191" t="s">
        <v>385</v>
      </c>
      <c r="D60" s="191" t="s">
        <v>257</v>
      </c>
      <c r="E60" s="433"/>
      <c r="F60" s="433"/>
      <c r="G60" s="433"/>
      <c r="H60" s="433"/>
      <c r="I60" s="433"/>
      <c r="J60" s="433"/>
      <c r="K60" s="436"/>
      <c r="L60" s="439"/>
      <c r="M60" s="430"/>
      <c r="Q60" s="190"/>
      <c r="R60" s="190"/>
      <c r="S60" s="190"/>
    </row>
    <row r="61" spans="1:21" x14ac:dyDescent="0.6">
      <c r="A61" s="421"/>
      <c r="B61" s="442"/>
      <c r="C61" s="191" t="s">
        <v>386</v>
      </c>
      <c r="D61" s="191" t="s">
        <v>257</v>
      </c>
      <c r="E61" s="433"/>
      <c r="F61" s="433"/>
      <c r="G61" s="433"/>
      <c r="H61" s="433"/>
      <c r="I61" s="433"/>
      <c r="J61" s="433"/>
      <c r="K61" s="436"/>
      <c r="L61" s="439"/>
      <c r="M61" s="430"/>
      <c r="Q61" s="190"/>
      <c r="R61" s="190"/>
      <c r="S61" s="190"/>
    </row>
    <row r="62" spans="1:21" x14ac:dyDescent="0.6">
      <c r="A62" s="421"/>
      <c r="B62" s="442"/>
      <c r="C62" s="191" t="s">
        <v>387</v>
      </c>
      <c r="D62" s="191" t="s">
        <v>257</v>
      </c>
      <c r="E62" s="433"/>
      <c r="F62" s="433"/>
      <c r="G62" s="433"/>
      <c r="H62" s="433"/>
      <c r="I62" s="433"/>
      <c r="J62" s="433"/>
      <c r="K62" s="436"/>
      <c r="L62" s="439"/>
      <c r="M62" s="430"/>
      <c r="Q62" s="190"/>
      <c r="R62" s="190"/>
      <c r="S62" s="190"/>
    </row>
    <row r="63" spans="1:21" ht="78" x14ac:dyDescent="0.6">
      <c r="A63" s="421"/>
      <c r="B63" s="442"/>
      <c r="C63" s="191" t="s">
        <v>388</v>
      </c>
      <c r="D63" s="191" t="s">
        <v>257</v>
      </c>
      <c r="E63" s="433"/>
      <c r="F63" s="433"/>
      <c r="G63" s="433"/>
      <c r="H63" s="433"/>
      <c r="I63" s="433"/>
      <c r="J63" s="433"/>
      <c r="K63" s="436"/>
      <c r="L63" s="439"/>
      <c r="M63" s="430"/>
      <c r="Q63" s="190"/>
      <c r="R63" s="190"/>
      <c r="S63" s="190"/>
    </row>
    <row r="64" spans="1:21" ht="26.5" thickBot="1" x14ac:dyDescent="0.65">
      <c r="A64" s="422"/>
      <c r="B64" s="443"/>
      <c r="C64" s="193" t="s">
        <v>389</v>
      </c>
      <c r="D64" s="191" t="s">
        <v>257</v>
      </c>
      <c r="E64" s="447"/>
      <c r="F64" s="447"/>
      <c r="G64" s="447"/>
      <c r="H64" s="447"/>
      <c r="I64" s="447"/>
      <c r="J64" s="447"/>
      <c r="K64" s="452"/>
      <c r="L64" s="440"/>
      <c r="M64" s="431"/>
      <c r="Q64" s="190"/>
      <c r="R64" s="190"/>
      <c r="S64" s="190"/>
    </row>
    <row r="65" spans="1:21" ht="52" x14ac:dyDescent="0.6">
      <c r="A65" s="420" t="s">
        <v>390</v>
      </c>
      <c r="B65" s="441" t="s">
        <v>128</v>
      </c>
      <c r="C65" s="197" t="s">
        <v>455</v>
      </c>
      <c r="D65" s="189" t="s">
        <v>257</v>
      </c>
      <c r="E65" s="450" t="s">
        <v>103</v>
      </c>
      <c r="F65" s="450" t="s">
        <v>103</v>
      </c>
      <c r="G65" s="450" t="s">
        <v>103</v>
      </c>
      <c r="H65" s="450" t="s">
        <v>103</v>
      </c>
      <c r="I65" s="450" t="s">
        <v>103</v>
      </c>
      <c r="J65" s="450" t="s">
        <v>161</v>
      </c>
      <c r="K65" s="451" t="s">
        <v>438</v>
      </c>
      <c r="L65" s="438"/>
      <c r="M65" s="429"/>
      <c r="Q65" s="190" t="str">
        <f>IF(OR(J65='Drop downs'!$G$7,J65='Drop downs'!$G$5), B65&amp;": "&amp;K65&amp;CHAR(10),"")</f>
        <v/>
      </c>
      <c r="R65" s="190" t="str">
        <f>IF(J65='Drop downs'!$G$2,B65&amp;": "&amp;K65&amp;""," ")</f>
        <v xml:space="preserve"> </v>
      </c>
      <c r="S65" s="190" t="str">
        <f>IF(LE3_ALT_2!E65='Drop downs'!$B$6,LE3_ALT_2!B65&amp;": "&amp;LE3_ALT_2!K65&amp;"","")</f>
        <v/>
      </c>
      <c r="T65" s="175" t="str">
        <f>IF(L65&gt;0,B65&amp;":"&amp;L65&amp;"
","")</f>
        <v/>
      </c>
      <c r="U65" s="175" t="str">
        <f>IF(M65&gt;0,B65&amp;":"&amp;M65&amp;"
","")</f>
        <v/>
      </c>
    </row>
    <row r="66" spans="1:21" x14ac:dyDescent="0.6">
      <c r="A66" s="421"/>
      <c r="B66" s="442"/>
      <c r="C66" s="198" t="s">
        <v>392</v>
      </c>
      <c r="D66" s="191" t="s">
        <v>257</v>
      </c>
      <c r="E66" s="433"/>
      <c r="F66" s="433"/>
      <c r="G66" s="433"/>
      <c r="H66" s="433"/>
      <c r="I66" s="433"/>
      <c r="J66" s="433"/>
      <c r="K66" s="436"/>
      <c r="L66" s="439"/>
      <c r="M66" s="430"/>
      <c r="Q66" s="190"/>
      <c r="R66" s="190"/>
      <c r="S66" s="190"/>
    </row>
    <row r="67" spans="1:21" ht="104" x14ac:dyDescent="0.6">
      <c r="A67" s="421"/>
      <c r="B67" s="442"/>
      <c r="C67" s="198" t="s">
        <v>393</v>
      </c>
      <c r="D67" s="191" t="s">
        <v>257</v>
      </c>
      <c r="E67" s="433"/>
      <c r="F67" s="433"/>
      <c r="G67" s="433"/>
      <c r="H67" s="433"/>
      <c r="I67" s="433"/>
      <c r="J67" s="433"/>
      <c r="K67" s="436"/>
      <c r="L67" s="439"/>
      <c r="M67" s="430"/>
      <c r="Q67" s="190"/>
      <c r="R67" s="190"/>
      <c r="S67" s="190"/>
    </row>
    <row r="68" spans="1:21" ht="52" x14ac:dyDescent="0.6">
      <c r="A68" s="421"/>
      <c r="B68" s="442"/>
      <c r="C68" s="198" t="s">
        <v>394</v>
      </c>
      <c r="D68" s="191" t="s">
        <v>257</v>
      </c>
      <c r="E68" s="433"/>
      <c r="F68" s="433"/>
      <c r="G68" s="433"/>
      <c r="H68" s="433"/>
      <c r="I68" s="433"/>
      <c r="J68" s="433"/>
      <c r="K68" s="436"/>
      <c r="L68" s="439"/>
      <c r="M68" s="430"/>
      <c r="Q68" s="190"/>
      <c r="R68" s="190"/>
      <c r="S68" s="190"/>
    </row>
    <row r="69" spans="1:21" x14ac:dyDescent="0.6">
      <c r="A69" s="421"/>
      <c r="B69" s="442"/>
      <c r="C69" s="198" t="s">
        <v>457</v>
      </c>
      <c r="D69" s="191" t="s">
        <v>257</v>
      </c>
      <c r="E69" s="433"/>
      <c r="F69" s="433"/>
      <c r="G69" s="433"/>
      <c r="H69" s="433"/>
      <c r="I69" s="433"/>
      <c r="J69" s="433"/>
      <c r="K69" s="436"/>
      <c r="L69" s="439"/>
      <c r="M69" s="430"/>
      <c r="Q69" s="190"/>
      <c r="R69" s="190"/>
      <c r="S69" s="190"/>
    </row>
    <row r="70" spans="1:21" x14ac:dyDescent="0.6">
      <c r="A70" s="421"/>
      <c r="B70" s="442"/>
      <c r="C70" s="198" t="s">
        <v>396</v>
      </c>
      <c r="D70" s="191" t="s">
        <v>257</v>
      </c>
      <c r="E70" s="433"/>
      <c r="F70" s="433"/>
      <c r="G70" s="433"/>
      <c r="H70" s="433"/>
      <c r="I70" s="433"/>
      <c r="J70" s="433"/>
      <c r="K70" s="436"/>
      <c r="L70" s="439"/>
      <c r="M70" s="430"/>
      <c r="Q70" s="190"/>
      <c r="R70" s="190"/>
      <c r="S70" s="190"/>
    </row>
    <row r="71" spans="1:21" ht="52.5" thickBot="1" x14ac:dyDescent="0.65">
      <c r="A71" s="422"/>
      <c r="B71" s="443"/>
      <c r="C71" s="199" t="s">
        <v>397</v>
      </c>
      <c r="D71" s="191" t="s">
        <v>257</v>
      </c>
      <c r="E71" s="447"/>
      <c r="F71" s="447"/>
      <c r="G71" s="447"/>
      <c r="H71" s="447"/>
      <c r="I71" s="447"/>
      <c r="J71" s="447"/>
      <c r="K71" s="452"/>
      <c r="L71" s="440"/>
      <c r="M71" s="431"/>
      <c r="Q71" s="190"/>
      <c r="R71" s="190"/>
      <c r="S71" s="190"/>
    </row>
    <row r="72" spans="1:21" ht="52" x14ac:dyDescent="0.6">
      <c r="A72" s="420" t="s">
        <v>398</v>
      </c>
      <c r="B72" s="441" t="s">
        <v>129</v>
      </c>
      <c r="C72" s="197" t="s">
        <v>399</v>
      </c>
      <c r="D72" s="189" t="s">
        <v>257</v>
      </c>
      <c r="E72" s="450" t="s">
        <v>103</v>
      </c>
      <c r="F72" s="450" t="s">
        <v>103</v>
      </c>
      <c r="G72" s="450" t="s">
        <v>103</v>
      </c>
      <c r="H72" s="450" t="s">
        <v>103</v>
      </c>
      <c r="I72" s="450" t="s">
        <v>103</v>
      </c>
      <c r="J72" s="450" t="s">
        <v>161</v>
      </c>
      <c r="K72" s="643" t="s">
        <v>438</v>
      </c>
      <c r="L72" s="438"/>
      <c r="M72" s="429"/>
      <c r="Q72" s="190" t="str">
        <f>IF(OR(J72='Drop downs'!$G$7,J72='Drop downs'!$G$5), B72&amp;": "&amp;K72&amp;CHAR(10),"")</f>
        <v/>
      </c>
      <c r="R72" s="190" t="str">
        <f>IF(J72='Drop downs'!$G$2,B72&amp;": "&amp;K72&amp;""," ")</f>
        <v xml:space="preserve"> </v>
      </c>
      <c r="S72" s="190" t="str">
        <f>IF(LE3_ALT_2!E72='Drop downs'!$B$6,LE3_ALT_2!B72&amp;": "&amp;LE3_ALT_2!K72&amp;"","")</f>
        <v/>
      </c>
      <c r="T72" s="175" t="str">
        <f>IF(L72&gt;0,B72&amp;":"&amp;L72&amp;"
","")</f>
        <v/>
      </c>
      <c r="U72" s="175" t="str">
        <f>IF(M72&gt;0,B72&amp;":"&amp;M72&amp;"
","")</f>
        <v/>
      </c>
    </row>
    <row r="73" spans="1:21" x14ac:dyDescent="0.6">
      <c r="A73" s="421"/>
      <c r="B73" s="442"/>
      <c r="C73" s="198" t="s">
        <v>400</v>
      </c>
      <c r="D73" s="191" t="s">
        <v>257</v>
      </c>
      <c r="E73" s="433"/>
      <c r="F73" s="433"/>
      <c r="G73" s="433"/>
      <c r="H73" s="433"/>
      <c r="I73" s="433"/>
      <c r="J73" s="433"/>
      <c r="K73" s="644"/>
      <c r="L73" s="439"/>
      <c r="M73" s="430"/>
      <c r="Q73" s="190"/>
      <c r="R73" s="190"/>
      <c r="S73" s="190"/>
    </row>
    <row r="74" spans="1:21" ht="52" x14ac:dyDescent="0.6">
      <c r="A74" s="421"/>
      <c r="B74" s="442"/>
      <c r="C74" s="198" t="s">
        <v>401</v>
      </c>
      <c r="D74" s="191" t="s">
        <v>257</v>
      </c>
      <c r="E74" s="433"/>
      <c r="F74" s="433"/>
      <c r="G74" s="433"/>
      <c r="H74" s="433"/>
      <c r="I74" s="433"/>
      <c r="J74" s="433"/>
      <c r="K74" s="644"/>
      <c r="L74" s="439"/>
      <c r="M74" s="430"/>
      <c r="Q74" s="190"/>
      <c r="R74" s="190"/>
      <c r="S74" s="190"/>
    </row>
    <row r="75" spans="1:21" x14ac:dyDescent="0.6">
      <c r="A75" s="421"/>
      <c r="B75" s="442"/>
      <c r="C75" s="198" t="s">
        <v>402</v>
      </c>
      <c r="D75" s="191" t="s">
        <v>257</v>
      </c>
      <c r="E75" s="433"/>
      <c r="F75" s="433"/>
      <c r="G75" s="433"/>
      <c r="H75" s="433"/>
      <c r="I75" s="433"/>
      <c r="J75" s="433"/>
      <c r="K75" s="644"/>
      <c r="L75" s="439"/>
      <c r="M75" s="430"/>
      <c r="Q75" s="190"/>
      <c r="R75" s="190"/>
      <c r="S75" s="190"/>
    </row>
    <row r="76" spans="1:21" ht="26.5" thickBot="1" x14ac:dyDescent="0.65">
      <c r="A76" s="446"/>
      <c r="B76" s="443"/>
      <c r="C76" s="207" t="s">
        <v>403</v>
      </c>
      <c r="D76" s="191" t="s">
        <v>257</v>
      </c>
      <c r="E76" s="447"/>
      <c r="F76" s="447"/>
      <c r="G76" s="447"/>
      <c r="H76" s="447"/>
      <c r="I76" s="447"/>
      <c r="J76" s="447"/>
      <c r="K76" s="645"/>
      <c r="L76" s="453"/>
      <c r="M76" s="448"/>
      <c r="Q76" s="190"/>
      <c r="R76" s="190"/>
      <c r="S76" s="190"/>
    </row>
    <row r="77" spans="1:21" ht="52" x14ac:dyDescent="0.6">
      <c r="A77" s="462" t="s">
        <v>404</v>
      </c>
      <c r="B77" s="441" t="s">
        <v>130</v>
      </c>
      <c r="C77" s="214" t="s">
        <v>405</v>
      </c>
      <c r="D77" s="213" t="s">
        <v>257</v>
      </c>
      <c r="E77" s="450" t="s">
        <v>103</v>
      </c>
      <c r="F77" s="450" t="s">
        <v>103</v>
      </c>
      <c r="G77" s="450" t="s">
        <v>103</v>
      </c>
      <c r="H77" s="450" t="s">
        <v>103</v>
      </c>
      <c r="I77" s="450" t="s">
        <v>103</v>
      </c>
      <c r="J77" s="450" t="s">
        <v>161</v>
      </c>
      <c r="K77" s="613" t="s">
        <v>438</v>
      </c>
      <c r="L77" s="454"/>
      <c r="M77" s="455"/>
      <c r="Q77" s="190" t="str">
        <f>IF(OR(J77='Drop downs'!$G$7,J77='Drop downs'!$G$5), B77&amp;": "&amp;K77&amp;CHAR(10),"")</f>
        <v/>
      </c>
      <c r="R77" s="190" t="str">
        <f>IF(J77='Drop downs'!$G$2,B77&amp;": "&amp;K77&amp;""," ")</f>
        <v xml:space="preserve"> </v>
      </c>
      <c r="S77" s="190" t="str">
        <f>IF(LE3_ALT_2!E77='Drop downs'!$B$6,LE3_ALT_2!B77&amp;": "&amp;LE3_ALT_2!K77&amp;"","")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64"/>
      <c r="B83" s="443"/>
      <c r="C83" s="215" t="s">
        <v>411</v>
      </c>
      <c r="D83" s="212" t="s">
        <v>257</v>
      </c>
      <c r="E83" s="447"/>
      <c r="F83" s="447"/>
      <c r="G83" s="447"/>
      <c r="H83" s="447"/>
      <c r="I83" s="447"/>
      <c r="J83" s="447"/>
      <c r="K83" s="612"/>
      <c r="L83" s="453"/>
      <c r="M83" s="448"/>
      <c r="Q83" s="190"/>
      <c r="R83" s="190"/>
      <c r="S83" s="190"/>
    </row>
    <row r="84" spans="1:21" ht="80.150000000000006" customHeight="1" x14ac:dyDescent="0.6">
      <c r="A84" s="462" t="s">
        <v>412</v>
      </c>
      <c r="B84" s="441" t="s">
        <v>131</v>
      </c>
      <c r="C84" s="216" t="s">
        <v>413</v>
      </c>
      <c r="D84" s="213" t="s">
        <v>257</v>
      </c>
      <c r="E84" s="450" t="s">
        <v>421</v>
      </c>
      <c r="F84" s="450" t="s">
        <v>444</v>
      </c>
      <c r="G84" s="450" t="s">
        <v>427</v>
      </c>
      <c r="H84" s="450" t="s">
        <v>631</v>
      </c>
      <c r="I84" s="450" t="s">
        <v>425</v>
      </c>
      <c r="J84" s="450" t="s">
        <v>159</v>
      </c>
      <c r="K84" s="613" t="s">
        <v>1134</v>
      </c>
      <c r="L84" s="454"/>
      <c r="M84" s="455"/>
      <c r="Q84" s="190" t="str">
        <f>IF(OR(J84='Drop downs'!$G$7,J84='Drop downs'!$G$5), B84&amp;": "&amp;K84&amp;CHAR(10),"")</f>
        <v/>
      </c>
      <c r="R84" s="190" t="str">
        <f>IF(J84='Drop downs'!$G$2,B84&amp;": "&amp;K84&amp;""," ")</f>
        <v xml:space="preserve"> </v>
      </c>
      <c r="S84" s="190" t="str">
        <f>IF(LE3_ALT_2!E84='Drop downs'!$B$6,LE3_ALT_2!B84&amp;": "&amp;LE3_ALT_2!K84&amp;"","")</f>
        <v/>
      </c>
      <c r="T84" s="175" t="str">
        <f>IF(L84&gt;0,B84&amp;":"&amp;L84&amp;"
","")</f>
        <v/>
      </c>
      <c r="U84" s="175" t="str">
        <f>IF(M84&gt;0,B84&amp;":"&amp;M84&amp;"
","")</f>
        <v/>
      </c>
    </row>
    <row r="85" spans="1:21" ht="80.150000000000006" customHeight="1" x14ac:dyDescent="0.6">
      <c r="A85" s="463"/>
      <c r="B85" s="442"/>
      <c r="C85" s="205" t="s">
        <v>414</v>
      </c>
      <c r="D85" s="195" t="s">
        <v>257</v>
      </c>
      <c r="E85" s="433"/>
      <c r="F85" s="433"/>
      <c r="G85" s="433"/>
      <c r="H85" s="433"/>
      <c r="I85" s="433"/>
      <c r="J85" s="433"/>
      <c r="K85" s="611"/>
      <c r="L85" s="439"/>
      <c r="M85" s="430"/>
      <c r="Q85" s="190"/>
      <c r="R85" s="190"/>
      <c r="S85" s="190"/>
    </row>
    <row r="86" spans="1:21" ht="80.150000000000006" customHeight="1" x14ac:dyDescent="0.6">
      <c r="A86" s="463"/>
      <c r="B86" s="442"/>
      <c r="C86" s="205" t="s">
        <v>415</v>
      </c>
      <c r="D86" s="195" t="s">
        <v>257</v>
      </c>
      <c r="E86" s="433"/>
      <c r="F86" s="433"/>
      <c r="G86" s="433"/>
      <c r="H86" s="433"/>
      <c r="I86" s="433"/>
      <c r="J86" s="433"/>
      <c r="K86" s="611"/>
      <c r="L86" s="439"/>
      <c r="M86" s="430"/>
      <c r="Q86" s="190"/>
      <c r="R86" s="190"/>
      <c r="S86" s="190"/>
    </row>
    <row r="87" spans="1:21" ht="80.150000000000006" customHeight="1" thickBot="1" x14ac:dyDescent="0.65">
      <c r="A87" s="464"/>
      <c r="B87" s="443"/>
      <c r="C87" s="207" t="s">
        <v>416</v>
      </c>
      <c r="D87" s="195" t="s">
        <v>257</v>
      </c>
      <c r="E87" s="447"/>
      <c r="F87" s="447"/>
      <c r="G87" s="447"/>
      <c r="H87" s="447"/>
      <c r="I87" s="447"/>
      <c r="J87" s="447"/>
      <c r="K87" s="61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ht="90" customHeight="1" x14ac:dyDescent="0.6">
      <c r="A90" s="471" t="str">
        <f>Q8&amp;Q18&amp;Q20&amp;Q28&amp;Q36&amp;Q42&amp;Q47&amp;Q48&amp;Q49&amp;Q54&amp;Q57&amp;Q65&amp;Q72&amp;Q77&amp;Q84&amp;Q87</f>
        <v xml:space="preserve">IIA1: 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34" customHeight="1" thickBot="1" x14ac:dyDescent="0.65">
      <c r="A96" s="468" t="str">
        <f>T8&amp;T18&amp;T20&amp;T28&amp;T36&amp;T42&amp;T47&amp;T49&amp;T54&amp;T57&amp;T65&amp;T72&amp;T77&amp;T84</f>
        <v xml:space="preserve">IIA1:Mitigation: Ensure protection from housing development is given to the industries that the Borough relies on the most, in order to minimise the impact co-location of housing may have on the economy.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iJBG8QnkrUXdvzFf58Ct5WG8eFOJw8I6Ybiob8Lw77WGJ0Ik+mVyc2aUYJYJpHVW6pwSOFn/FIi+iwQY01xZYg==" saltValue="UaEtnZ+zhP37Ugi26xNSdA=="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A65:A71"/>
    <mergeCell ref="B65:B71"/>
    <mergeCell ref="E65:E71"/>
    <mergeCell ref="F65:F71"/>
    <mergeCell ref="G65:G71"/>
    <mergeCell ref="L65:L71"/>
    <mergeCell ref="H72:H76"/>
    <mergeCell ref="I84:I87"/>
    <mergeCell ref="J84:J87"/>
    <mergeCell ref="K84:K87"/>
    <mergeCell ref="L84:L87"/>
    <mergeCell ref="M18:M19"/>
    <mergeCell ref="M20:M27"/>
    <mergeCell ref="M28:M35"/>
    <mergeCell ref="M36:M41"/>
    <mergeCell ref="M42:M46"/>
    <mergeCell ref="M47:M48"/>
    <mergeCell ref="M49:M53"/>
    <mergeCell ref="M54:M56"/>
    <mergeCell ref="M57:M64"/>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I18:I19"/>
    <mergeCell ref="J18:J19"/>
    <mergeCell ref="K18:K19"/>
    <mergeCell ref="L18:L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I28:I35"/>
    <mergeCell ref="J28:J35"/>
    <mergeCell ref="K28:K35"/>
    <mergeCell ref="L28:L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I42:I46"/>
    <mergeCell ref="J42:J46"/>
    <mergeCell ref="K42:K46"/>
    <mergeCell ref="L42:L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I49:I53"/>
    <mergeCell ref="J49:J53"/>
    <mergeCell ref="K49:K53"/>
    <mergeCell ref="L49:L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I72:I76"/>
    <mergeCell ref="J72:J76"/>
    <mergeCell ref="K72:K76"/>
    <mergeCell ref="L72:L76"/>
    <mergeCell ref="A84:A87"/>
    <mergeCell ref="B84:B87"/>
    <mergeCell ref="E84:E87"/>
    <mergeCell ref="F84:F87"/>
    <mergeCell ref="G84:G87"/>
    <mergeCell ref="H84:H87"/>
    <mergeCell ref="A94:M94"/>
    <mergeCell ref="A95:M95"/>
    <mergeCell ref="A96:M96"/>
  </mergeCells>
  <conditionalFormatting sqref="C8:D87">
    <cfRule type="expression" dxfId="1385" priority="1">
      <formula>$D8="No"</formula>
    </cfRule>
  </conditionalFormatting>
  <conditionalFormatting sqref="J8 J18">
    <cfRule type="cellIs" dxfId="1384" priority="51" operator="equal">
      <formula>"Significant Negative"</formula>
    </cfRule>
    <cfRule type="cellIs" dxfId="1383" priority="52" operator="equal">
      <formula>"Minor Negative"</formula>
    </cfRule>
    <cfRule type="cellIs" dxfId="1382" priority="53" operator="equal">
      <formula>"Uncertain"</formula>
    </cfRule>
    <cfRule type="cellIs" dxfId="1381" priority="54" operator="equal">
      <formula>"Neutral"</formula>
    </cfRule>
    <cfRule type="cellIs" dxfId="1380" priority="55" operator="equal">
      <formula>"Minor Positive"</formula>
    </cfRule>
    <cfRule type="cellIs" dxfId="1379" priority="56" operator="equal">
      <formula>"Significant Positive"</formula>
    </cfRule>
  </conditionalFormatting>
  <conditionalFormatting sqref="J20">
    <cfRule type="cellIs" dxfId="1378" priority="38" operator="equal">
      <formula>"Significant Negative"</formula>
    </cfRule>
    <cfRule type="cellIs" dxfId="1377" priority="39" operator="equal">
      <formula>"Minor Negative"</formula>
    </cfRule>
    <cfRule type="cellIs" dxfId="1376" priority="40" operator="equal">
      <formula>"Uncertain"</formula>
    </cfRule>
    <cfRule type="cellIs" dxfId="1375" priority="41" operator="equal">
      <formula>"Neutral"</formula>
    </cfRule>
    <cfRule type="cellIs" dxfId="1374" priority="42" operator="equal">
      <formula>"Minor Positive"</formula>
    </cfRule>
    <cfRule type="cellIs" dxfId="1373" priority="43" operator="equal">
      <formula>"Significant Positive"</formula>
    </cfRule>
  </conditionalFormatting>
  <conditionalFormatting sqref="J28 J57">
    <cfRule type="cellIs" dxfId="1372" priority="44" operator="equal">
      <formula>"Significant Negative"</formula>
    </cfRule>
    <cfRule type="cellIs" dxfId="1371" priority="45" operator="equal">
      <formula>"Minor Negative"</formula>
    </cfRule>
    <cfRule type="cellIs" dxfId="1370" priority="46" operator="equal">
      <formula>"Uncertain"</formula>
    </cfRule>
    <cfRule type="cellIs" dxfId="1369" priority="47" operator="equal">
      <formula>"Neutral"</formula>
    </cfRule>
    <cfRule type="cellIs" dxfId="1368" priority="48" operator="equal">
      <formula>"Minor Positive"</formula>
    </cfRule>
    <cfRule type="cellIs" dxfId="1367" priority="49" operator="equal">
      <formula>"Significant Positive"</formula>
    </cfRule>
  </conditionalFormatting>
  <conditionalFormatting sqref="J36">
    <cfRule type="cellIs" dxfId="1366" priority="14" operator="equal">
      <formula>"Significant Negative"</formula>
    </cfRule>
    <cfRule type="cellIs" dxfId="1365" priority="15" operator="equal">
      <formula>"Minor Negative"</formula>
    </cfRule>
    <cfRule type="cellIs" dxfId="1364" priority="16" operator="equal">
      <formula>"Uncertain"</formula>
    </cfRule>
    <cfRule type="cellIs" dxfId="1363" priority="17" operator="equal">
      <formula>"Neutral"</formula>
    </cfRule>
    <cfRule type="cellIs" dxfId="1362" priority="18" operator="equal">
      <formula>"Minor Positive"</formula>
    </cfRule>
    <cfRule type="cellIs" dxfId="1361" priority="19" operator="equal">
      <formula>"Significant Positive"</formula>
    </cfRule>
  </conditionalFormatting>
  <conditionalFormatting sqref="J42">
    <cfRule type="cellIs" dxfId="1360" priority="8" operator="equal">
      <formula>"Significant Negative"</formula>
    </cfRule>
    <cfRule type="cellIs" dxfId="1359" priority="9" operator="equal">
      <formula>"Minor Negative"</formula>
    </cfRule>
    <cfRule type="cellIs" dxfId="1358" priority="10" operator="equal">
      <formula>"Uncertain"</formula>
    </cfRule>
    <cfRule type="cellIs" dxfId="1357" priority="11" operator="equal">
      <formula>"Neutral"</formula>
    </cfRule>
    <cfRule type="cellIs" dxfId="1356" priority="12" operator="equal">
      <formula>"Minor Positive"</formula>
    </cfRule>
    <cfRule type="cellIs" dxfId="1355" priority="13" operator="equal">
      <formula>"Significant Positive"</formula>
    </cfRule>
  </conditionalFormatting>
  <conditionalFormatting sqref="J47">
    <cfRule type="cellIs" dxfId="1354" priority="2" operator="equal">
      <formula>"Significant Negative"</formula>
    </cfRule>
    <cfRule type="cellIs" dxfId="1353" priority="3" operator="equal">
      <formula>"Minor Negative"</formula>
    </cfRule>
    <cfRule type="cellIs" dxfId="1352" priority="4" operator="equal">
      <formula>"Uncertain"</formula>
    </cfRule>
    <cfRule type="cellIs" dxfId="1351" priority="5" operator="equal">
      <formula>"Neutral"</formula>
    </cfRule>
    <cfRule type="cellIs" dxfId="1350" priority="6" operator="equal">
      <formula>"Minor Positive"</formula>
    </cfRule>
    <cfRule type="cellIs" dxfId="1349" priority="7" operator="equal">
      <formula>"Significant Positive"</formula>
    </cfRule>
  </conditionalFormatting>
  <conditionalFormatting sqref="J49">
    <cfRule type="cellIs" dxfId="1348" priority="20" operator="equal">
      <formula>"Significant Negative"</formula>
    </cfRule>
    <cfRule type="cellIs" dxfId="1347" priority="21" operator="equal">
      <formula>"Minor Negative"</formula>
    </cfRule>
    <cfRule type="cellIs" dxfId="1346" priority="22" operator="equal">
      <formula>"Uncertain"</formula>
    </cfRule>
    <cfRule type="cellIs" dxfId="1345" priority="23" operator="equal">
      <formula>"Neutral"</formula>
    </cfRule>
    <cfRule type="cellIs" dxfId="1344" priority="24" operator="equal">
      <formula>"Minor Positive"</formula>
    </cfRule>
    <cfRule type="cellIs" dxfId="1343" priority="25" operator="equal">
      <formula>"Significant Positive"</formula>
    </cfRule>
  </conditionalFormatting>
  <conditionalFormatting sqref="J54">
    <cfRule type="cellIs" dxfId="1342" priority="32" operator="equal">
      <formula>"Significant Negative"</formula>
    </cfRule>
    <cfRule type="cellIs" dxfId="1341" priority="33" operator="equal">
      <formula>"Minor Negative"</formula>
    </cfRule>
    <cfRule type="cellIs" dxfId="1340" priority="34" operator="equal">
      <formula>"Uncertain"</formula>
    </cfRule>
    <cfRule type="cellIs" dxfId="1339" priority="35" operator="equal">
      <formula>"Neutral"</formula>
    </cfRule>
    <cfRule type="cellIs" dxfId="1338" priority="36" operator="equal">
      <formula>"Minor Positive"</formula>
    </cfRule>
    <cfRule type="cellIs" dxfId="1337" priority="37" operator="equal">
      <formula>"Significant Positive"</formula>
    </cfRule>
  </conditionalFormatting>
  <conditionalFormatting sqref="J65 J72 J77 J84">
    <cfRule type="cellIs" dxfId="1336" priority="26" operator="equal">
      <formula>"Significant Negative"</formula>
    </cfRule>
    <cfRule type="cellIs" dxfId="1335" priority="27" operator="equal">
      <formula>"Minor Negative"</formula>
    </cfRule>
    <cfRule type="cellIs" dxfId="1334" priority="28" operator="equal">
      <formula>"Uncertain"</formula>
    </cfRule>
    <cfRule type="cellIs" dxfId="1333" priority="29" operator="equal">
      <formula>"Neutral"</formula>
    </cfRule>
    <cfRule type="cellIs" dxfId="1332" priority="30" operator="equal">
      <formula>"Minor Positive"</formula>
    </cfRule>
    <cfRule type="cellIs" dxfId="1331" priority="3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FA19C6A1-627E-4DA6-BBEF-16268B439722}">
          <x14:formula1>
            <xm:f>'Drop downs'!$A$2:$A$3</xm:f>
          </x14:formula1>
          <xm:sqref>D8:D87</xm:sqref>
        </x14:dataValidation>
        <x14:dataValidation type="list" allowBlank="1" showInputMessage="1" showErrorMessage="1" xr:uid="{B6D63482-A117-4639-865C-6CB14F4A388D}">
          <x14:formula1>
            <xm:f>'Drop downs'!$B$2:$B$4</xm:f>
          </x14:formula1>
          <xm:sqref>E8 E18 E20 E28 E84 E65 E72 E54 E57 E77 E36 E42 E49 E47</xm:sqref>
        </x14:dataValidation>
        <x14:dataValidation type="list" allowBlank="1" showInputMessage="1" showErrorMessage="1" xr:uid="{ABD60973-AF54-4CEC-B782-54513087B45B}">
          <x14:formula1>
            <xm:f>'Drop downs'!$C$2:$C$5</xm:f>
          </x14:formula1>
          <xm:sqref>F8 F49 F20 F28 F84 F65 F72 F54 F57 F77 F36 F42 F18 F47</xm:sqref>
        </x14:dataValidation>
        <x14:dataValidation type="list" allowBlank="1" showInputMessage="1" showErrorMessage="1" xr:uid="{3AD43447-A72C-4E04-BE0C-874B6DD838C9}">
          <x14:formula1>
            <xm:f>'Drop downs'!$D$2:$D$7</xm:f>
          </x14:formula1>
          <xm:sqref>G8 G49 G20 G28 G84 G65 G72 G54 G57 G77 G36 G42 G18 G47</xm:sqref>
        </x14:dataValidation>
        <x14:dataValidation type="list" allowBlank="1" showInputMessage="1" showErrorMessage="1" xr:uid="{B7C879D9-2258-4F56-A9F6-1079710DC51B}">
          <x14:formula1>
            <xm:f>'Drop downs'!$E$2:$E$6</xm:f>
          </x14:formula1>
          <xm:sqref>H8 H49 H20 H28 H84 H65 H72 H54 H57 H77 H36 H42 H18 H47</xm:sqref>
        </x14:dataValidation>
        <x14:dataValidation type="list" allowBlank="1" showInputMessage="1" showErrorMessage="1" xr:uid="{2D7E9B12-02F0-4A66-911B-938E0972C5AC}">
          <x14:formula1>
            <xm:f>'Drop downs'!$F$2:$F$6</xm:f>
          </x14:formula1>
          <xm:sqref>I8 I49 I20 I28 I84 I65 I72 I54 I57 I77 I36 I42 I18 I47</xm:sqref>
        </x14:dataValidation>
        <x14:dataValidation type="list" allowBlank="1" showInputMessage="1" showErrorMessage="1" xr:uid="{39914808-14F8-4321-A406-19026FF40F43}">
          <x14:formula1>
            <xm:f>'Drop downs'!$G$2:$G$7</xm:f>
          </x14:formula1>
          <xm:sqref>J8 J18 J20 J28 J84 J65 J72 J54 J57 J77 J36 J42 J49 J47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3477-0E60-4FD8-9421-6871FC689433}">
  <sheetPr codeName="Sheet72">
    <tabColor theme="4" tint="0.79998168889431442"/>
  </sheetPr>
  <dimension ref="A1:V98"/>
  <sheetViews>
    <sheetView topLeftCell="A7" zoomScale="85" zoomScaleNormal="85" workbookViewId="0">
      <selection activeCell="D33" sqref="D33"/>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1145</v>
      </c>
      <c r="D1" s="323"/>
      <c r="E1" s="323"/>
      <c r="F1" s="324"/>
      <c r="G1" s="16"/>
      <c r="I1" s="7"/>
      <c r="J1" s="7"/>
      <c r="K1" s="7"/>
    </row>
    <row r="2" spans="1:22" x14ac:dyDescent="0.35">
      <c r="A2" s="74" t="s">
        <v>31</v>
      </c>
      <c r="B2" s="9"/>
      <c r="C2" s="323" t="s">
        <v>319</v>
      </c>
      <c r="D2" s="323"/>
      <c r="E2" s="323"/>
      <c r="F2" s="324"/>
      <c r="I2" s="8"/>
      <c r="J2" s="8"/>
      <c r="K2" s="8"/>
    </row>
    <row r="3" spans="1:22" ht="34" customHeight="1" x14ac:dyDescent="0.35">
      <c r="A3" s="75" t="s">
        <v>32</v>
      </c>
      <c r="B3" s="4"/>
      <c r="C3" s="323" t="s">
        <v>1146</v>
      </c>
      <c r="D3" s="323"/>
      <c r="E3" s="323"/>
      <c r="F3" s="324"/>
      <c r="I3" s="8"/>
      <c r="J3" s="8"/>
      <c r="K3" s="8"/>
    </row>
    <row r="4" spans="1:22" ht="17.25" customHeight="1" x14ac:dyDescent="0.35">
      <c r="A4" s="75" t="s">
        <v>33</v>
      </c>
      <c r="B4" s="17"/>
      <c r="C4" s="289" t="s">
        <v>1045</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466</v>
      </c>
      <c r="G8" s="385" t="s">
        <v>427</v>
      </c>
      <c r="H8" s="385" t="s">
        <v>433</v>
      </c>
      <c r="I8" s="385" t="s">
        <v>425</v>
      </c>
      <c r="J8" s="370" t="s">
        <v>159</v>
      </c>
      <c r="K8" s="379" t="s">
        <v>1147</v>
      </c>
      <c r="L8" s="370"/>
      <c r="M8" s="374"/>
      <c r="N8" s="390"/>
      <c r="R8" s="12" t="str">
        <f>IF(OR(J8='Drop downs'!$G$7,J8='Drop downs'!$G$5), B8&amp;": "&amp;K8&amp;CHAR(10),"")</f>
        <v/>
      </c>
      <c r="S8" s="12" t="str">
        <f>IF(J8='Drop downs'!$G$2,B8&amp;": "&amp;K8&amp;""," ")</f>
        <v xml:space="preserve"> </v>
      </c>
      <c r="T8" s="12" t="str">
        <f>IF(LE4_Culture_Creative_Industries!E8='Drop downs'!$B$6,LE4_Culture_Creative_Industries!B8&amp;": "&amp;LE4_Culture_Creative_Industries!K8&amp;"","")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ht="29"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510</v>
      </c>
      <c r="H18" s="370" t="s">
        <v>631</v>
      </c>
      <c r="I18" s="370" t="s">
        <v>439</v>
      </c>
      <c r="J18" s="370" t="s">
        <v>159</v>
      </c>
      <c r="K18" s="379" t="s">
        <v>1148</v>
      </c>
      <c r="L18" s="370"/>
      <c r="M18" s="374"/>
      <c r="N18" s="390"/>
      <c r="R18" s="12" t="str">
        <f>IF(OR(J18='Drop downs'!$G$7,J18='Drop downs'!$G$5), B18&amp;": "&amp;K18&amp;CHAR(10),"")</f>
        <v/>
      </c>
      <c r="S18" s="12" t="str">
        <f>IF(J18='Drop downs'!$G$2,B18&amp;": "&amp;K18&amp;""," ")</f>
        <v xml:space="preserve"> </v>
      </c>
      <c r="T18" s="12" t="str">
        <f>IF(LE4_Culture_Creative_Industries!E18='Drop downs'!$B$6,LE4_Culture_Creative_Industries!B18&amp;": "&amp;LE4_Culture_Creative_Industries!K18&amp;"","")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IF(LE4_Culture_Creative_Industries!E20='Drop downs'!$B$6,LE4_Culture_Creative_Industries!B20&amp;": "&amp;LE4_Culture_Creative_Industries!K20&amp;"","")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510</v>
      </c>
      <c r="H28" s="370" t="s">
        <v>631</v>
      </c>
      <c r="I28" s="370" t="s">
        <v>439</v>
      </c>
      <c r="J28" s="370" t="s">
        <v>159</v>
      </c>
      <c r="K28" s="379" t="s">
        <v>1149</v>
      </c>
      <c r="L28" s="370"/>
      <c r="M28" s="374"/>
      <c r="N28" s="390"/>
      <c r="R28" s="12" t="str">
        <f>IF(OR(J28='Drop downs'!$G$7,J28='Drop downs'!$G$5), B28&amp;": "&amp;K28&amp;CHAR(10),"")</f>
        <v/>
      </c>
      <c r="S28" s="12" t="str">
        <f>IF(J28='Drop downs'!$G$2,B28&amp;": "&amp;K28&amp;""," ")</f>
        <v xml:space="preserve"> </v>
      </c>
      <c r="T28" s="12" t="str">
        <f>IF(LE4_Culture_Creative_Industries!E28='Drop downs'!$B$6,LE4_Culture_Creative_Industries!B28&amp;": "&amp;LE4_Culture_Creative_Industries!K28&amp;"","")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IF(LE4_Culture_Creative_Industries!E36='Drop downs'!$B$6,LE4_Culture_Creative_Industries!B36&amp;": "&amp;LE4_Culture_Creative_Industries!K36&amp;"","")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IF(LE4_Culture_Creative_Industries!E42='Drop downs'!$B$6,LE4_Culture_Creative_Industries!B42&amp;": "&amp;LE4_Culture_Creative_Industries!K42&amp;"","")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3"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421</v>
      </c>
      <c r="F47" s="332" t="s">
        <v>422</v>
      </c>
      <c r="G47" s="332" t="s">
        <v>510</v>
      </c>
      <c r="H47" s="332" t="s">
        <v>631</v>
      </c>
      <c r="I47" s="332" t="s">
        <v>439</v>
      </c>
      <c r="J47" s="332" t="s">
        <v>159</v>
      </c>
      <c r="K47" s="489" t="s">
        <v>1150</v>
      </c>
      <c r="L47" s="332"/>
      <c r="M47" s="362"/>
      <c r="N47" s="394"/>
      <c r="R47" s="12" t="str">
        <f>IF(OR(J47='Drop downs'!$G$7,J47='Drop downs'!$G$5), B47&amp;": "&amp;K47&amp;CHAR(10),"")</f>
        <v/>
      </c>
      <c r="S47" s="12" t="str">
        <f>IF(J47='Drop downs'!$G$2,B47&amp;": "&amp;K47&amp;""," ")</f>
        <v xml:space="preserve"> </v>
      </c>
      <c r="T47" s="12" t="str">
        <f>IF(LE4_Culture_Creative_Industries!E47='Drop downs'!$B$6,LE4_Culture_Creative_Industries!B47&amp;": "&amp;LE4_Culture_Creative_Industries!K47&amp;"","")</f>
        <v/>
      </c>
      <c r="U47" t="str">
        <f t="shared" si="0"/>
        <v/>
      </c>
      <c r="V47" t="str">
        <f>IF(N47&gt;0,B47&amp;":"&amp;N47&amp;"
","")</f>
        <v/>
      </c>
    </row>
    <row r="48" spans="1:22" ht="52.5" customHeight="1" thickBot="1" x14ac:dyDescent="0.4">
      <c r="A48" s="378"/>
      <c r="B48" s="369"/>
      <c r="C48" s="15" t="s">
        <v>370</v>
      </c>
      <c r="D48" s="15" t="s">
        <v>257</v>
      </c>
      <c r="E48" s="359"/>
      <c r="F48" s="359"/>
      <c r="G48" s="359"/>
      <c r="H48" s="359"/>
      <c r="I48" s="359"/>
      <c r="J48" s="359"/>
      <c r="K48" s="491"/>
      <c r="L48" s="330"/>
      <c r="M48" s="375"/>
      <c r="N48" s="392"/>
      <c r="R48" s="12" t="str">
        <f>IF(OR(J48='Drop downs'!$G$7,J48='Drop downs'!$G$5), B48&amp;": "&amp;K48&amp;CHAR(10),"")</f>
        <v/>
      </c>
      <c r="S48" s="12" t="str">
        <f>IF(J48='Drop downs'!$G$2,B48&amp;": "&amp;K48&amp;""," ")</f>
        <v xml:space="preserve"> </v>
      </c>
      <c r="T48" s="12" t="str">
        <f>IF(LE4_Culture_Creative_Industries!E48='Drop downs'!$B$6,LE4_Culture_Creative_Industries!B48&amp;": "&amp;LE4_Culture_Creative_Industries!K48&amp;"","")</f>
        <v xml:space="preserve">: </v>
      </c>
    </row>
    <row r="49" spans="1:22" ht="29" x14ac:dyDescent="0.35">
      <c r="A49" s="376" t="s">
        <v>371</v>
      </c>
      <c r="B49" s="367" t="s">
        <v>125</v>
      </c>
      <c r="C49" s="86" t="s">
        <v>372</v>
      </c>
      <c r="D49" s="86" t="s">
        <v>257</v>
      </c>
      <c r="E49" s="332" t="s">
        <v>103</v>
      </c>
      <c r="F49" s="332" t="s">
        <v>103</v>
      </c>
      <c r="G49" s="332" t="s">
        <v>103</v>
      </c>
      <c r="H49" s="332" t="s">
        <v>103</v>
      </c>
      <c r="I49" s="332" t="s">
        <v>103</v>
      </c>
      <c r="J49" s="332" t="s">
        <v>161</v>
      </c>
      <c r="K49" s="489" t="s">
        <v>438</v>
      </c>
      <c r="L49" s="370"/>
      <c r="M49" s="374"/>
      <c r="N49" s="390"/>
      <c r="R49" s="12" t="str">
        <f>IF(OR(J49='Drop downs'!$G$7,J49='Drop downs'!$G$5), B49&amp;": "&amp;K49&amp;CHAR(10),"")</f>
        <v/>
      </c>
      <c r="S49" s="12" t="str">
        <f>IF(J49='Drop downs'!$G$2,B49&amp;": "&amp;K49&amp;""," ")</f>
        <v xml:space="preserve"> </v>
      </c>
      <c r="T49" s="12" t="str">
        <f>IF(LE4_Culture_Creative_Industries!E49='Drop downs'!$B$6,LE4_Culture_Creative_Industries!B49&amp;": "&amp;LE4_Culture_Creative_Industries!K49&amp;"","")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IF(LE4_Culture_Creative_Industries!E54='Drop downs'!$B$6,LE4_Culture_Creative_Industries!B54&amp;": "&amp;LE4_Culture_Creative_Industries!K54&amp;"","")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IF(LE4_Culture_Creative_Industries!E57='Drop downs'!$B$6,LE4_Culture_Creative_Industries!B57&amp;": "&amp;LE4_Culture_Creative_Industries!K57&amp;"","")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x14ac:dyDescent="0.35">
      <c r="A65" s="376" t="s">
        <v>390</v>
      </c>
      <c r="B65" s="367" t="s">
        <v>128</v>
      </c>
      <c r="C65" s="85" t="s">
        <v>391</v>
      </c>
      <c r="D65" s="86" t="s">
        <v>253</v>
      </c>
      <c r="E65" s="370" t="s">
        <v>435</v>
      </c>
      <c r="F65" s="370" t="s">
        <v>422</v>
      </c>
      <c r="G65" s="370" t="s">
        <v>427</v>
      </c>
      <c r="H65" s="370" t="s">
        <v>631</v>
      </c>
      <c r="I65" s="370" t="s">
        <v>439</v>
      </c>
      <c r="J65" s="370" t="s">
        <v>159</v>
      </c>
      <c r="K65" s="379" t="s">
        <v>1151</v>
      </c>
      <c r="L65" s="370"/>
      <c r="M65" s="374"/>
      <c r="N65" s="390"/>
      <c r="R65" s="12" t="str">
        <f>IF(OR(J65='Drop downs'!$G$7,J65='Drop downs'!$G$5), B65&amp;": "&amp;K65&amp;CHAR(10),"")</f>
        <v/>
      </c>
      <c r="S65" s="12" t="str">
        <f>IF(J65='Drop downs'!$G$2,B65&amp;": "&amp;K65&amp;""," ")</f>
        <v xml:space="preserve"> </v>
      </c>
      <c r="T65" s="12" t="str">
        <f>IF(LE4_Culture_Creative_Industries!E65='Drop downs'!$B$6,LE4_Culture_Creative_Industries!B65&amp;": "&amp;LE4_Culture_Creative_Industries!K65&amp;"","")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631</v>
      </c>
      <c r="I72" s="370" t="s">
        <v>425</v>
      </c>
      <c r="J72" s="370" t="s">
        <v>159</v>
      </c>
      <c r="K72" s="371" t="s">
        <v>1152</v>
      </c>
      <c r="L72" s="370"/>
      <c r="M72" s="374"/>
      <c r="N72" s="390"/>
      <c r="R72" s="12" t="str">
        <f>IF(OR(J72='Drop downs'!$G$7,J72='Drop downs'!$G$5), B72&amp;": "&amp;K72&amp;CHAR(10),"")</f>
        <v/>
      </c>
      <c r="S72" s="12" t="str">
        <f>IF(J72='Drop downs'!$G$2,B72&amp;": "&amp;K72&amp;""," ")</f>
        <v xml:space="preserve"> </v>
      </c>
      <c r="T72" s="12" t="str">
        <f>IF(LE4_Culture_Creative_Industries!E72='Drop downs'!$B$6,LE4_Culture_Creative_Industries!B72&amp;": "&amp;LE4_Culture_Creative_Industries!K72&amp;"","")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19" t="s">
        <v>257</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103</v>
      </c>
      <c r="F77" s="370" t="s">
        <v>103</v>
      </c>
      <c r="G77" s="370" t="s">
        <v>103</v>
      </c>
      <c r="H77" s="370" t="s">
        <v>103</v>
      </c>
      <c r="I77" s="370" t="s">
        <v>103</v>
      </c>
      <c r="J77" s="370" t="s">
        <v>161</v>
      </c>
      <c r="K77" s="616" t="s">
        <v>438</v>
      </c>
      <c r="L77" s="370"/>
      <c r="M77" s="374"/>
      <c r="N77" s="390"/>
      <c r="R77" s="12" t="str">
        <f>IF(OR(J77='Drop downs'!$G$7,J77='Drop downs'!$G$5), B77&amp;": "&amp;K77&amp;CHAR(10),"")</f>
        <v/>
      </c>
      <c r="S77" s="12" t="str">
        <f>IF(J77='Drop downs'!$G$2,B77&amp;": "&amp;K77&amp;""," ")</f>
        <v xml:space="preserve"> </v>
      </c>
      <c r="T77" s="12" t="str">
        <f>IF(LE4_Culture_Creative_Industries!E77='Drop downs'!$B$6,LE4_Culture_Creative_Industries!B77&amp;": "&amp;LE4_Culture_Creative_Industries!K77&amp;"","")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80"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489" t="s">
        <v>438</v>
      </c>
      <c r="L84" s="332"/>
      <c r="M84" s="362"/>
      <c r="N84" s="394"/>
      <c r="R84" s="12" t="str">
        <f>IF(OR(J84='Drop downs'!$G$7,J84='Drop downs'!$G$5), B84&amp;": "&amp;K84&amp;CHAR(10),"")</f>
        <v/>
      </c>
      <c r="S84" s="12" t="str">
        <f>IF(J84='Drop downs'!$G$2,B84&amp;": "&amp;K84&amp;""," ")</f>
        <v xml:space="preserve"> </v>
      </c>
      <c r="T84" s="12" t="str">
        <f>IF(LE4_Culture_Creative_Industries!E84='Drop downs'!$B$6,LE4_Culture_Creative_Industries!B84&amp;": "&amp;LE4_Culture_Creative_Industries!K84&amp;"","")</f>
        <v/>
      </c>
      <c r="U84" t="str">
        <f t="shared" si="1"/>
        <v/>
      </c>
      <c r="V84" t="str">
        <f>IF(N84&gt;0,B84&amp;":"&amp;N84&amp;"
","")</f>
        <v/>
      </c>
    </row>
    <row r="85" spans="1:22" x14ac:dyDescent="0.35">
      <c r="A85" s="365"/>
      <c r="B85" s="368"/>
      <c r="C85" s="84" t="s">
        <v>414</v>
      </c>
      <c r="D85" s="3" t="s">
        <v>257</v>
      </c>
      <c r="E85" s="358"/>
      <c r="F85" s="358"/>
      <c r="G85" s="358"/>
      <c r="H85" s="358"/>
      <c r="I85" s="358"/>
      <c r="J85" s="358"/>
      <c r="K85" s="490"/>
      <c r="L85" s="358"/>
      <c r="M85" s="293"/>
      <c r="N85" s="391"/>
      <c r="R85" s="12"/>
      <c r="S85" s="12"/>
      <c r="T85" s="12"/>
    </row>
    <row r="86" spans="1:22" x14ac:dyDescent="0.35">
      <c r="A86" s="365"/>
      <c r="B86" s="368"/>
      <c r="C86" s="84" t="s">
        <v>415</v>
      </c>
      <c r="D86" s="3" t="s">
        <v>257</v>
      </c>
      <c r="E86" s="358"/>
      <c r="F86" s="358"/>
      <c r="G86" s="358"/>
      <c r="H86" s="358"/>
      <c r="I86" s="358"/>
      <c r="J86" s="358"/>
      <c r="K86" s="490"/>
      <c r="L86" s="358"/>
      <c r="M86" s="293"/>
      <c r="N86" s="391"/>
      <c r="R86" s="12"/>
      <c r="S86" s="12"/>
      <c r="T86" s="12"/>
    </row>
    <row r="87" spans="1:22" ht="15" thickBot="1" x14ac:dyDescent="0.4">
      <c r="A87" s="366"/>
      <c r="B87" s="369"/>
      <c r="C87" s="87" t="s">
        <v>416</v>
      </c>
      <c r="D87" s="3"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RnEUF6XZXyhM0vAY/XCuiFbrEudJI8mldK+29uPgvPc999hlZVfp2T+m/cJ1Xp3mhp69g8gqJx7sBDg4JYbgZA==" saltValue="/lYHgUE8leekYFFLcxnck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330" priority="62">
      <formula>$D50="No"</formula>
    </cfRule>
  </conditionalFormatting>
  <conditionalFormatting sqref="C8:D87">
    <cfRule type="expression" dxfId="1329" priority="61">
      <formula>$D8="No"</formula>
    </cfRule>
  </conditionalFormatting>
  <conditionalFormatting sqref="J8 J18">
    <cfRule type="cellIs" dxfId="1328" priority="7" operator="equal">
      <formula>"Significant Negative"</formula>
    </cfRule>
    <cfRule type="cellIs" dxfId="1327" priority="8" operator="equal">
      <formula>"Minor Negative"</formula>
    </cfRule>
    <cfRule type="cellIs" dxfId="1326" priority="9" operator="equal">
      <formula>"Uncertain"</formula>
    </cfRule>
    <cfRule type="cellIs" dxfId="1325" priority="10" operator="equal">
      <formula>"Neutral"</formula>
    </cfRule>
    <cfRule type="cellIs" dxfId="1324" priority="11" operator="equal">
      <formula>"Minor Positive"</formula>
    </cfRule>
    <cfRule type="cellIs" dxfId="1323" priority="12" operator="equal">
      <formula>"Significant Positive"</formula>
    </cfRule>
  </conditionalFormatting>
  <conditionalFormatting sqref="J20">
    <cfRule type="cellIs" dxfId="1322" priority="1" operator="equal">
      <formula>"Significant Negative"</formula>
    </cfRule>
    <cfRule type="cellIs" dxfId="1321" priority="2" operator="equal">
      <formula>"Minor Negative"</formula>
    </cfRule>
    <cfRule type="cellIs" dxfId="1320" priority="3" operator="equal">
      <formula>"Uncertain"</formula>
    </cfRule>
    <cfRule type="cellIs" dxfId="1319" priority="4" operator="equal">
      <formula>"Neutral"</formula>
    </cfRule>
    <cfRule type="cellIs" dxfId="1318" priority="5" operator="equal">
      <formula>"Minor Positive"</formula>
    </cfRule>
    <cfRule type="cellIs" dxfId="1317" priority="6" operator="equal">
      <formula>"Significant Positive"</formula>
    </cfRule>
  </conditionalFormatting>
  <conditionalFormatting sqref="J28">
    <cfRule type="cellIs" dxfId="1316" priority="55" operator="equal">
      <formula>"Significant Negative"</formula>
    </cfRule>
    <cfRule type="cellIs" dxfId="1315" priority="56" operator="equal">
      <formula>"Minor Negative"</formula>
    </cfRule>
    <cfRule type="cellIs" dxfId="1314" priority="57" operator="equal">
      <formula>"Uncertain"</formula>
    </cfRule>
    <cfRule type="cellIs" dxfId="1313" priority="58" operator="equal">
      <formula>"Neutral"</formula>
    </cfRule>
    <cfRule type="cellIs" dxfId="1312" priority="59" operator="equal">
      <formula>"Minor Positive"</formula>
    </cfRule>
    <cfRule type="cellIs" dxfId="1311" priority="60" operator="equal">
      <formula>"Significant Positive"</formula>
    </cfRule>
  </conditionalFormatting>
  <conditionalFormatting sqref="J36">
    <cfRule type="cellIs" dxfId="1310" priority="13" operator="equal">
      <formula>"Significant Negative"</formula>
    </cfRule>
    <cfRule type="cellIs" dxfId="1309" priority="14" operator="equal">
      <formula>"Minor Negative"</formula>
    </cfRule>
    <cfRule type="cellIs" dxfId="1308" priority="15" operator="equal">
      <formula>"Uncertain"</formula>
    </cfRule>
    <cfRule type="cellIs" dxfId="1307" priority="16" operator="equal">
      <formula>"Neutral"</formula>
    </cfRule>
    <cfRule type="cellIs" dxfId="1306" priority="17" operator="equal">
      <formula>"Minor Positive"</formula>
    </cfRule>
    <cfRule type="cellIs" dxfId="1305" priority="18" operator="equal">
      <formula>"Significant Positive"</formula>
    </cfRule>
  </conditionalFormatting>
  <conditionalFormatting sqref="J42">
    <cfRule type="cellIs" dxfId="1304" priority="70" operator="equal">
      <formula>"Significant Negative"</formula>
    </cfRule>
    <cfRule type="cellIs" dxfId="1303" priority="71" operator="equal">
      <formula>"Minor Negative"</formula>
    </cfRule>
    <cfRule type="cellIs" dxfId="1302" priority="72" operator="equal">
      <formula>"Uncertain"</formula>
    </cfRule>
    <cfRule type="cellIs" dxfId="1301" priority="73" operator="equal">
      <formula>"Neutral"</formula>
    </cfRule>
    <cfRule type="cellIs" dxfId="1300" priority="74" operator="equal">
      <formula>"Minor Positive"</formula>
    </cfRule>
    <cfRule type="cellIs" dxfId="1299" priority="75" operator="equal">
      <formula>"Significant Positive"</formula>
    </cfRule>
  </conditionalFormatting>
  <conditionalFormatting sqref="J47">
    <cfRule type="cellIs" dxfId="1298" priority="19" operator="equal">
      <formula>"Significant Negative"</formula>
    </cfRule>
    <cfRule type="cellIs" dxfId="1297" priority="20" operator="equal">
      <formula>"Minor Negative"</formula>
    </cfRule>
    <cfRule type="cellIs" dxfId="1296" priority="21" operator="equal">
      <formula>"Uncertain"</formula>
    </cfRule>
    <cfRule type="cellIs" dxfId="1295" priority="22" operator="equal">
      <formula>"Neutral"</formula>
    </cfRule>
    <cfRule type="cellIs" dxfId="1294" priority="23" operator="equal">
      <formula>"Minor Positive"</formula>
    </cfRule>
    <cfRule type="cellIs" dxfId="1293" priority="24" operator="equal">
      <formula>"Significant Positive"</formula>
    </cfRule>
  </conditionalFormatting>
  <conditionalFormatting sqref="J49">
    <cfRule type="cellIs" dxfId="1292" priority="25" operator="equal">
      <formula>"Significant Negative"</formula>
    </cfRule>
    <cfRule type="cellIs" dxfId="1291" priority="26" operator="equal">
      <formula>"Minor Negative"</formula>
    </cfRule>
    <cfRule type="cellIs" dxfId="1290" priority="27" operator="equal">
      <formula>"Uncertain"</formula>
    </cfRule>
    <cfRule type="cellIs" dxfId="1289" priority="28" operator="equal">
      <formula>"Neutral"</formula>
    </cfRule>
    <cfRule type="cellIs" dxfId="1288" priority="29" operator="equal">
      <formula>"Minor Positive"</formula>
    </cfRule>
    <cfRule type="cellIs" dxfId="1287" priority="30" operator="equal">
      <formula>"Significant Positive"</formula>
    </cfRule>
  </conditionalFormatting>
  <conditionalFormatting sqref="J54">
    <cfRule type="cellIs" dxfId="1286" priority="31" operator="equal">
      <formula>"Significant Negative"</formula>
    </cfRule>
    <cfRule type="cellIs" dxfId="1285" priority="32" operator="equal">
      <formula>"Minor Negative"</formula>
    </cfRule>
    <cfRule type="cellIs" dxfId="1284" priority="33" operator="equal">
      <formula>"Uncertain"</formula>
    </cfRule>
    <cfRule type="cellIs" dxfId="1283" priority="34" operator="equal">
      <formula>"Neutral"</formula>
    </cfRule>
    <cfRule type="cellIs" dxfId="1282" priority="35" operator="equal">
      <formula>"Minor Positive"</formula>
    </cfRule>
    <cfRule type="cellIs" dxfId="1281" priority="36" operator="equal">
      <formula>"Significant Positive"</formula>
    </cfRule>
  </conditionalFormatting>
  <conditionalFormatting sqref="J57">
    <cfRule type="cellIs" dxfId="1280" priority="37" operator="equal">
      <formula>"Significant Negative"</formula>
    </cfRule>
    <cfRule type="cellIs" dxfId="1279" priority="38" operator="equal">
      <formula>"Minor Negative"</formula>
    </cfRule>
    <cfRule type="cellIs" dxfId="1278" priority="39" operator="equal">
      <formula>"Uncertain"</formula>
    </cfRule>
    <cfRule type="cellIs" dxfId="1277" priority="40" operator="equal">
      <formula>"Neutral"</formula>
    </cfRule>
    <cfRule type="cellIs" dxfId="1276" priority="41" operator="equal">
      <formula>"Minor Positive"</formula>
    </cfRule>
    <cfRule type="cellIs" dxfId="1275" priority="42" operator="equal">
      <formula>"Significant Positive"</formula>
    </cfRule>
  </conditionalFormatting>
  <conditionalFormatting sqref="J65">
    <cfRule type="cellIs" dxfId="1274" priority="94" operator="equal">
      <formula>"Significant Negative"</formula>
    </cfRule>
    <cfRule type="cellIs" dxfId="1273" priority="95" operator="equal">
      <formula>"Minor Negative"</formula>
    </cfRule>
    <cfRule type="cellIs" dxfId="1272" priority="96" operator="equal">
      <formula>"Uncertain"</formula>
    </cfRule>
    <cfRule type="cellIs" dxfId="1271" priority="97" operator="equal">
      <formula>"Neutral"</formula>
    </cfRule>
    <cfRule type="cellIs" dxfId="1270" priority="98" operator="equal">
      <formula>"Minor Positive"</formula>
    </cfRule>
    <cfRule type="cellIs" dxfId="1269" priority="99" operator="equal">
      <formula>"Significant Positive"</formula>
    </cfRule>
  </conditionalFormatting>
  <conditionalFormatting sqref="J72">
    <cfRule type="cellIs" dxfId="1268" priority="49" operator="equal">
      <formula>"Significant Negative"</formula>
    </cfRule>
    <cfRule type="cellIs" dxfId="1267" priority="50" operator="equal">
      <formula>"Minor Negative"</formula>
    </cfRule>
    <cfRule type="cellIs" dxfId="1266" priority="51" operator="equal">
      <formula>"Uncertain"</formula>
    </cfRule>
    <cfRule type="cellIs" dxfId="1265" priority="52" operator="equal">
      <formula>"Neutral"</formula>
    </cfRule>
    <cfRule type="cellIs" dxfId="1264" priority="53" operator="equal">
      <formula>"Minor Positive"</formula>
    </cfRule>
    <cfRule type="cellIs" dxfId="1263" priority="54" operator="equal">
      <formula>"Significant Positive"</formula>
    </cfRule>
  </conditionalFormatting>
  <conditionalFormatting sqref="J77 J84">
    <cfRule type="cellIs" dxfId="1262" priority="43" operator="equal">
      <formula>"Significant Negative"</formula>
    </cfRule>
    <cfRule type="cellIs" dxfId="1261" priority="44" operator="equal">
      <formula>"Minor Negative"</formula>
    </cfRule>
    <cfRule type="cellIs" dxfId="1260" priority="45" operator="equal">
      <formula>"Uncertain"</formula>
    </cfRule>
    <cfRule type="cellIs" dxfId="1259" priority="46" operator="equal">
      <formula>"Neutral"</formula>
    </cfRule>
    <cfRule type="cellIs" dxfId="1258" priority="47" operator="equal">
      <formula>"Minor Positive"</formula>
    </cfRule>
    <cfRule type="cellIs" dxfId="1257"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22A4CAC-C653-4A15-BD97-1704DA293855}">
          <x14:formula1>
            <xm:f>'Drop downs'!$G$2:$G$7</xm:f>
          </x14:formula1>
          <xm:sqref>J47 J36 J18 J28 J49 J42 J72 J84 J77 J65 J54 J57 J8 J20</xm:sqref>
        </x14:dataValidation>
        <x14:dataValidation type="list" allowBlank="1" showInputMessage="1" showErrorMessage="1" xr:uid="{BB37C394-E7B8-4A33-9D16-43E6862EFE3D}">
          <x14:formula1>
            <xm:f>'Drop downs'!$F$2:$F$6</xm:f>
          </x14:formula1>
          <xm:sqref>I47 I36 I18 I28 I49 I42 I72 I84 I77 I65 I54 I57 I8 I20</xm:sqref>
        </x14:dataValidation>
        <x14:dataValidation type="list" allowBlank="1" showInputMessage="1" showErrorMessage="1" xr:uid="{2B0734C6-1F9D-4F92-B693-D860DFB2E214}">
          <x14:formula1>
            <xm:f>'Drop downs'!$E$2:$E$6</xm:f>
          </x14:formula1>
          <xm:sqref>H47 H36 H18 H28 H49 H42 H72 H84 H77 H65 H54 H57 H8 H20</xm:sqref>
        </x14:dataValidation>
        <x14:dataValidation type="list" allowBlank="1" showInputMessage="1" showErrorMessage="1" xr:uid="{3839B79A-4AE5-4788-831E-280F259EEAFA}">
          <x14:formula1>
            <xm:f>'Drop downs'!$D$2:$D$7</xm:f>
          </x14:formula1>
          <xm:sqref>G47 G36 G18 G28 G49 G42 G72 G84 G77 G65 G54 G57 G8 G20</xm:sqref>
        </x14:dataValidation>
        <x14:dataValidation type="list" allowBlank="1" showInputMessage="1" showErrorMessage="1" xr:uid="{C66A03B7-5549-4A4C-A03A-C510122CD81E}">
          <x14:formula1>
            <xm:f>'Drop downs'!$C$2:$C$5</xm:f>
          </x14:formula1>
          <xm:sqref>F47 F36 F18 F28 F49 F42 F72 F84 F77 F65 F54 F57 F8 F20</xm:sqref>
        </x14:dataValidation>
        <x14:dataValidation type="list" allowBlank="1" showInputMessage="1" showErrorMessage="1" xr:uid="{25DF9AD1-9985-4894-830D-4B13D8DB179D}">
          <x14:formula1>
            <xm:f>'Drop downs'!$B$2:$B$4</xm:f>
          </x14:formula1>
          <xm:sqref>E47 E36 E18 E28 E49 E42 E72 E84 E77 E65 E54 E57 E8 E20</xm:sqref>
        </x14:dataValidation>
        <x14:dataValidation type="list" allowBlank="1" showInputMessage="1" showErrorMessage="1" xr:uid="{363AC85B-0846-4AA6-AE1C-8FFF386C5696}">
          <x14:formula1>
            <xm:f>'Drop downs'!$J$2:$J$3</xm:f>
          </x14:formula1>
          <xm:sqref>L8 L18 L20 L28 L36 L42 L84 L54 L57 L65 L72 L77 L47 L49</xm:sqref>
        </x14:dataValidation>
        <x14:dataValidation type="list" allowBlank="1" showInputMessage="1" showErrorMessage="1" xr:uid="{EC264D3F-A9B5-48EA-950E-A90A02725FF2}">
          <x14:formula1>
            <xm:f>'Drop downs'!$A$2:$A$3</xm:f>
          </x14:formula1>
          <xm:sqref>D8:D87</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A301-217C-4BC6-87E0-E4ECDDB8DD68}">
  <sheetPr codeName="Sheet73">
    <tabColor theme="4" tint="0.79998168889431442"/>
  </sheetPr>
  <dimension ref="A1:V98"/>
  <sheetViews>
    <sheetView topLeftCell="F1" zoomScale="90" zoomScaleNormal="90" workbookViewId="0">
      <selection activeCell="D33" sqref="D33"/>
    </sheetView>
  </sheetViews>
  <sheetFormatPr defaultColWidth="8.54296875" defaultRowHeight="14.5" x14ac:dyDescent="0.35"/>
  <cols>
    <col min="1" max="1" width="46.453125" bestFit="1" customWidth="1"/>
    <col min="2" max="2" width="6.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1153</v>
      </c>
      <c r="D1" s="323"/>
      <c r="E1" s="323"/>
      <c r="F1" s="324"/>
      <c r="G1" s="16"/>
      <c r="I1" s="7"/>
      <c r="J1" s="7"/>
      <c r="K1" s="7"/>
    </row>
    <row r="2" spans="1:22" x14ac:dyDescent="0.35">
      <c r="A2" s="74" t="s">
        <v>31</v>
      </c>
      <c r="B2" s="9"/>
      <c r="C2" s="323" t="s">
        <v>319</v>
      </c>
      <c r="D2" s="323"/>
      <c r="E2" s="323"/>
      <c r="F2" s="324"/>
      <c r="I2" s="8"/>
      <c r="J2" s="8"/>
      <c r="K2" s="8"/>
    </row>
    <row r="3" spans="1:22" ht="29.15" customHeight="1" x14ac:dyDescent="0.35">
      <c r="A3" s="75" t="s">
        <v>32</v>
      </c>
      <c r="B3" s="4"/>
      <c r="C3" s="323" t="s">
        <v>1154</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421</v>
      </c>
      <c r="F8" s="385" t="s">
        <v>466</v>
      </c>
      <c r="G8" s="385" t="s">
        <v>427</v>
      </c>
      <c r="H8" s="385" t="s">
        <v>433</v>
      </c>
      <c r="I8" s="385" t="s">
        <v>425</v>
      </c>
      <c r="J8" s="370" t="s">
        <v>156</v>
      </c>
      <c r="K8" s="379" t="s">
        <v>1155</v>
      </c>
      <c r="L8" s="370"/>
      <c r="M8" s="374"/>
      <c r="N8" s="390"/>
      <c r="R8" s="12" t="str">
        <f>IF(OR(J8='Drop downs'!$G$7,J8='Drop downs'!$G$5), B8&amp;": "&amp;K8&amp;CHAR(10),"")</f>
        <v/>
      </c>
      <c r="S8" s="12" t="str">
        <f>IF(J8='Drop downs'!$G$2,B8&amp;": "&amp;K8&amp;""," ")</f>
        <v>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v>
      </c>
      <c r="T8" s="12" t="str">
        <f>IF(LE5_Tourism_and_Accommodation!E8='Drop downs'!$B$6,LE5_Tourism_and_Accommodation!B8&amp;": "&amp;LE5_Tourism_and_Accommodation!K8&amp;"","")</f>
        <v/>
      </c>
      <c r="U8" t="str">
        <f>IF(M8&gt;0,B8&amp;":"&amp;M8&amp;"
","")</f>
        <v/>
      </c>
      <c r="V8" t="str">
        <f>IF(N8&gt;0,B8&amp;":"&amp;N8&amp;"
","")</f>
        <v/>
      </c>
    </row>
    <row r="9" spans="1:22" x14ac:dyDescent="0.35">
      <c r="A9" s="377"/>
      <c r="B9" s="388"/>
      <c r="C9" s="24" t="s">
        <v>325</v>
      </c>
      <c r="D9" s="24"/>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c r="E11" s="386"/>
      <c r="F11" s="386"/>
      <c r="G11" s="386"/>
      <c r="H11" s="386"/>
      <c r="I11" s="386"/>
      <c r="J11" s="358"/>
      <c r="K11" s="296"/>
      <c r="L11" s="358"/>
      <c r="M11" s="293"/>
      <c r="N11" s="391"/>
      <c r="R11" s="12"/>
      <c r="S11" s="12"/>
      <c r="T11" s="12"/>
    </row>
    <row r="12" spans="1:22" x14ac:dyDescent="0.35">
      <c r="A12" s="377"/>
      <c r="B12" s="388"/>
      <c r="C12" s="24" t="s">
        <v>328</v>
      </c>
      <c r="D12" s="24" t="s">
        <v>253</v>
      </c>
      <c r="E12" s="386"/>
      <c r="F12" s="386"/>
      <c r="G12" s="386"/>
      <c r="H12" s="386"/>
      <c r="I12" s="386"/>
      <c r="J12" s="358"/>
      <c r="K12" s="296"/>
      <c r="L12" s="358"/>
      <c r="M12" s="293"/>
      <c r="N12" s="391"/>
      <c r="R12" s="12"/>
      <c r="S12" s="12"/>
      <c r="T12" s="12"/>
    </row>
    <row r="13" spans="1:22" x14ac:dyDescent="0.35">
      <c r="A13" s="377"/>
      <c r="B13" s="388"/>
      <c r="C13" s="24" t="s">
        <v>329</v>
      </c>
      <c r="D13" s="24" t="s">
        <v>253</v>
      </c>
      <c r="E13" s="386"/>
      <c r="F13" s="386"/>
      <c r="G13" s="386"/>
      <c r="H13" s="386"/>
      <c r="I13" s="386"/>
      <c r="J13" s="358"/>
      <c r="K13" s="296"/>
      <c r="L13" s="358"/>
      <c r="M13" s="293"/>
      <c r="N13" s="391"/>
      <c r="R13" s="12"/>
      <c r="S13" s="12"/>
      <c r="T13" s="12"/>
    </row>
    <row r="14" spans="1:22" x14ac:dyDescent="0.35">
      <c r="A14" s="377"/>
      <c r="B14" s="388"/>
      <c r="C14" s="24" t="s">
        <v>330</v>
      </c>
      <c r="D14" s="24" t="s">
        <v>253</v>
      </c>
      <c r="E14" s="386"/>
      <c r="F14" s="386"/>
      <c r="G14" s="386"/>
      <c r="H14" s="386"/>
      <c r="I14" s="386"/>
      <c r="J14" s="358"/>
      <c r="K14" s="296"/>
      <c r="L14" s="358"/>
      <c r="M14" s="293"/>
      <c r="N14" s="391"/>
      <c r="R14" s="12"/>
      <c r="S14" s="12"/>
      <c r="T14" s="12"/>
    </row>
    <row r="15" spans="1:22" x14ac:dyDescent="0.35">
      <c r="A15" s="377"/>
      <c r="B15" s="388"/>
      <c r="C15" s="24" t="s">
        <v>331</v>
      </c>
      <c r="D15" s="24" t="s">
        <v>253</v>
      </c>
      <c r="E15" s="386"/>
      <c r="F15" s="386"/>
      <c r="G15" s="386"/>
      <c r="H15" s="386"/>
      <c r="I15" s="386"/>
      <c r="J15" s="358"/>
      <c r="K15" s="296"/>
      <c r="L15" s="358"/>
      <c r="M15" s="293"/>
      <c r="N15" s="391"/>
      <c r="R15" s="12"/>
      <c r="S15" s="12"/>
      <c r="T15" s="12"/>
    </row>
    <row r="16" spans="1:22" ht="29" x14ac:dyDescent="0.35">
      <c r="A16" s="377"/>
      <c r="B16" s="388"/>
      <c r="C16" s="24" t="s">
        <v>332</v>
      </c>
      <c r="D16" s="24" t="s">
        <v>253</v>
      </c>
      <c r="E16" s="386"/>
      <c r="F16" s="386"/>
      <c r="G16" s="386"/>
      <c r="H16" s="386"/>
      <c r="I16" s="386"/>
      <c r="J16" s="358"/>
      <c r="K16" s="296"/>
      <c r="L16" s="358"/>
      <c r="M16" s="293"/>
      <c r="N16" s="391"/>
      <c r="R16" s="12"/>
      <c r="S16" s="12"/>
      <c r="T16" s="12"/>
    </row>
    <row r="17" spans="1:22" ht="99" customHeight="1" thickBot="1" x14ac:dyDescent="0.4">
      <c r="A17" s="378"/>
      <c r="B17" s="327"/>
      <c r="C17" s="19" t="s">
        <v>333</v>
      </c>
      <c r="D17" s="19" t="s">
        <v>253</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253</v>
      </c>
      <c r="E18" s="370" t="s">
        <v>421</v>
      </c>
      <c r="F18" s="370" t="s">
        <v>422</v>
      </c>
      <c r="G18" s="370" t="s">
        <v>510</v>
      </c>
      <c r="H18" s="370" t="s">
        <v>631</v>
      </c>
      <c r="I18" s="370" t="s">
        <v>439</v>
      </c>
      <c r="J18" s="370" t="s">
        <v>159</v>
      </c>
      <c r="K18" s="379" t="s">
        <v>1156</v>
      </c>
      <c r="L18" s="370"/>
      <c r="M18" s="374"/>
      <c r="N18" s="390"/>
      <c r="R18" s="12" t="str">
        <f>IF(OR(J18='Drop downs'!$G$7,J18='Drop downs'!$G$5), B18&amp;": "&amp;K18&amp;CHAR(10),"")</f>
        <v/>
      </c>
      <c r="S18" s="12" t="str">
        <f>IF(J18='Drop downs'!$G$2,B18&amp;": "&amp;K18&amp;""," ")</f>
        <v xml:space="preserve"> </v>
      </c>
      <c r="T18" s="12" t="str">
        <f>IF(LE5_Tourism_and_Accommodation!E18='Drop downs'!$B$6,LE5_Tourism_and_Accommodation!B18&amp;": "&amp;LE5_Tourism_and_Accommodation!K18&amp;"","")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421</v>
      </c>
      <c r="F20" s="370" t="s">
        <v>444</v>
      </c>
      <c r="G20" s="370" t="s">
        <v>510</v>
      </c>
      <c r="H20" s="370" t="s">
        <v>631</v>
      </c>
      <c r="I20" s="370" t="s">
        <v>425</v>
      </c>
      <c r="J20" s="370" t="s">
        <v>159</v>
      </c>
      <c r="K20" s="379" t="s">
        <v>1157</v>
      </c>
      <c r="L20" s="370"/>
      <c r="M20" s="374"/>
      <c r="N20" s="390"/>
      <c r="R20" s="12" t="str">
        <f>IF(OR(J20='Drop downs'!$G$7,J20='Drop downs'!$G$5), B20&amp;": "&amp;K20&amp;CHAR(10),"")</f>
        <v/>
      </c>
      <c r="S20" s="12" t="str">
        <f>IF(J20='Drop downs'!$G$2,B20&amp;": "&amp;K20&amp;""," ")</f>
        <v xml:space="preserve"> </v>
      </c>
      <c r="T20" s="12" t="str">
        <f>IF(LE5_Tourism_and_Accommodation!E20='Drop downs'!$B$6,LE5_Tourism_and_Accommodation!B20&amp;": "&amp;LE5_Tourism_and_Accommodation!K20&amp;"","")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24" t="s">
        <v>253</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253</v>
      </c>
      <c r="E28" s="370" t="s">
        <v>421</v>
      </c>
      <c r="F28" s="370" t="s">
        <v>444</v>
      </c>
      <c r="G28" s="370" t="s">
        <v>510</v>
      </c>
      <c r="H28" s="370" t="s">
        <v>631</v>
      </c>
      <c r="I28" s="370" t="s">
        <v>439</v>
      </c>
      <c r="J28" s="370" t="s">
        <v>159</v>
      </c>
      <c r="K28" s="379" t="s">
        <v>1158</v>
      </c>
      <c r="L28" s="370"/>
      <c r="M28" s="374"/>
      <c r="N28" s="390"/>
      <c r="R28" s="12" t="str">
        <f>IF(OR(J28='Drop downs'!$G$7,J28='Drop downs'!$G$5), B28&amp;": "&amp;K28&amp;CHAR(10),"")</f>
        <v/>
      </c>
      <c r="S28" s="12" t="str">
        <f>IF(J28='Drop downs'!$G$2,B28&amp;": "&amp;K28&amp;""," ")</f>
        <v xml:space="preserve"> </v>
      </c>
      <c r="T28" s="12" t="str">
        <f>IF(LE5_Tourism_and_Accommodation!E28='Drop downs'!$B$6,LE5_Tourism_and_Accommodation!B28&amp;": "&amp;LE5_Tourism_and_Accommodation!K28&amp;"","")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253</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3"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421</v>
      </c>
      <c r="F36" s="332" t="s">
        <v>444</v>
      </c>
      <c r="G36" s="332" t="s">
        <v>510</v>
      </c>
      <c r="H36" s="332" t="s">
        <v>424</v>
      </c>
      <c r="I36" s="332" t="s">
        <v>439</v>
      </c>
      <c r="J36" s="332" t="s">
        <v>159</v>
      </c>
      <c r="K36" s="360" t="s">
        <v>1159</v>
      </c>
      <c r="L36" s="332"/>
      <c r="M36" s="362"/>
      <c r="N36" s="394"/>
      <c r="R36" s="12" t="str">
        <f>IF(OR(J36='Drop downs'!$G$7,J36='Drop downs'!$G$5), B36&amp;": "&amp;K36&amp;CHAR(10),"")</f>
        <v/>
      </c>
      <c r="S36" s="12" t="str">
        <f>IF(J36='Drop downs'!$G$2,B36&amp;": "&amp;K36&amp;""," ")</f>
        <v xml:space="preserve"> </v>
      </c>
      <c r="T36" s="12" t="str">
        <f>IF(LE5_Tourism_and_Accommodation!E36='Drop downs'!$B$6,LE5_Tourism_and_Accommodation!B36&amp;": "&amp;LE5_Tourism_and_Accommodation!K36&amp;"","")</f>
        <v/>
      </c>
      <c r="U36" t="str">
        <f t="shared" si="0"/>
        <v/>
      </c>
      <c r="V36" t="str">
        <f>IF(N36&gt;0,B36&amp;":"&amp;N36&amp;"
","")</f>
        <v/>
      </c>
    </row>
    <row r="37" spans="1:22" ht="29" x14ac:dyDescent="0.35">
      <c r="A37" s="377"/>
      <c r="B37" s="368"/>
      <c r="C37" s="3" t="s">
        <v>357</v>
      </c>
      <c r="D37" s="3" t="s">
        <v>253</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O39" s="16"/>
      <c r="P39" s="16"/>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3"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253</v>
      </c>
      <c r="E42" s="332" t="s">
        <v>421</v>
      </c>
      <c r="F42" s="332" t="s">
        <v>422</v>
      </c>
      <c r="G42" s="332" t="s">
        <v>427</v>
      </c>
      <c r="H42" s="332" t="s">
        <v>631</v>
      </c>
      <c r="I42" s="332" t="s">
        <v>425</v>
      </c>
      <c r="J42" s="332" t="s">
        <v>159</v>
      </c>
      <c r="K42" s="489" t="s">
        <v>1160</v>
      </c>
      <c r="L42" s="332"/>
      <c r="M42" s="362"/>
      <c r="N42" s="394"/>
      <c r="R42" s="12" t="str">
        <f>IF(OR(J42='Drop downs'!$G$7,J42='Drop downs'!$G$5), B42&amp;": "&amp;K42&amp;CHAR(10),"")</f>
        <v/>
      </c>
      <c r="S42" s="12" t="str">
        <f>IF(J42='Drop downs'!$G$2,B42&amp;": "&amp;K42&amp;""," ")</f>
        <v xml:space="preserve"> </v>
      </c>
      <c r="T42" s="12" t="str">
        <f>IF(LE5_Tourism_and_Accommodation!E42='Drop downs'!$B$6,LE5_Tourism_and_Accommodation!B42&amp;": "&amp;LE5_Tourism_and_Accommodation!K42&amp;"","")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253</v>
      </c>
      <c r="E45" s="358"/>
      <c r="F45" s="358"/>
      <c r="G45" s="358"/>
      <c r="H45" s="358"/>
      <c r="I45" s="358"/>
      <c r="J45" s="358"/>
      <c r="K45" s="490"/>
      <c r="L45" s="358"/>
      <c r="M45" s="293"/>
      <c r="N45" s="391"/>
      <c r="R45" s="12"/>
      <c r="S45" s="12"/>
      <c r="T45" s="12"/>
    </row>
    <row r="46" spans="1:22" ht="29.5" thickBot="1" x14ac:dyDescent="0.4">
      <c r="A46" s="382"/>
      <c r="B46" s="369"/>
      <c r="C46" s="80" t="s">
        <v>367</v>
      </c>
      <c r="D46" s="80" t="s">
        <v>257</v>
      </c>
      <c r="E46" s="359"/>
      <c r="F46" s="359"/>
      <c r="G46" s="359"/>
      <c r="H46" s="359"/>
      <c r="I46" s="359"/>
      <c r="J46" s="359"/>
      <c r="K46" s="491"/>
      <c r="L46" s="359"/>
      <c r="M46" s="363"/>
      <c r="N46" s="393"/>
      <c r="R46" s="12"/>
      <c r="S46" s="12"/>
      <c r="T46" s="12"/>
    </row>
    <row r="47" spans="1:22" ht="43.5" x14ac:dyDescent="0.35">
      <c r="A47" s="376" t="s">
        <v>368</v>
      </c>
      <c r="B47" s="367" t="s">
        <v>124</v>
      </c>
      <c r="C47" s="79" t="s">
        <v>369</v>
      </c>
      <c r="D47" s="79" t="s">
        <v>253</v>
      </c>
      <c r="E47" s="370" t="s">
        <v>421</v>
      </c>
      <c r="F47" s="370" t="s">
        <v>444</v>
      </c>
      <c r="G47" s="370" t="s">
        <v>510</v>
      </c>
      <c r="H47" s="370" t="s">
        <v>631</v>
      </c>
      <c r="I47" s="370" t="s">
        <v>439</v>
      </c>
      <c r="J47" s="370" t="s">
        <v>159</v>
      </c>
      <c r="K47" s="379" t="s">
        <v>1161</v>
      </c>
      <c r="L47" s="370"/>
      <c r="M47" s="374"/>
      <c r="N47" s="390"/>
      <c r="R47" s="12" t="str">
        <f>IF(OR(J47='Drop downs'!$G$7,J47='Drop downs'!$G$5), B47&amp;": "&amp;K47&amp;CHAR(10),"")</f>
        <v/>
      </c>
      <c r="S47" s="12" t="str">
        <f>IF(J47='Drop downs'!$G$2,B47&amp;": "&amp;K47&amp;""," ")</f>
        <v xml:space="preserve"> </v>
      </c>
      <c r="T47" s="12" t="str">
        <f>IF(LE5_Tourism_and_Accommodation!E47='Drop downs'!$B$6,LE5_Tourism_and_Accommodation!B47&amp;": "&amp;LE5_Tourism_and_Accommodation!K47&amp;"","")</f>
        <v/>
      </c>
      <c r="U47" t="str">
        <f t="shared" si="0"/>
        <v/>
      </c>
      <c r="V47" t="str">
        <f>IF(N47&gt;0,B47&amp;":"&amp;N47&amp;"
","")</f>
        <v/>
      </c>
    </row>
    <row r="48" spans="1:22" ht="52.5" customHeight="1" thickBot="1" x14ac:dyDescent="0.4">
      <c r="A48" s="382"/>
      <c r="B48" s="369"/>
      <c r="C48" s="80" t="s">
        <v>370</v>
      </c>
      <c r="D48" s="80" t="s">
        <v>253</v>
      </c>
      <c r="E48" s="359"/>
      <c r="F48" s="359"/>
      <c r="G48" s="359"/>
      <c r="H48" s="359"/>
      <c r="I48" s="359"/>
      <c r="J48" s="359"/>
      <c r="K48" s="361"/>
      <c r="L48" s="359"/>
      <c r="M48" s="363"/>
      <c r="N48" s="393"/>
      <c r="R48" s="12" t="str">
        <f>IF(OR(J48='Drop downs'!$G$7,J48='Drop downs'!$G$5), B48&amp;": "&amp;K48&amp;CHAR(10),"")</f>
        <v/>
      </c>
      <c r="S48" s="12" t="str">
        <f>IF(J48='Drop downs'!$G$2,B48&amp;": "&amp;K48&amp;""," ")</f>
        <v xml:space="preserve"> </v>
      </c>
      <c r="T48" s="12" t="str">
        <f>IF(LE5_Tourism_and_Accommodation!E48='Drop downs'!$B$6,LE5_Tourism_and_Accommodation!B48&amp;": "&amp;LE5_Tourism_and_Accommodation!K48&amp;"","")</f>
        <v xml:space="preserve">: </v>
      </c>
    </row>
    <row r="49" spans="1:22" ht="29" x14ac:dyDescent="0.35">
      <c r="A49" s="381" t="s">
        <v>371</v>
      </c>
      <c r="B49" s="367" t="s">
        <v>125</v>
      </c>
      <c r="C49" s="92" t="s">
        <v>372</v>
      </c>
      <c r="D49" s="92" t="s">
        <v>257</v>
      </c>
      <c r="E49" s="332" t="s">
        <v>103</v>
      </c>
      <c r="F49" s="332" t="s">
        <v>103</v>
      </c>
      <c r="G49" s="332" t="s">
        <v>103</v>
      </c>
      <c r="H49" s="332" t="s">
        <v>103</v>
      </c>
      <c r="I49" s="332" t="s">
        <v>103</v>
      </c>
      <c r="J49" s="332" t="s">
        <v>161</v>
      </c>
      <c r="K49" s="489" t="s">
        <v>438</v>
      </c>
      <c r="L49" s="332"/>
      <c r="M49" s="362"/>
      <c r="N49" s="394"/>
      <c r="R49" s="12" t="str">
        <f>IF(OR(J49='Drop downs'!$G$7,J49='Drop downs'!$G$5), B49&amp;": "&amp;K49&amp;CHAR(10),"")</f>
        <v/>
      </c>
      <c r="S49" s="12" t="str">
        <f>IF(J49='Drop downs'!$G$2,B49&amp;": "&amp;K49&amp;""," ")</f>
        <v xml:space="preserve"> </v>
      </c>
      <c r="T49" s="12" t="str">
        <f>IF(LE5_Tourism_and_Accommodation!E49='Drop downs'!$B$6,LE5_Tourism_and_Accommodation!B49&amp;": "&amp;LE5_Tourism_and_Accommodation!K49&amp;"","")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24"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IF(LE5_Tourism_and_Accommodation!E54='Drop downs'!$B$6,LE5_Tourism_and_Accommodation!B54&amp;": "&amp;LE5_Tourism_and_Accommodation!K54&amp;"","")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438</v>
      </c>
      <c r="L57" s="370"/>
      <c r="M57" s="374"/>
      <c r="N57" s="390"/>
      <c r="R57" s="12" t="str">
        <f>IF(OR(J57='Drop downs'!$G$7,J57='Drop downs'!$G$5), B57&amp;": "&amp;K57&amp;CHAR(10),"")</f>
        <v/>
      </c>
      <c r="S57" s="12" t="str">
        <f>IF(J57='Drop downs'!$G$2,B57&amp;": "&amp;K57&amp;""," ")</f>
        <v xml:space="preserve"> </v>
      </c>
      <c r="T57" s="12" t="str">
        <f>IF(LE5_Tourism_and_Accommodation!E57='Drop downs'!$B$6,LE5_Tourism_and_Accommodation!B57&amp;": "&amp;LE5_Tourism_and_Accommodation!K57&amp;"","")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R58" s="12"/>
      <c r="S58" s="12"/>
      <c r="T58" s="12"/>
    </row>
    <row r="59" spans="1:22" x14ac:dyDescent="0.35">
      <c r="A59" s="377"/>
      <c r="B59" s="368"/>
      <c r="C59" s="24" t="s">
        <v>384</v>
      </c>
      <c r="D59" s="24" t="s">
        <v>257</v>
      </c>
      <c r="E59" s="358"/>
      <c r="F59" s="358"/>
      <c r="G59" s="358"/>
      <c r="H59" s="358"/>
      <c r="I59" s="358"/>
      <c r="J59" s="358"/>
      <c r="K59" s="296"/>
      <c r="L59" s="358"/>
      <c r="M59" s="293"/>
      <c r="N59" s="391"/>
      <c r="R59" s="12"/>
      <c r="S59" s="12"/>
      <c r="T59" s="12"/>
    </row>
    <row r="60" spans="1:22" x14ac:dyDescent="0.35">
      <c r="A60" s="377"/>
      <c r="B60" s="368"/>
      <c r="C60" s="24" t="s">
        <v>385</v>
      </c>
      <c r="D60" s="24" t="s">
        <v>257</v>
      </c>
      <c r="E60" s="358"/>
      <c r="F60" s="358"/>
      <c r="G60" s="358"/>
      <c r="H60" s="358"/>
      <c r="I60" s="358"/>
      <c r="J60" s="358"/>
      <c r="K60" s="296"/>
      <c r="L60" s="358"/>
      <c r="M60" s="293"/>
      <c r="N60" s="391"/>
      <c r="R60" s="12"/>
      <c r="S60" s="12"/>
      <c r="T60" s="12"/>
    </row>
    <row r="61" spans="1:22" x14ac:dyDescent="0.35">
      <c r="A61" s="377"/>
      <c r="B61" s="368"/>
      <c r="C61" s="24" t="s">
        <v>386</v>
      </c>
      <c r="D61" s="24" t="s">
        <v>257</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257</v>
      </c>
      <c r="E63" s="358"/>
      <c r="F63" s="358"/>
      <c r="G63" s="358"/>
      <c r="H63" s="358"/>
      <c r="I63" s="358"/>
      <c r="J63" s="358"/>
      <c r="K63" s="296"/>
      <c r="L63" s="358"/>
      <c r="M63" s="293"/>
      <c r="N63" s="391"/>
      <c r="R63" s="12"/>
      <c r="S63" s="12"/>
      <c r="T63" s="12"/>
    </row>
    <row r="64" spans="1:22" ht="15" thickBot="1" x14ac:dyDescent="0.4">
      <c r="A64" s="378"/>
      <c r="B64" s="369"/>
      <c r="C64" s="19" t="s">
        <v>389</v>
      </c>
      <c r="D64" s="24" t="s">
        <v>257</v>
      </c>
      <c r="E64" s="359"/>
      <c r="F64" s="359"/>
      <c r="G64" s="359"/>
      <c r="H64" s="359"/>
      <c r="I64" s="359"/>
      <c r="J64" s="359"/>
      <c r="K64" s="361"/>
      <c r="L64" s="330"/>
      <c r="M64" s="375"/>
      <c r="N64" s="392"/>
      <c r="R64" s="12"/>
      <c r="S64" s="12"/>
      <c r="T64" s="12"/>
    </row>
    <row r="65" spans="1:22" x14ac:dyDescent="0.35">
      <c r="A65" s="376" t="s">
        <v>390</v>
      </c>
      <c r="B65" s="367" t="s">
        <v>128</v>
      </c>
      <c r="C65" s="85" t="s">
        <v>391</v>
      </c>
      <c r="D65" s="86" t="s">
        <v>253</v>
      </c>
      <c r="E65" s="370" t="s">
        <v>435</v>
      </c>
      <c r="F65" s="370" t="s">
        <v>422</v>
      </c>
      <c r="G65" s="370" t="s">
        <v>427</v>
      </c>
      <c r="H65" s="370" t="s">
        <v>631</v>
      </c>
      <c r="I65" s="370" t="s">
        <v>439</v>
      </c>
      <c r="J65" s="370" t="s">
        <v>159</v>
      </c>
      <c r="K65" s="379" t="s">
        <v>1162</v>
      </c>
      <c r="L65" s="370"/>
      <c r="M65" s="374"/>
      <c r="N65" s="390"/>
      <c r="R65" s="12" t="str">
        <f>IF(OR(J65='Drop downs'!$G$7,J65='Drop downs'!$G$5), B65&amp;": "&amp;K65&amp;CHAR(10),"")</f>
        <v/>
      </c>
      <c r="S65" s="12" t="str">
        <f>IF(J65='Drop downs'!$G$2,B65&amp;": "&amp;K65&amp;""," ")</f>
        <v xml:space="preserve"> </v>
      </c>
      <c r="T65" s="12" t="str">
        <f>IF(LE5_Tourism_and_Accommodation!E65='Drop downs'!$B$6,LE5_Tourism_and_Accommodation!B65&amp;": "&amp;LE5_Tourism_and_Accommodation!K65&amp;"","")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24"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631</v>
      </c>
      <c r="I72" s="370" t="s">
        <v>425</v>
      </c>
      <c r="J72" s="370" t="s">
        <v>159</v>
      </c>
      <c r="K72" s="371" t="s">
        <v>1163</v>
      </c>
      <c r="L72" s="370"/>
      <c r="M72" s="374"/>
      <c r="N72" s="390"/>
      <c r="R72" s="12" t="str">
        <f>IF(OR(J72='Drop downs'!$G$7,J72='Drop downs'!$G$5), B72&amp;": "&amp;K72&amp;CHAR(10),"")</f>
        <v/>
      </c>
      <c r="S72" s="12" t="str">
        <f>IF(J72='Drop downs'!$G$2,B72&amp;": "&amp;K72&amp;""," ")</f>
        <v xml:space="preserve"> </v>
      </c>
      <c r="T72" s="12" t="str">
        <f>IF(LE5_Tourism_and_Accommodation!E72='Drop downs'!$B$6,LE5_Tourism_and_Accommodation!B72&amp;": "&amp;LE5_Tourism_and_Accommodation!K72&amp;"","")</f>
        <v/>
      </c>
      <c r="U72" t="str">
        <f t="shared" si="0"/>
        <v/>
      </c>
      <c r="V72" t="str">
        <f>IF(N72&gt;0,B72&amp;":"&amp;N72&amp;"
","")</f>
        <v/>
      </c>
    </row>
    <row r="73" spans="1:22" x14ac:dyDescent="0.35">
      <c r="A73" s="377"/>
      <c r="B73" s="368"/>
      <c r="C73" s="83" t="s">
        <v>400</v>
      </c>
      <c r="D73" s="24" t="s">
        <v>253</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24"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IF(LE5_Tourism_and_Accommodation!E77='Drop downs'!$B$6,LE5_Tourism_and_Accommodation!B77&amp;": "&amp;LE5_Tourism_and_Accommodation!K77&amp;"","")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490"/>
      <c r="L78" s="358"/>
      <c r="M78" s="293"/>
      <c r="N78" s="391"/>
      <c r="R78" s="12"/>
      <c r="S78" s="12"/>
      <c r="T78" s="12"/>
    </row>
    <row r="79" spans="1:22" x14ac:dyDescent="0.35">
      <c r="A79" s="365"/>
      <c r="B79" s="368"/>
      <c r="C79" s="83" t="s">
        <v>407</v>
      </c>
      <c r="D79" s="3" t="s">
        <v>257</v>
      </c>
      <c r="E79" s="358"/>
      <c r="F79" s="358"/>
      <c r="G79" s="358"/>
      <c r="H79" s="358"/>
      <c r="I79" s="358"/>
      <c r="J79" s="358"/>
      <c r="K79" s="490"/>
      <c r="L79" s="358"/>
      <c r="M79" s="293"/>
      <c r="N79" s="391"/>
      <c r="R79" s="12"/>
      <c r="S79" s="12"/>
      <c r="T79" s="12"/>
    </row>
    <row r="80" spans="1:22" x14ac:dyDescent="0.35">
      <c r="A80" s="365"/>
      <c r="B80" s="368"/>
      <c r="C80" s="84" t="s">
        <v>408</v>
      </c>
      <c r="D80" s="3" t="s">
        <v>257</v>
      </c>
      <c r="E80" s="358"/>
      <c r="F80" s="358"/>
      <c r="G80" s="358"/>
      <c r="H80" s="358"/>
      <c r="I80" s="358"/>
      <c r="J80" s="358"/>
      <c r="K80" s="490"/>
      <c r="L80" s="358"/>
      <c r="M80" s="293"/>
      <c r="N80" s="391"/>
      <c r="R80" s="12"/>
      <c r="S80" s="12"/>
      <c r="T80" s="12"/>
    </row>
    <row r="81" spans="1:22" ht="29" x14ac:dyDescent="0.35">
      <c r="A81" s="365"/>
      <c r="B81" s="368"/>
      <c r="C81" s="84" t="s">
        <v>409</v>
      </c>
      <c r="D81" s="3" t="s">
        <v>257</v>
      </c>
      <c r="E81" s="358"/>
      <c r="F81" s="358"/>
      <c r="G81" s="358"/>
      <c r="H81" s="358"/>
      <c r="I81" s="358"/>
      <c r="J81" s="358"/>
      <c r="K81" s="490"/>
      <c r="L81" s="358"/>
      <c r="M81" s="293"/>
      <c r="N81" s="391"/>
      <c r="R81" s="12"/>
      <c r="S81" s="12"/>
      <c r="T81" s="12"/>
    </row>
    <row r="82" spans="1:22" ht="29" x14ac:dyDescent="0.35">
      <c r="A82" s="365"/>
      <c r="B82" s="368"/>
      <c r="C82" s="84" t="s">
        <v>410</v>
      </c>
      <c r="D82" s="3" t="s">
        <v>257</v>
      </c>
      <c r="E82" s="358"/>
      <c r="F82" s="358"/>
      <c r="G82" s="358"/>
      <c r="H82" s="358"/>
      <c r="I82" s="358"/>
      <c r="J82" s="358"/>
      <c r="K82" s="490"/>
      <c r="L82" s="358"/>
      <c r="M82" s="293"/>
      <c r="N82" s="391"/>
      <c r="R82" s="12"/>
      <c r="S82" s="12"/>
      <c r="T82" s="12"/>
    </row>
    <row r="83" spans="1:22" ht="15" thickBot="1" x14ac:dyDescent="0.4">
      <c r="A83" s="366"/>
      <c r="B83" s="369"/>
      <c r="C83" s="90" t="s">
        <v>411</v>
      </c>
      <c r="D83" s="3" t="s">
        <v>257</v>
      </c>
      <c r="E83" s="359"/>
      <c r="F83" s="359"/>
      <c r="G83" s="359"/>
      <c r="H83" s="359"/>
      <c r="I83" s="359"/>
      <c r="J83" s="359"/>
      <c r="K83" s="491"/>
      <c r="L83" s="359"/>
      <c r="M83" s="363"/>
      <c r="N83" s="393"/>
      <c r="R83" s="12"/>
      <c r="S83" s="12"/>
      <c r="T83" s="12"/>
    </row>
    <row r="84" spans="1:22" x14ac:dyDescent="0.35">
      <c r="A84" s="364" t="s">
        <v>412</v>
      </c>
      <c r="B84" s="367" t="s">
        <v>131</v>
      </c>
      <c r="C84" s="101" t="s">
        <v>413</v>
      </c>
      <c r="D84" s="82" t="s">
        <v>257</v>
      </c>
      <c r="E84" s="332" t="s">
        <v>421</v>
      </c>
      <c r="F84" s="332" t="s">
        <v>422</v>
      </c>
      <c r="G84" s="332" t="s">
        <v>423</v>
      </c>
      <c r="H84" s="332" t="s">
        <v>631</v>
      </c>
      <c r="I84" s="332" t="s">
        <v>439</v>
      </c>
      <c r="J84" s="332" t="s">
        <v>159</v>
      </c>
      <c r="K84" s="360" t="s">
        <v>1164</v>
      </c>
      <c r="L84" s="332"/>
      <c r="M84" s="362"/>
      <c r="N84" s="394"/>
      <c r="R84" s="12" t="str">
        <f>IF(OR(J84='Drop downs'!$G$7,J84='Drop downs'!$G$5), B84&amp;": "&amp;K84&amp;CHAR(10),"")</f>
        <v/>
      </c>
      <c r="S84" s="12" t="str">
        <f>IF(J84='Drop downs'!$G$2,B84&amp;": "&amp;K84&amp;""," ")</f>
        <v xml:space="preserve"> </v>
      </c>
      <c r="T84" s="12" t="str">
        <f>IF(LE5_Tourism_and_Accommodation!E84='Drop downs'!$B$6,LE5_Tourism_and_Accommodation!B84&amp;": "&amp;LE5_Tourism_and_Accommodation!K84&amp;"","")</f>
        <v/>
      </c>
      <c r="U84" t="str">
        <f t="shared" si="1"/>
        <v/>
      </c>
      <c r="V84" t="str">
        <f>IF(N84&gt;0,B84&amp;":"&amp;N84&amp;"
","")</f>
        <v/>
      </c>
    </row>
    <row r="85" spans="1:22" x14ac:dyDescent="0.35">
      <c r="A85" s="365"/>
      <c r="B85" s="368"/>
      <c r="C85" s="84" t="s">
        <v>414</v>
      </c>
      <c r="D85" s="3" t="s">
        <v>253</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88.75" customHeight="1"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VjbpiuJDvhmim55fCHFoeY0fzvjO3yD/xYteuHkuy2U96pMU3+WYhzTWkHlQ5vA1sBsfibTv5HqpltqgjChQ3A==" saltValue="VN4tl6hN/dw6bV0PwIeph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256" priority="50">
      <formula>$D50="No"</formula>
    </cfRule>
  </conditionalFormatting>
  <conditionalFormatting sqref="C8:D87">
    <cfRule type="expression" dxfId="1255" priority="49">
      <formula>$D8="No"</formula>
    </cfRule>
  </conditionalFormatting>
  <conditionalFormatting sqref="J8 J18 J65 J72 J84">
    <cfRule type="cellIs" dxfId="1254" priority="82" operator="equal">
      <formula>"Significant Negative"</formula>
    </cfRule>
    <cfRule type="cellIs" dxfId="1253" priority="83" operator="equal">
      <formula>"Minor Negative"</formula>
    </cfRule>
    <cfRule type="cellIs" dxfId="1252" priority="84" operator="equal">
      <formula>"Uncertain"</formula>
    </cfRule>
    <cfRule type="cellIs" dxfId="1251" priority="85" operator="equal">
      <formula>"Neutral"</formula>
    </cfRule>
    <cfRule type="cellIs" dxfId="1250" priority="86" operator="equal">
      <formula>"Minor Positive"</formula>
    </cfRule>
    <cfRule type="cellIs" dxfId="1249" priority="87" operator="equal">
      <formula>"Significant Positive"</formula>
    </cfRule>
  </conditionalFormatting>
  <conditionalFormatting sqref="J20">
    <cfRule type="cellIs" dxfId="1248" priority="13" operator="equal">
      <formula>"Significant Negative"</formula>
    </cfRule>
    <cfRule type="cellIs" dxfId="1247" priority="14" operator="equal">
      <formula>"Minor Negative"</formula>
    </cfRule>
    <cfRule type="cellIs" dxfId="1246" priority="15" operator="equal">
      <formula>"Uncertain"</formula>
    </cfRule>
    <cfRule type="cellIs" dxfId="1245" priority="16" operator="equal">
      <formula>"Neutral"</formula>
    </cfRule>
    <cfRule type="cellIs" dxfId="1244" priority="17" operator="equal">
      <formula>"Minor Positive"</formula>
    </cfRule>
    <cfRule type="cellIs" dxfId="1243" priority="18" operator="equal">
      <formula>"Significant Positive"</formula>
    </cfRule>
  </conditionalFormatting>
  <conditionalFormatting sqref="J28">
    <cfRule type="cellIs" dxfId="1242" priority="19" operator="equal">
      <formula>"Significant Negative"</formula>
    </cfRule>
    <cfRule type="cellIs" dxfId="1241" priority="20" operator="equal">
      <formula>"Minor Negative"</formula>
    </cfRule>
    <cfRule type="cellIs" dxfId="1240" priority="21" operator="equal">
      <formula>"Uncertain"</formula>
    </cfRule>
    <cfRule type="cellIs" dxfId="1239" priority="22" operator="equal">
      <formula>"Neutral"</formula>
    </cfRule>
    <cfRule type="cellIs" dxfId="1238" priority="23" operator="equal">
      <formula>"Minor Positive"</formula>
    </cfRule>
    <cfRule type="cellIs" dxfId="1237" priority="24" operator="equal">
      <formula>"Significant Positive"</formula>
    </cfRule>
  </conditionalFormatting>
  <conditionalFormatting sqref="J36">
    <cfRule type="cellIs" dxfId="1236" priority="7" operator="equal">
      <formula>"Significant Negative"</formula>
    </cfRule>
    <cfRule type="cellIs" dxfId="1235" priority="8" operator="equal">
      <formula>"Minor Negative"</formula>
    </cfRule>
    <cfRule type="cellIs" dxfId="1234" priority="9" operator="equal">
      <formula>"Uncertain"</formula>
    </cfRule>
    <cfRule type="cellIs" dxfId="1233" priority="10" operator="equal">
      <formula>"Neutral"</formula>
    </cfRule>
    <cfRule type="cellIs" dxfId="1232" priority="11" operator="equal">
      <formula>"Minor Positive"</formula>
    </cfRule>
    <cfRule type="cellIs" dxfId="1231" priority="12" operator="equal">
      <formula>"Significant Positive"</formula>
    </cfRule>
  </conditionalFormatting>
  <conditionalFormatting sqref="J42">
    <cfRule type="cellIs" dxfId="1230" priority="1" operator="equal">
      <formula>"Significant Negative"</formula>
    </cfRule>
    <cfRule type="cellIs" dxfId="1229" priority="2" operator="equal">
      <formula>"Minor Negative"</formula>
    </cfRule>
    <cfRule type="cellIs" dxfId="1228" priority="3" operator="equal">
      <formula>"Uncertain"</formula>
    </cfRule>
    <cfRule type="cellIs" dxfId="1227" priority="4" operator="equal">
      <formula>"Neutral"</formula>
    </cfRule>
    <cfRule type="cellIs" dxfId="1226" priority="5" operator="equal">
      <formula>"Minor Positive"</formula>
    </cfRule>
    <cfRule type="cellIs" dxfId="1225" priority="6" operator="equal">
      <formula>"Significant Positive"</formula>
    </cfRule>
  </conditionalFormatting>
  <conditionalFormatting sqref="J47">
    <cfRule type="cellIs" dxfId="1224" priority="76" operator="equal">
      <formula>"Significant Negative"</formula>
    </cfRule>
    <cfRule type="cellIs" dxfId="1223" priority="77" operator="equal">
      <formula>"Minor Negative"</formula>
    </cfRule>
    <cfRule type="cellIs" dxfId="1222" priority="78" operator="equal">
      <formula>"Uncertain"</formula>
    </cfRule>
    <cfRule type="cellIs" dxfId="1221" priority="79" operator="equal">
      <formula>"Neutral"</formula>
    </cfRule>
    <cfRule type="cellIs" dxfId="1220" priority="80" operator="equal">
      <formula>"Minor Positive"</formula>
    </cfRule>
    <cfRule type="cellIs" dxfId="1219" priority="81" operator="equal">
      <formula>"Significant Positive"</formula>
    </cfRule>
  </conditionalFormatting>
  <conditionalFormatting sqref="J49">
    <cfRule type="cellIs" dxfId="1218" priority="31" operator="equal">
      <formula>"Significant Negative"</formula>
    </cfRule>
    <cfRule type="cellIs" dxfId="1217" priority="32" operator="equal">
      <formula>"Minor Negative"</formula>
    </cfRule>
    <cfRule type="cellIs" dxfId="1216" priority="33" operator="equal">
      <formula>"Uncertain"</formula>
    </cfRule>
    <cfRule type="cellIs" dxfId="1215" priority="34" operator="equal">
      <formula>"Neutral"</formula>
    </cfRule>
    <cfRule type="cellIs" dxfId="1214" priority="35" operator="equal">
      <formula>"Minor Positive"</formula>
    </cfRule>
    <cfRule type="cellIs" dxfId="1213" priority="36" operator="equal">
      <formula>"Significant Positive"</formula>
    </cfRule>
  </conditionalFormatting>
  <conditionalFormatting sqref="J54">
    <cfRule type="cellIs" dxfId="1212" priority="37" operator="equal">
      <formula>"Significant Negative"</formula>
    </cfRule>
    <cfRule type="cellIs" dxfId="1211" priority="38" operator="equal">
      <formula>"Minor Negative"</formula>
    </cfRule>
    <cfRule type="cellIs" dxfId="1210" priority="39" operator="equal">
      <formula>"Uncertain"</formula>
    </cfRule>
    <cfRule type="cellIs" dxfId="1209" priority="40" operator="equal">
      <formula>"Neutral"</formula>
    </cfRule>
    <cfRule type="cellIs" dxfId="1208" priority="41" operator="equal">
      <formula>"Minor Positive"</formula>
    </cfRule>
    <cfRule type="cellIs" dxfId="1207" priority="42" operator="equal">
      <formula>"Significant Positive"</formula>
    </cfRule>
  </conditionalFormatting>
  <conditionalFormatting sqref="J57">
    <cfRule type="cellIs" dxfId="1206" priority="43" operator="equal">
      <formula>"Significant Negative"</formula>
    </cfRule>
    <cfRule type="cellIs" dxfId="1205" priority="44" operator="equal">
      <formula>"Minor Negative"</formula>
    </cfRule>
    <cfRule type="cellIs" dxfId="1204" priority="45" operator="equal">
      <formula>"Uncertain"</formula>
    </cfRule>
    <cfRule type="cellIs" dxfId="1203" priority="46" operator="equal">
      <formula>"Neutral"</formula>
    </cfRule>
    <cfRule type="cellIs" dxfId="1202" priority="47" operator="equal">
      <formula>"Minor Positive"</formula>
    </cfRule>
    <cfRule type="cellIs" dxfId="1201" priority="48" operator="equal">
      <formula>"Significant Positive"</formula>
    </cfRule>
  </conditionalFormatting>
  <conditionalFormatting sqref="J77">
    <cfRule type="cellIs" dxfId="1200" priority="25" operator="equal">
      <formula>"Significant Negative"</formula>
    </cfRule>
    <cfRule type="cellIs" dxfId="1199" priority="26" operator="equal">
      <formula>"Minor Negative"</formula>
    </cfRule>
    <cfRule type="cellIs" dxfId="1198" priority="27" operator="equal">
      <formula>"Uncertain"</formula>
    </cfRule>
    <cfRule type="cellIs" dxfId="1197" priority="28" operator="equal">
      <formula>"Neutral"</formula>
    </cfRule>
    <cfRule type="cellIs" dxfId="1196" priority="29" operator="equal">
      <formula>"Minor Positive"</formula>
    </cfRule>
    <cfRule type="cellIs" dxfId="1195" priority="3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23BBEF5-4E35-49EE-B83E-7B22523C6118}">
          <x14:formula1>
            <xm:f>'Drop downs'!$A$2:$A$3</xm:f>
          </x14:formula1>
          <xm:sqref>D8:D87</xm:sqref>
        </x14:dataValidation>
        <x14:dataValidation type="list" allowBlank="1" showInputMessage="1" showErrorMessage="1" xr:uid="{1173FC42-AC4A-4EBF-AC78-95D2B0667472}">
          <x14:formula1>
            <xm:f>'Drop downs'!$J$2:$J$3</xm:f>
          </x14:formula1>
          <xm:sqref>L8 L18 L20 L28 L36 L42 L84 L54 L57 L65 L72 L77 L47 L49</xm:sqref>
        </x14:dataValidation>
        <x14:dataValidation type="list" allowBlank="1" showInputMessage="1" showErrorMessage="1" xr:uid="{05159C7A-63D3-4444-883F-C00D9D7C3EA5}">
          <x14:formula1>
            <xm:f>'Drop downs'!$B$2:$B$4</xm:f>
          </x14:formula1>
          <xm:sqref>E8 E18 E72 E54 E57 E77 E84 E49 E47 E65 E20 E28 E36 E42</xm:sqref>
        </x14:dataValidation>
        <x14:dataValidation type="list" allowBlank="1" showInputMessage="1" showErrorMessage="1" xr:uid="{72B73003-8014-4FC4-B7C7-54706F71D101}">
          <x14:formula1>
            <xm:f>'Drop downs'!$C$2:$C$5</xm:f>
          </x14:formula1>
          <xm:sqref>F8 F18 F72 F54 F57 F77 F84 F49 F47 F65 F20 F28 F36 F42</xm:sqref>
        </x14:dataValidation>
        <x14:dataValidation type="list" allowBlank="1" showInputMessage="1" showErrorMessage="1" xr:uid="{97A12555-3722-4EDC-9FC6-9F8AD75FC298}">
          <x14:formula1>
            <xm:f>'Drop downs'!$D$2:$D$7</xm:f>
          </x14:formula1>
          <xm:sqref>G8 G18 G72 G54 G57 G77 G84 G49 G47 G65 G20 G28 G36 G42</xm:sqref>
        </x14:dataValidation>
        <x14:dataValidation type="list" allowBlank="1" showInputMessage="1" showErrorMessage="1" xr:uid="{30338AAC-BE4C-48EF-AE69-8FFA75B769A1}">
          <x14:formula1>
            <xm:f>'Drop downs'!$E$2:$E$6</xm:f>
          </x14:formula1>
          <xm:sqref>H8 H18 H72 H54 H57 H77 H84 H49 H47 H65 H20 H28 H36 H42</xm:sqref>
        </x14:dataValidation>
        <x14:dataValidation type="list" allowBlank="1" showInputMessage="1" showErrorMessage="1" xr:uid="{B8A66F7B-E4B5-43AB-8615-C8D9F148880C}">
          <x14:formula1>
            <xm:f>'Drop downs'!$F$2:$F$6</xm:f>
          </x14:formula1>
          <xm:sqref>I8 I18 I72 I54 I57 I77 I84 I49 I47 I65 I20 I28 I36 I42</xm:sqref>
        </x14:dataValidation>
        <x14:dataValidation type="list" allowBlank="1" showInputMessage="1" showErrorMessage="1" xr:uid="{1FE9574C-F0CF-42CB-A2A0-5E8ADAD6707F}">
          <x14:formula1>
            <xm:f>'Drop downs'!$G$2:$G$7</xm:f>
          </x14:formula1>
          <xm:sqref>J8 J18 J72 J54 J57 J77 J84 J49 J47 J65 J20 J28 J36 J42</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9182-FA78-41FB-8AF9-D2300299DCBA}">
  <sheetPr codeName="Sheet147">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3" width="22.54296875" customWidth="1"/>
    <col min="14" max="14" width="20.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1165</v>
      </c>
      <c r="D1" s="321"/>
      <c r="E1" s="321"/>
      <c r="F1" s="322"/>
      <c r="G1" s="16"/>
      <c r="I1" s="7"/>
      <c r="J1" s="7"/>
      <c r="K1" s="7"/>
    </row>
    <row r="2" spans="1:22" x14ac:dyDescent="0.35">
      <c r="A2" s="74" t="s">
        <v>31</v>
      </c>
      <c r="B2" s="9"/>
      <c r="C2" s="323" t="s">
        <v>1166</v>
      </c>
      <c r="D2" s="323"/>
      <c r="E2" s="323"/>
      <c r="F2" s="324"/>
      <c r="I2" s="8"/>
      <c r="J2" s="8"/>
      <c r="K2" s="8"/>
    </row>
    <row r="3" spans="1:22" ht="35.5" customHeight="1" x14ac:dyDescent="0.35">
      <c r="A3" s="75" t="s">
        <v>32</v>
      </c>
      <c r="B3" s="4"/>
      <c r="C3" s="323" t="s">
        <v>1167</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78"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253</v>
      </c>
      <c r="E8" s="385" t="s">
        <v>435</v>
      </c>
      <c r="F8" s="385" t="s">
        <v>422</v>
      </c>
      <c r="G8" s="385" t="s">
        <v>423</v>
      </c>
      <c r="H8" s="385" t="s">
        <v>468</v>
      </c>
      <c r="I8" s="385" t="s">
        <v>425</v>
      </c>
      <c r="J8" s="370" t="s">
        <v>159</v>
      </c>
      <c r="K8" s="483" t="s">
        <v>1168</v>
      </c>
      <c r="L8" s="370" t="s">
        <v>253</v>
      </c>
      <c r="M8" s="390"/>
      <c r="N8" s="39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253</v>
      </c>
      <c r="E9" s="386"/>
      <c r="F9" s="386"/>
      <c r="G9" s="386"/>
      <c r="H9" s="386"/>
      <c r="I9" s="386"/>
      <c r="J9" s="358"/>
      <c r="K9" s="292"/>
      <c r="L9" s="358"/>
      <c r="M9" s="391"/>
      <c r="N9" s="391"/>
      <c r="R9" s="12"/>
      <c r="S9" s="12"/>
      <c r="T9" s="12"/>
    </row>
    <row r="10" spans="1:22" x14ac:dyDescent="0.35">
      <c r="A10" s="377"/>
      <c r="B10" s="388"/>
      <c r="C10" s="24" t="s">
        <v>326</v>
      </c>
      <c r="D10" s="24" t="s">
        <v>257</v>
      </c>
      <c r="E10" s="386"/>
      <c r="F10" s="386"/>
      <c r="G10" s="386"/>
      <c r="H10" s="386"/>
      <c r="I10" s="386"/>
      <c r="J10" s="358"/>
      <c r="K10" s="292"/>
      <c r="L10" s="358"/>
      <c r="M10" s="391"/>
      <c r="N10" s="391"/>
      <c r="R10" s="12"/>
      <c r="S10" s="12"/>
      <c r="T10" s="12"/>
    </row>
    <row r="11" spans="1:22" x14ac:dyDescent="0.35">
      <c r="A11" s="377"/>
      <c r="B11" s="388"/>
      <c r="C11" s="24" t="s">
        <v>327</v>
      </c>
      <c r="D11" s="24" t="s">
        <v>257</v>
      </c>
      <c r="E11" s="386"/>
      <c r="F11" s="386"/>
      <c r="G11" s="386"/>
      <c r="H11" s="386"/>
      <c r="I11" s="386"/>
      <c r="J11" s="358"/>
      <c r="K11" s="292"/>
      <c r="L11" s="358"/>
      <c r="M11" s="391"/>
      <c r="N11" s="391"/>
      <c r="R11" s="12"/>
      <c r="S11" s="12"/>
      <c r="T11" s="12"/>
    </row>
    <row r="12" spans="1:22" x14ac:dyDescent="0.35">
      <c r="A12" s="377"/>
      <c r="B12" s="388"/>
      <c r="C12" s="24" t="s">
        <v>328</v>
      </c>
      <c r="D12" s="24" t="s">
        <v>253</v>
      </c>
      <c r="E12" s="386"/>
      <c r="F12" s="386"/>
      <c r="G12" s="386"/>
      <c r="H12" s="386"/>
      <c r="I12" s="386"/>
      <c r="J12" s="358"/>
      <c r="K12" s="292"/>
      <c r="L12" s="358"/>
      <c r="M12" s="391"/>
      <c r="N12" s="391"/>
      <c r="R12" s="12"/>
      <c r="S12" s="12"/>
      <c r="T12" s="12"/>
    </row>
    <row r="13" spans="1:22" x14ac:dyDescent="0.35">
      <c r="A13" s="377"/>
      <c r="B13" s="388"/>
      <c r="C13" s="24" t="s">
        <v>329</v>
      </c>
      <c r="D13" s="24" t="s">
        <v>253</v>
      </c>
      <c r="E13" s="386"/>
      <c r="F13" s="386"/>
      <c r="G13" s="386"/>
      <c r="H13" s="386"/>
      <c r="I13" s="386"/>
      <c r="J13" s="358"/>
      <c r="K13" s="292"/>
      <c r="L13" s="358"/>
      <c r="M13" s="391"/>
      <c r="N13" s="391"/>
      <c r="R13" s="12"/>
      <c r="S13" s="12"/>
      <c r="T13" s="12"/>
    </row>
    <row r="14" spans="1:22" x14ac:dyDescent="0.35">
      <c r="A14" s="377"/>
      <c r="B14" s="388"/>
      <c r="C14" s="24" t="s">
        <v>330</v>
      </c>
      <c r="D14" s="24" t="s">
        <v>253</v>
      </c>
      <c r="E14" s="386"/>
      <c r="F14" s="386"/>
      <c r="G14" s="386"/>
      <c r="H14" s="386"/>
      <c r="I14" s="386"/>
      <c r="J14" s="358"/>
      <c r="K14" s="292"/>
      <c r="L14" s="358"/>
      <c r="M14" s="391"/>
      <c r="N14" s="391"/>
      <c r="R14" s="12"/>
      <c r="S14" s="12"/>
      <c r="T14" s="12"/>
    </row>
    <row r="15" spans="1:22" x14ac:dyDescent="0.35">
      <c r="A15" s="377"/>
      <c r="B15" s="388"/>
      <c r="C15" s="24" t="s">
        <v>331</v>
      </c>
      <c r="D15" s="24" t="s">
        <v>257</v>
      </c>
      <c r="E15" s="386"/>
      <c r="F15" s="386"/>
      <c r="G15" s="386"/>
      <c r="H15" s="386"/>
      <c r="I15" s="386"/>
      <c r="J15" s="358"/>
      <c r="K15" s="292"/>
      <c r="L15" s="358"/>
      <c r="M15" s="391"/>
      <c r="N15" s="391"/>
      <c r="R15" s="12"/>
      <c r="S15" s="12"/>
      <c r="T15" s="12"/>
    </row>
    <row r="16" spans="1:22" ht="29" x14ac:dyDescent="0.35">
      <c r="A16" s="377"/>
      <c r="B16" s="388"/>
      <c r="C16" s="24" t="s">
        <v>332</v>
      </c>
      <c r="D16" s="24" t="s">
        <v>257</v>
      </c>
      <c r="E16" s="386"/>
      <c r="F16" s="386"/>
      <c r="G16" s="386"/>
      <c r="H16" s="386"/>
      <c r="I16" s="386"/>
      <c r="J16" s="358"/>
      <c r="K16" s="292"/>
      <c r="L16" s="358"/>
      <c r="M16" s="391"/>
      <c r="N16" s="391"/>
      <c r="R16" s="12"/>
      <c r="S16" s="12"/>
      <c r="T16" s="12"/>
    </row>
    <row r="17" spans="1:22" ht="15" thickBot="1" x14ac:dyDescent="0.4">
      <c r="A17" s="378"/>
      <c r="B17" s="327"/>
      <c r="C17" s="19" t="s">
        <v>333</v>
      </c>
      <c r="D17" s="19" t="s">
        <v>253</v>
      </c>
      <c r="E17" s="318"/>
      <c r="F17" s="318"/>
      <c r="G17" s="318"/>
      <c r="H17" s="318"/>
      <c r="I17" s="318"/>
      <c r="J17" s="330"/>
      <c r="K17" s="484"/>
      <c r="L17" s="330"/>
      <c r="M17" s="392"/>
      <c r="N17" s="392"/>
      <c r="R17" s="12"/>
      <c r="S17" s="12"/>
      <c r="T17" s="12"/>
    </row>
    <row r="18" spans="1:22" ht="39" customHeight="1" x14ac:dyDescent="0.35">
      <c r="A18" s="646" t="s">
        <v>334</v>
      </c>
      <c r="B18" s="367" t="s">
        <v>119</v>
      </c>
      <c r="C18" s="86" t="s">
        <v>335</v>
      </c>
      <c r="D18" s="86" t="s">
        <v>253</v>
      </c>
      <c r="E18" s="370" t="s">
        <v>435</v>
      </c>
      <c r="F18" s="370" t="s">
        <v>422</v>
      </c>
      <c r="G18" s="370" t="s">
        <v>423</v>
      </c>
      <c r="H18" s="370" t="s">
        <v>468</v>
      </c>
      <c r="I18" s="370" t="s">
        <v>425</v>
      </c>
      <c r="J18" s="370" t="s">
        <v>159</v>
      </c>
      <c r="K18" s="379" t="s">
        <v>1169</v>
      </c>
      <c r="L18" s="370" t="s">
        <v>257</v>
      </c>
      <c r="M18" s="390"/>
      <c r="N18" s="39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R19" s="12"/>
      <c r="S19" s="12"/>
      <c r="T19" s="12"/>
    </row>
    <row r="20" spans="1:22" ht="72.5" x14ac:dyDescent="0.35">
      <c r="A20" s="376" t="s">
        <v>337</v>
      </c>
      <c r="B20" s="367" t="s">
        <v>120</v>
      </c>
      <c r="C20" s="79" t="s">
        <v>338</v>
      </c>
      <c r="D20" s="79" t="s">
        <v>253</v>
      </c>
      <c r="E20" s="370" t="s">
        <v>421</v>
      </c>
      <c r="F20" s="370" t="s">
        <v>422</v>
      </c>
      <c r="G20" s="370" t="s">
        <v>423</v>
      </c>
      <c r="H20" s="370" t="s">
        <v>468</v>
      </c>
      <c r="I20" s="370" t="s">
        <v>425</v>
      </c>
      <c r="J20" s="370" t="s">
        <v>159</v>
      </c>
      <c r="K20" s="379" t="s">
        <v>1170</v>
      </c>
      <c r="L20" s="370" t="s">
        <v>253</v>
      </c>
      <c r="M20" s="390"/>
      <c r="N20" s="39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253</v>
      </c>
      <c r="E21" s="358"/>
      <c r="F21" s="358"/>
      <c r="G21" s="358"/>
      <c r="H21" s="358"/>
      <c r="I21" s="358"/>
      <c r="J21" s="358"/>
      <c r="K21" s="296"/>
      <c r="L21" s="358"/>
      <c r="M21" s="391"/>
      <c r="N21" s="391"/>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R22" s="12"/>
      <c r="S22" s="12"/>
      <c r="T22" s="12"/>
    </row>
    <row r="23" spans="1:22" x14ac:dyDescent="0.35">
      <c r="A23" s="377"/>
      <c r="B23" s="368"/>
      <c r="C23" s="3" t="s">
        <v>341</v>
      </c>
      <c r="D23" s="3" t="s">
        <v>257</v>
      </c>
      <c r="E23" s="358"/>
      <c r="F23" s="358"/>
      <c r="G23" s="358"/>
      <c r="H23" s="358"/>
      <c r="I23" s="358"/>
      <c r="J23" s="358"/>
      <c r="K23" s="296"/>
      <c r="L23" s="358"/>
      <c r="M23" s="391"/>
      <c r="N23" s="391"/>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R24" s="12"/>
      <c r="S24" s="12"/>
      <c r="T24" s="12"/>
    </row>
    <row r="25" spans="1:22" ht="29" x14ac:dyDescent="0.35">
      <c r="A25" s="377"/>
      <c r="B25" s="368"/>
      <c r="C25" s="3" t="s">
        <v>343</v>
      </c>
      <c r="D25" s="3" t="s">
        <v>257</v>
      </c>
      <c r="E25" s="358"/>
      <c r="F25" s="358"/>
      <c r="G25" s="358"/>
      <c r="H25" s="358"/>
      <c r="I25" s="358"/>
      <c r="J25" s="358"/>
      <c r="K25" s="296"/>
      <c r="L25" s="358"/>
      <c r="M25" s="391"/>
      <c r="N25" s="391"/>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R26" s="12"/>
      <c r="S26" s="12"/>
      <c r="T26" s="12"/>
    </row>
    <row r="27" spans="1:22" ht="29.5" thickBot="1" x14ac:dyDescent="0.4">
      <c r="A27" s="378"/>
      <c r="B27" s="369"/>
      <c r="C27" s="15" t="s">
        <v>345</v>
      </c>
      <c r="D27" s="15" t="s">
        <v>257</v>
      </c>
      <c r="E27" s="330"/>
      <c r="F27" s="330"/>
      <c r="G27" s="330"/>
      <c r="H27" s="330"/>
      <c r="I27" s="330"/>
      <c r="J27" s="330"/>
      <c r="K27" s="380"/>
      <c r="L27" s="330"/>
      <c r="M27" s="392"/>
      <c r="N27" s="392"/>
      <c r="R27" s="12"/>
      <c r="S27" s="12"/>
      <c r="T27" s="12"/>
    </row>
    <row r="28" spans="1:22" ht="29.15" customHeight="1" x14ac:dyDescent="0.35">
      <c r="A28" s="376" t="s">
        <v>346</v>
      </c>
      <c r="B28" s="367" t="s">
        <v>121</v>
      </c>
      <c r="C28" s="85" t="s">
        <v>347</v>
      </c>
      <c r="D28" s="79" t="s">
        <v>253</v>
      </c>
      <c r="E28" s="404" t="s">
        <v>421</v>
      </c>
      <c r="F28" s="370" t="s">
        <v>466</v>
      </c>
      <c r="G28" s="370" t="s">
        <v>423</v>
      </c>
      <c r="H28" s="370" t="s">
        <v>468</v>
      </c>
      <c r="I28" s="370" t="s">
        <v>425</v>
      </c>
      <c r="J28" s="370" t="s">
        <v>159</v>
      </c>
      <c r="K28" s="379" t="s">
        <v>1171</v>
      </c>
      <c r="L28" s="370" t="s">
        <v>257</v>
      </c>
      <c r="M28" s="390"/>
      <c r="N28" s="39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253</v>
      </c>
      <c r="E29" s="331"/>
      <c r="F29" s="358"/>
      <c r="G29" s="358"/>
      <c r="H29" s="358"/>
      <c r="I29" s="358"/>
      <c r="J29" s="358"/>
      <c r="K29" s="296"/>
      <c r="L29" s="358"/>
      <c r="M29" s="391"/>
      <c r="N29" s="391"/>
      <c r="R29" s="12"/>
      <c r="S29" s="12"/>
      <c r="T29" s="12"/>
    </row>
    <row r="30" spans="1:22" x14ac:dyDescent="0.35">
      <c r="A30" s="377"/>
      <c r="B30" s="368"/>
      <c r="C30" s="83" t="s">
        <v>349</v>
      </c>
      <c r="D30" s="3" t="s">
        <v>257</v>
      </c>
      <c r="E30" s="331"/>
      <c r="F30" s="358"/>
      <c r="G30" s="358"/>
      <c r="H30" s="358"/>
      <c r="I30" s="358"/>
      <c r="J30" s="358"/>
      <c r="K30" s="296"/>
      <c r="L30" s="358"/>
      <c r="M30" s="391"/>
      <c r="N30" s="391"/>
      <c r="R30" s="12"/>
      <c r="S30" s="12"/>
      <c r="T30" s="12"/>
    </row>
    <row r="31" spans="1:22" ht="30" customHeight="1" x14ac:dyDescent="0.35">
      <c r="A31" s="377"/>
      <c r="B31" s="368"/>
      <c r="C31" s="83" t="s">
        <v>350</v>
      </c>
      <c r="D31" s="3" t="s">
        <v>253</v>
      </c>
      <c r="E31" s="331"/>
      <c r="F31" s="358"/>
      <c r="G31" s="358"/>
      <c r="H31" s="358"/>
      <c r="I31" s="358"/>
      <c r="J31" s="358"/>
      <c r="K31" s="296"/>
      <c r="L31" s="358"/>
      <c r="M31" s="391"/>
      <c r="N31" s="391"/>
      <c r="R31" s="12"/>
      <c r="S31" s="12"/>
      <c r="T31" s="12"/>
    </row>
    <row r="32" spans="1:22" x14ac:dyDescent="0.35">
      <c r="A32" s="377"/>
      <c r="B32" s="368"/>
      <c r="C32" s="83" t="s">
        <v>351</v>
      </c>
      <c r="D32" s="3" t="s">
        <v>253</v>
      </c>
      <c r="E32" s="331"/>
      <c r="F32" s="358"/>
      <c r="G32" s="358"/>
      <c r="H32" s="358"/>
      <c r="I32" s="358"/>
      <c r="J32" s="358"/>
      <c r="K32" s="296"/>
      <c r="L32" s="358"/>
      <c r="M32" s="391"/>
      <c r="N32" s="391"/>
      <c r="R32" s="12"/>
      <c r="S32" s="12"/>
      <c r="T32" s="12"/>
    </row>
    <row r="33" spans="1:22" x14ac:dyDescent="0.35">
      <c r="A33" s="377"/>
      <c r="B33" s="368"/>
      <c r="C33" s="83" t="s">
        <v>352</v>
      </c>
      <c r="D33" s="3" t="s">
        <v>253</v>
      </c>
      <c r="E33" s="331"/>
      <c r="F33" s="358"/>
      <c r="G33" s="358"/>
      <c r="H33" s="358"/>
      <c r="I33" s="358"/>
      <c r="J33" s="358"/>
      <c r="K33" s="296"/>
      <c r="L33" s="358"/>
      <c r="M33" s="391"/>
      <c r="N33" s="391"/>
      <c r="R33" s="12"/>
      <c r="S33" s="12"/>
      <c r="T33" s="12"/>
    </row>
    <row r="34" spans="1:22" x14ac:dyDescent="0.35">
      <c r="A34" s="377"/>
      <c r="B34" s="368"/>
      <c r="C34" s="83" t="s">
        <v>353</v>
      </c>
      <c r="D34" s="3" t="s">
        <v>257</v>
      </c>
      <c r="E34" s="331"/>
      <c r="F34" s="358"/>
      <c r="G34" s="358"/>
      <c r="H34" s="358"/>
      <c r="I34" s="358"/>
      <c r="J34" s="358"/>
      <c r="K34" s="296"/>
      <c r="L34" s="358"/>
      <c r="M34" s="391"/>
      <c r="N34" s="391"/>
      <c r="R34" s="12"/>
      <c r="S34" s="12"/>
      <c r="T34" s="12"/>
    </row>
    <row r="35" spans="1:22" ht="15" thickBot="1" x14ac:dyDescent="0.4">
      <c r="A35" s="378"/>
      <c r="B35" s="369"/>
      <c r="C35" s="100" t="s">
        <v>354</v>
      </c>
      <c r="D35" s="15" t="s">
        <v>257</v>
      </c>
      <c r="E35" s="405"/>
      <c r="F35" s="330"/>
      <c r="G35" s="330"/>
      <c r="H35" s="330"/>
      <c r="I35" s="330"/>
      <c r="J35" s="330"/>
      <c r="K35" s="380"/>
      <c r="L35" s="330"/>
      <c r="M35" s="392"/>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R37" s="12"/>
      <c r="S37" s="12"/>
      <c r="T37" s="12"/>
    </row>
    <row r="38" spans="1:22" x14ac:dyDescent="0.35">
      <c r="A38" s="377"/>
      <c r="B38" s="368"/>
      <c r="C38" s="3" t="s">
        <v>358</v>
      </c>
      <c r="D38" s="3" t="s">
        <v>257</v>
      </c>
      <c r="E38" s="358"/>
      <c r="F38" s="358"/>
      <c r="G38" s="358"/>
      <c r="H38" s="358"/>
      <c r="I38" s="358"/>
      <c r="J38" s="358"/>
      <c r="K38" s="296"/>
      <c r="L38" s="358"/>
      <c r="M38" s="391"/>
      <c r="N38" s="391"/>
      <c r="R38" s="12"/>
      <c r="S38" s="12"/>
      <c r="T38" s="12"/>
    </row>
    <row r="39" spans="1:22" ht="29" x14ac:dyDescent="0.35">
      <c r="A39" s="377"/>
      <c r="B39" s="368"/>
      <c r="C39" s="3" t="s">
        <v>359</v>
      </c>
      <c r="D39" s="3" t="s">
        <v>257</v>
      </c>
      <c r="E39" s="358"/>
      <c r="F39" s="358"/>
      <c r="G39" s="358"/>
      <c r="H39" s="358"/>
      <c r="I39" s="358"/>
      <c r="J39" s="358"/>
      <c r="K39" s="296"/>
      <c r="L39" s="358"/>
      <c r="M39" s="391"/>
      <c r="N39" s="391"/>
      <c r="R39" s="12"/>
      <c r="S39" s="12"/>
      <c r="T39" s="12"/>
    </row>
    <row r="40" spans="1:22" ht="43.5" x14ac:dyDescent="0.35">
      <c r="A40" s="377"/>
      <c r="B40" s="368"/>
      <c r="C40" s="3" t="s">
        <v>360</v>
      </c>
      <c r="D40" s="3" t="s">
        <v>257</v>
      </c>
      <c r="E40" s="358"/>
      <c r="F40" s="358"/>
      <c r="G40" s="358"/>
      <c r="H40" s="358"/>
      <c r="I40" s="358"/>
      <c r="J40" s="358"/>
      <c r="K40" s="296"/>
      <c r="L40" s="358"/>
      <c r="M40" s="391"/>
      <c r="N40" s="391"/>
      <c r="R40" s="12"/>
      <c r="S40" s="12"/>
      <c r="T40" s="12"/>
    </row>
    <row r="41" spans="1:22" ht="29.5" thickBot="1" x14ac:dyDescent="0.4">
      <c r="A41" s="378"/>
      <c r="B41" s="369"/>
      <c r="C41" s="15" t="s">
        <v>361</v>
      </c>
      <c r="D41" s="15" t="s">
        <v>257</v>
      </c>
      <c r="E41" s="330"/>
      <c r="F41" s="330"/>
      <c r="G41" s="330"/>
      <c r="H41" s="330"/>
      <c r="I41" s="330"/>
      <c r="J41" s="330"/>
      <c r="K41" s="380"/>
      <c r="L41" s="330"/>
      <c r="M41" s="392"/>
      <c r="N41" s="392"/>
      <c r="R41" s="12"/>
      <c r="S41" s="12"/>
      <c r="T41" s="12"/>
    </row>
    <row r="42" spans="1:22" ht="29" x14ac:dyDescent="0.35">
      <c r="A42" s="376" t="s">
        <v>362</v>
      </c>
      <c r="B42" s="367" t="s">
        <v>123</v>
      </c>
      <c r="C42" s="79" t="s">
        <v>363</v>
      </c>
      <c r="D42" s="79" t="s">
        <v>253</v>
      </c>
      <c r="E42" s="370" t="s">
        <v>103</v>
      </c>
      <c r="F42" s="370" t="s">
        <v>103</v>
      </c>
      <c r="G42" s="370" t="s">
        <v>103</v>
      </c>
      <c r="H42" s="370" t="s">
        <v>103</v>
      </c>
      <c r="I42" s="370" t="s">
        <v>103</v>
      </c>
      <c r="J42" s="370" t="s">
        <v>161</v>
      </c>
      <c r="K42" s="379" t="s">
        <v>664</v>
      </c>
      <c r="L42" s="370" t="s">
        <v>257</v>
      </c>
      <c r="M42" s="390"/>
      <c r="N42" s="39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253</v>
      </c>
      <c r="E43" s="358"/>
      <c r="F43" s="358"/>
      <c r="G43" s="358"/>
      <c r="H43" s="358"/>
      <c r="I43" s="358"/>
      <c r="J43" s="358"/>
      <c r="K43" s="296"/>
      <c r="L43" s="358"/>
      <c r="M43" s="391"/>
      <c r="N43" s="391"/>
      <c r="R43" s="12"/>
      <c r="S43" s="12"/>
      <c r="T43" s="12"/>
    </row>
    <row r="44" spans="1:22" x14ac:dyDescent="0.35">
      <c r="A44" s="377"/>
      <c r="B44" s="368"/>
      <c r="C44" s="3" t="s">
        <v>365</v>
      </c>
      <c r="D44" s="3" t="s">
        <v>257</v>
      </c>
      <c r="E44" s="358"/>
      <c r="F44" s="358"/>
      <c r="G44" s="358"/>
      <c r="H44" s="358"/>
      <c r="I44" s="358"/>
      <c r="J44" s="358"/>
      <c r="K44" s="296"/>
      <c r="L44" s="358"/>
      <c r="M44" s="391"/>
      <c r="N44" s="391"/>
      <c r="R44" s="12"/>
      <c r="S44" s="12"/>
      <c r="T44" s="12"/>
    </row>
    <row r="45" spans="1:22" x14ac:dyDescent="0.35">
      <c r="A45" s="377"/>
      <c r="B45" s="368"/>
      <c r="C45" s="3" t="s">
        <v>366</v>
      </c>
      <c r="D45" s="3" t="s">
        <v>257</v>
      </c>
      <c r="E45" s="358"/>
      <c r="F45" s="358"/>
      <c r="G45" s="358"/>
      <c r="H45" s="358"/>
      <c r="I45" s="358"/>
      <c r="J45" s="358"/>
      <c r="K45" s="296"/>
      <c r="L45" s="358"/>
      <c r="M45" s="391"/>
      <c r="N45" s="391"/>
      <c r="R45" s="12"/>
      <c r="S45" s="12"/>
      <c r="T45" s="12"/>
    </row>
    <row r="46" spans="1:22" ht="29.5" thickBot="1" x14ac:dyDescent="0.4">
      <c r="A46" s="378"/>
      <c r="B46" s="369"/>
      <c r="C46" s="15" t="s">
        <v>367</v>
      </c>
      <c r="D46" s="15" t="s">
        <v>257</v>
      </c>
      <c r="E46" s="330"/>
      <c r="F46" s="330"/>
      <c r="G46" s="330"/>
      <c r="H46" s="330"/>
      <c r="I46" s="330"/>
      <c r="J46" s="330"/>
      <c r="K46" s="380"/>
      <c r="L46" s="330"/>
      <c r="M46" s="392"/>
      <c r="N46" s="392"/>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R50" s="12"/>
      <c r="S50" s="12"/>
      <c r="T50" s="12"/>
    </row>
    <row r="51" spans="1:22" x14ac:dyDescent="0.35">
      <c r="A51" s="377"/>
      <c r="B51" s="368"/>
      <c r="C51" s="97" t="s">
        <v>374</v>
      </c>
      <c r="D51" s="24" t="s">
        <v>257</v>
      </c>
      <c r="E51" s="358"/>
      <c r="F51" s="358"/>
      <c r="G51" s="358"/>
      <c r="H51" s="358"/>
      <c r="I51" s="358"/>
      <c r="J51" s="358"/>
      <c r="K51" s="296"/>
      <c r="L51" s="358"/>
      <c r="M51" s="391"/>
      <c r="N51" s="391"/>
      <c r="R51" s="12"/>
      <c r="S51" s="12"/>
      <c r="T51" s="12"/>
    </row>
    <row r="52" spans="1:22" x14ac:dyDescent="0.35">
      <c r="A52" s="377"/>
      <c r="B52" s="368"/>
      <c r="C52" s="24" t="s">
        <v>375</v>
      </c>
      <c r="D52" s="24" t="s">
        <v>257</v>
      </c>
      <c r="E52" s="358"/>
      <c r="F52" s="358"/>
      <c r="G52" s="358"/>
      <c r="H52" s="358"/>
      <c r="I52" s="358"/>
      <c r="J52" s="358"/>
      <c r="K52" s="296"/>
      <c r="L52" s="358"/>
      <c r="M52" s="391"/>
      <c r="N52" s="391"/>
      <c r="R52" s="12"/>
      <c r="S52" s="12"/>
      <c r="T52" s="12"/>
    </row>
    <row r="53" spans="1:22" ht="15" thickBot="1" x14ac:dyDescent="0.4">
      <c r="A53" s="378"/>
      <c r="B53" s="369"/>
      <c r="C53" s="19" t="s">
        <v>376</v>
      </c>
      <c r="D53" s="19" t="s">
        <v>257</v>
      </c>
      <c r="E53" s="330"/>
      <c r="F53" s="330"/>
      <c r="G53" s="330"/>
      <c r="H53" s="330"/>
      <c r="I53" s="330"/>
      <c r="J53" s="330"/>
      <c r="K53" s="380"/>
      <c r="L53" s="330"/>
      <c r="M53" s="392"/>
      <c r="N53" s="392"/>
      <c r="R53" s="12"/>
      <c r="S53" s="12"/>
      <c r="T53" s="12"/>
    </row>
    <row r="54" spans="1:22" ht="29.25" customHeight="1" x14ac:dyDescent="0.35">
      <c r="A54" s="376" t="s">
        <v>377</v>
      </c>
      <c r="B54" s="367" t="s">
        <v>126</v>
      </c>
      <c r="C54" s="95" t="s">
        <v>378</v>
      </c>
      <c r="D54" s="86" t="s">
        <v>257</v>
      </c>
      <c r="E54" s="370" t="s">
        <v>421</v>
      </c>
      <c r="F54" s="370" t="s">
        <v>444</v>
      </c>
      <c r="G54" s="370" t="s">
        <v>423</v>
      </c>
      <c r="H54" s="370" t="s">
        <v>424</v>
      </c>
      <c r="I54" s="370" t="s">
        <v>425</v>
      </c>
      <c r="J54" s="370" t="s">
        <v>159</v>
      </c>
      <c r="K54" s="379" t="s">
        <v>1172</v>
      </c>
      <c r="L54" s="370" t="s">
        <v>257</v>
      </c>
      <c r="M54" s="390"/>
      <c r="N54" s="39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R55" s="12"/>
      <c r="S55" s="12"/>
      <c r="T55" s="12"/>
    </row>
    <row r="56" spans="1:22" ht="29.5" thickBot="1" x14ac:dyDescent="0.4">
      <c r="A56" s="378"/>
      <c r="B56" s="369"/>
      <c r="C56" s="98" t="s">
        <v>380</v>
      </c>
      <c r="D56" s="19" t="s">
        <v>253</v>
      </c>
      <c r="E56" s="330"/>
      <c r="F56" s="330"/>
      <c r="G56" s="330"/>
      <c r="H56" s="330"/>
      <c r="I56" s="330"/>
      <c r="J56" s="330"/>
      <c r="K56" s="380"/>
      <c r="L56" s="330"/>
      <c r="M56" s="392"/>
      <c r="N56" s="392"/>
      <c r="R56" s="12"/>
      <c r="S56" s="12"/>
      <c r="T56" s="12"/>
    </row>
    <row r="57" spans="1:22" x14ac:dyDescent="0.35">
      <c r="A57" s="376" t="s">
        <v>381</v>
      </c>
      <c r="B57" s="367" t="s">
        <v>127</v>
      </c>
      <c r="C57" s="86" t="s">
        <v>382</v>
      </c>
      <c r="D57" s="86" t="s">
        <v>257</v>
      </c>
      <c r="E57" s="370" t="s">
        <v>435</v>
      </c>
      <c r="F57" s="370" t="s">
        <v>422</v>
      </c>
      <c r="G57" s="370" t="s">
        <v>423</v>
      </c>
      <c r="H57" s="370" t="s">
        <v>424</v>
      </c>
      <c r="I57" s="370" t="s">
        <v>439</v>
      </c>
      <c r="J57" s="370" t="s">
        <v>159</v>
      </c>
      <c r="K57" s="379" t="s">
        <v>1173</v>
      </c>
      <c r="L57" s="370" t="s">
        <v>253</v>
      </c>
      <c r="M57" s="390"/>
      <c r="N57" s="39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253</v>
      </c>
      <c r="E58" s="358"/>
      <c r="F58" s="358"/>
      <c r="G58" s="358"/>
      <c r="H58" s="358"/>
      <c r="I58" s="358"/>
      <c r="J58" s="358"/>
      <c r="K58" s="296"/>
      <c r="L58" s="358"/>
      <c r="M58" s="391"/>
      <c r="N58" s="391"/>
      <c r="R58" s="12"/>
      <c r="S58" s="12"/>
      <c r="T58" s="12"/>
    </row>
    <row r="59" spans="1:22" x14ac:dyDescent="0.35">
      <c r="A59" s="377"/>
      <c r="B59" s="368"/>
      <c r="C59" s="24" t="s">
        <v>384</v>
      </c>
      <c r="D59" s="24" t="s">
        <v>257</v>
      </c>
      <c r="E59" s="358"/>
      <c r="F59" s="358"/>
      <c r="G59" s="358"/>
      <c r="H59" s="358"/>
      <c r="I59" s="358"/>
      <c r="J59" s="358"/>
      <c r="K59" s="296"/>
      <c r="L59" s="358"/>
      <c r="M59" s="391"/>
      <c r="N59" s="391"/>
      <c r="R59" s="12"/>
      <c r="S59" s="12"/>
      <c r="T59" s="12"/>
    </row>
    <row r="60" spans="1:22" x14ac:dyDescent="0.35">
      <c r="A60" s="377"/>
      <c r="B60" s="368"/>
      <c r="C60" s="24" t="s">
        <v>385</v>
      </c>
      <c r="D60" s="24" t="s">
        <v>257</v>
      </c>
      <c r="E60" s="358"/>
      <c r="F60" s="358"/>
      <c r="G60" s="358"/>
      <c r="H60" s="358"/>
      <c r="I60" s="358"/>
      <c r="J60" s="358"/>
      <c r="K60" s="296"/>
      <c r="L60" s="358"/>
      <c r="M60" s="391"/>
      <c r="N60" s="391"/>
      <c r="R60" s="12"/>
      <c r="S60" s="12"/>
      <c r="T60" s="12"/>
    </row>
    <row r="61" spans="1:22" x14ac:dyDescent="0.35">
      <c r="A61" s="377"/>
      <c r="B61" s="368"/>
      <c r="C61" s="24" t="s">
        <v>386</v>
      </c>
      <c r="D61" s="24" t="s">
        <v>257</v>
      </c>
      <c r="E61" s="358"/>
      <c r="F61" s="358"/>
      <c r="G61" s="358"/>
      <c r="H61" s="358"/>
      <c r="I61" s="358"/>
      <c r="J61" s="358"/>
      <c r="K61" s="296"/>
      <c r="L61" s="358"/>
      <c r="M61" s="391"/>
      <c r="N61" s="391"/>
      <c r="R61" s="12"/>
      <c r="S61" s="12"/>
      <c r="T61" s="12"/>
    </row>
    <row r="62" spans="1:22" x14ac:dyDescent="0.35">
      <c r="A62" s="377"/>
      <c r="B62" s="368"/>
      <c r="C62" s="24" t="s">
        <v>387</v>
      </c>
      <c r="D62" s="24" t="s">
        <v>257</v>
      </c>
      <c r="E62" s="358"/>
      <c r="F62" s="358"/>
      <c r="G62" s="358"/>
      <c r="H62" s="358"/>
      <c r="I62" s="358"/>
      <c r="J62" s="358"/>
      <c r="K62" s="296"/>
      <c r="L62" s="358"/>
      <c r="M62" s="391"/>
      <c r="N62" s="391"/>
      <c r="R62" s="12"/>
      <c r="S62" s="12"/>
      <c r="T62" s="12"/>
    </row>
    <row r="63" spans="1:22" ht="29" x14ac:dyDescent="0.35">
      <c r="A63" s="377"/>
      <c r="B63" s="368"/>
      <c r="C63" s="24" t="s">
        <v>388</v>
      </c>
      <c r="D63" s="24" t="s">
        <v>257</v>
      </c>
      <c r="E63" s="358"/>
      <c r="F63" s="358"/>
      <c r="G63" s="358"/>
      <c r="H63" s="358"/>
      <c r="I63" s="358"/>
      <c r="J63" s="358"/>
      <c r="K63" s="296"/>
      <c r="L63" s="358"/>
      <c r="M63" s="391"/>
      <c r="N63" s="391"/>
      <c r="R63" s="12"/>
      <c r="S63" s="12"/>
      <c r="T63" s="12"/>
    </row>
    <row r="64" spans="1:22" ht="15" thickBot="1" x14ac:dyDescent="0.4">
      <c r="A64" s="378"/>
      <c r="B64" s="369"/>
      <c r="C64" s="19" t="s">
        <v>389</v>
      </c>
      <c r="D64" s="19" t="s">
        <v>257</v>
      </c>
      <c r="E64" s="330"/>
      <c r="F64" s="330"/>
      <c r="G64" s="330"/>
      <c r="H64" s="330"/>
      <c r="I64" s="330"/>
      <c r="J64" s="330"/>
      <c r="K64" s="380"/>
      <c r="L64" s="330"/>
      <c r="M64" s="392"/>
      <c r="N64" s="392"/>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R66" s="12"/>
      <c r="S66" s="12"/>
      <c r="T66" s="12"/>
    </row>
    <row r="67" spans="1:22" ht="29" x14ac:dyDescent="0.35">
      <c r="A67" s="377"/>
      <c r="B67" s="368"/>
      <c r="C67" s="83" t="s">
        <v>393</v>
      </c>
      <c r="D67" s="24" t="s">
        <v>257</v>
      </c>
      <c r="E67" s="358"/>
      <c r="F67" s="358"/>
      <c r="G67" s="358"/>
      <c r="H67" s="358"/>
      <c r="I67" s="358"/>
      <c r="J67" s="358"/>
      <c r="K67" s="296"/>
      <c r="L67" s="358"/>
      <c r="M67" s="391"/>
      <c r="N67" s="391"/>
      <c r="R67" s="12"/>
      <c r="S67" s="12"/>
      <c r="T67" s="12"/>
    </row>
    <row r="68" spans="1:22" x14ac:dyDescent="0.35">
      <c r="A68" s="377"/>
      <c r="B68" s="368"/>
      <c r="C68" s="83" t="s">
        <v>394</v>
      </c>
      <c r="D68" s="24" t="s">
        <v>257</v>
      </c>
      <c r="E68" s="358"/>
      <c r="F68" s="358"/>
      <c r="G68" s="358"/>
      <c r="H68" s="358"/>
      <c r="I68" s="358"/>
      <c r="J68" s="358"/>
      <c r="K68" s="296"/>
      <c r="L68" s="358"/>
      <c r="M68" s="391"/>
      <c r="N68" s="391"/>
      <c r="R68" s="12"/>
      <c r="S68" s="12"/>
      <c r="T68" s="12"/>
    </row>
    <row r="69" spans="1:22" x14ac:dyDescent="0.35">
      <c r="A69" s="377"/>
      <c r="B69" s="368"/>
      <c r="C69" s="83" t="s">
        <v>395</v>
      </c>
      <c r="D69" s="24" t="s">
        <v>257</v>
      </c>
      <c r="E69" s="358"/>
      <c r="F69" s="358"/>
      <c r="G69" s="358"/>
      <c r="H69" s="358"/>
      <c r="I69" s="358"/>
      <c r="J69" s="358"/>
      <c r="K69" s="296"/>
      <c r="L69" s="358"/>
      <c r="M69" s="391"/>
      <c r="N69" s="391"/>
      <c r="R69" s="12"/>
      <c r="S69" s="12"/>
      <c r="T69" s="12"/>
    </row>
    <row r="70" spans="1:22" x14ac:dyDescent="0.35">
      <c r="A70" s="377"/>
      <c r="B70" s="368"/>
      <c r="C70" s="83" t="s">
        <v>396</v>
      </c>
      <c r="D70" s="24" t="s">
        <v>257</v>
      </c>
      <c r="E70" s="358"/>
      <c r="F70" s="358"/>
      <c r="G70" s="358"/>
      <c r="H70" s="358"/>
      <c r="I70" s="358"/>
      <c r="J70" s="358"/>
      <c r="K70" s="296"/>
      <c r="L70" s="358"/>
      <c r="M70" s="391"/>
      <c r="N70" s="391"/>
      <c r="R70" s="12"/>
      <c r="S70" s="12"/>
      <c r="T70" s="12"/>
    </row>
    <row r="71" spans="1:22" ht="15" thickBot="1" x14ac:dyDescent="0.4">
      <c r="A71" s="378"/>
      <c r="B71" s="369"/>
      <c r="C71" s="100" t="s">
        <v>397</v>
      </c>
      <c r="D71" s="19" t="s">
        <v>257</v>
      </c>
      <c r="E71" s="330"/>
      <c r="F71" s="330"/>
      <c r="G71" s="330"/>
      <c r="H71" s="330"/>
      <c r="I71" s="330"/>
      <c r="J71" s="330"/>
      <c r="K71" s="380"/>
      <c r="L71" s="330"/>
      <c r="M71" s="392"/>
      <c r="N71" s="392"/>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90"/>
      <c r="N72" s="39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R73" s="12"/>
      <c r="S73" s="12"/>
      <c r="T73" s="12"/>
    </row>
    <row r="74" spans="1:22" x14ac:dyDescent="0.35">
      <c r="A74" s="377"/>
      <c r="B74" s="368"/>
      <c r="C74" s="83" t="s">
        <v>401</v>
      </c>
      <c r="D74" s="24" t="s">
        <v>257</v>
      </c>
      <c r="E74" s="358"/>
      <c r="F74" s="358"/>
      <c r="G74" s="358"/>
      <c r="H74" s="358"/>
      <c r="I74" s="358"/>
      <c r="J74" s="358"/>
      <c r="K74" s="372"/>
      <c r="L74" s="358"/>
      <c r="M74" s="391"/>
      <c r="N74" s="391"/>
      <c r="R74" s="12"/>
      <c r="S74" s="12"/>
      <c r="T74" s="12"/>
    </row>
    <row r="75" spans="1:22" x14ac:dyDescent="0.35">
      <c r="A75" s="377"/>
      <c r="B75" s="368"/>
      <c r="C75" s="83" t="s">
        <v>402</v>
      </c>
      <c r="D75" s="24" t="s">
        <v>257</v>
      </c>
      <c r="E75" s="358"/>
      <c r="F75" s="358"/>
      <c r="G75" s="358"/>
      <c r="H75" s="358"/>
      <c r="I75" s="358"/>
      <c r="J75" s="358"/>
      <c r="K75" s="372"/>
      <c r="L75" s="358"/>
      <c r="M75" s="391"/>
      <c r="N75" s="391"/>
      <c r="R75" s="12"/>
      <c r="S75" s="12"/>
      <c r="T75" s="12"/>
    </row>
    <row r="76" spans="1:22" ht="15" thickBot="1" x14ac:dyDescent="0.4">
      <c r="A76" s="378"/>
      <c r="B76" s="369"/>
      <c r="C76" s="89" t="s">
        <v>403</v>
      </c>
      <c r="D76" s="19" t="s">
        <v>257</v>
      </c>
      <c r="E76" s="330"/>
      <c r="F76" s="330"/>
      <c r="G76" s="330"/>
      <c r="H76" s="330"/>
      <c r="I76" s="330"/>
      <c r="J76" s="330"/>
      <c r="K76" s="617"/>
      <c r="L76" s="330"/>
      <c r="M76" s="392"/>
      <c r="N76" s="392"/>
      <c r="R76" s="12"/>
      <c r="S76" s="12"/>
      <c r="T76" s="12"/>
    </row>
    <row r="77" spans="1:22" x14ac:dyDescent="0.35">
      <c r="A77" s="646" t="s">
        <v>404</v>
      </c>
      <c r="B77" s="367" t="s">
        <v>130</v>
      </c>
      <c r="C77" s="85" t="s">
        <v>405</v>
      </c>
      <c r="D77" s="79" t="s">
        <v>257</v>
      </c>
      <c r="E77" s="370" t="s">
        <v>103</v>
      </c>
      <c r="F77" s="370" t="s">
        <v>103</v>
      </c>
      <c r="G77" s="370" t="s">
        <v>103</v>
      </c>
      <c r="H77" s="370" t="s">
        <v>103</v>
      </c>
      <c r="I77" s="370" t="s">
        <v>103</v>
      </c>
      <c r="J77" s="370" t="s">
        <v>161</v>
      </c>
      <c r="K77" s="379" t="s">
        <v>664</v>
      </c>
      <c r="L77" s="370" t="s">
        <v>257</v>
      </c>
      <c r="M77" s="390"/>
      <c r="N77" s="39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R78" s="12"/>
      <c r="S78" s="12"/>
      <c r="T78" s="12"/>
    </row>
    <row r="79" spans="1:22" x14ac:dyDescent="0.35">
      <c r="A79" s="648"/>
      <c r="B79" s="368"/>
      <c r="C79" s="83" t="s">
        <v>407</v>
      </c>
      <c r="D79" s="3" t="s">
        <v>257</v>
      </c>
      <c r="E79" s="358"/>
      <c r="F79" s="358"/>
      <c r="G79" s="358"/>
      <c r="H79" s="358"/>
      <c r="I79" s="358"/>
      <c r="J79" s="358"/>
      <c r="K79" s="296"/>
      <c r="L79" s="358"/>
      <c r="M79" s="391"/>
      <c r="N79" s="391"/>
      <c r="R79" s="12"/>
      <c r="S79" s="12"/>
      <c r="T79" s="12"/>
    </row>
    <row r="80" spans="1:22" x14ac:dyDescent="0.35">
      <c r="A80" s="648"/>
      <c r="B80" s="368"/>
      <c r="C80" s="84" t="s">
        <v>408</v>
      </c>
      <c r="D80" s="3" t="s">
        <v>257</v>
      </c>
      <c r="E80" s="358"/>
      <c r="F80" s="358"/>
      <c r="G80" s="358"/>
      <c r="H80" s="358"/>
      <c r="I80" s="358"/>
      <c r="J80" s="358"/>
      <c r="K80" s="296"/>
      <c r="L80" s="358"/>
      <c r="M80" s="391"/>
      <c r="N80" s="391"/>
      <c r="R80" s="12"/>
      <c r="S80" s="12"/>
      <c r="T80" s="12"/>
    </row>
    <row r="81" spans="1:22" ht="29" x14ac:dyDescent="0.35">
      <c r="A81" s="648"/>
      <c r="B81" s="368"/>
      <c r="C81" s="84" t="s">
        <v>409</v>
      </c>
      <c r="D81" s="3" t="s">
        <v>257</v>
      </c>
      <c r="E81" s="358"/>
      <c r="F81" s="358"/>
      <c r="G81" s="358"/>
      <c r="H81" s="358"/>
      <c r="I81" s="358"/>
      <c r="J81" s="358"/>
      <c r="K81" s="296"/>
      <c r="L81" s="358"/>
      <c r="M81" s="391"/>
      <c r="N81" s="391"/>
      <c r="R81" s="12"/>
      <c r="S81" s="12"/>
      <c r="T81" s="12"/>
    </row>
    <row r="82" spans="1:22" ht="29" x14ac:dyDescent="0.35">
      <c r="A82" s="648"/>
      <c r="B82" s="368"/>
      <c r="C82" s="84" t="s">
        <v>410</v>
      </c>
      <c r="D82" s="3" t="s">
        <v>257</v>
      </c>
      <c r="E82" s="358"/>
      <c r="F82" s="358"/>
      <c r="G82" s="358"/>
      <c r="H82" s="358"/>
      <c r="I82" s="358"/>
      <c r="J82" s="358"/>
      <c r="K82" s="296"/>
      <c r="L82" s="358"/>
      <c r="M82" s="391"/>
      <c r="N82" s="391"/>
      <c r="R82" s="12"/>
      <c r="S82" s="12"/>
      <c r="T82" s="12"/>
    </row>
    <row r="83" spans="1:22" ht="15" thickBot="1" x14ac:dyDescent="0.4">
      <c r="A83" s="647"/>
      <c r="B83" s="369"/>
      <c r="C83" s="98" t="s">
        <v>411</v>
      </c>
      <c r="D83" s="15" t="s">
        <v>257</v>
      </c>
      <c r="E83" s="330"/>
      <c r="F83" s="330"/>
      <c r="G83" s="330"/>
      <c r="H83" s="330"/>
      <c r="I83" s="330"/>
      <c r="J83" s="330"/>
      <c r="K83" s="380"/>
      <c r="L83" s="330"/>
      <c r="M83" s="392"/>
      <c r="N83" s="392"/>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R85" s="12"/>
      <c r="S85" s="12"/>
      <c r="T85" s="12"/>
    </row>
    <row r="86" spans="1:22" x14ac:dyDescent="0.35">
      <c r="A86" s="648"/>
      <c r="B86" s="368"/>
      <c r="C86" s="84" t="s">
        <v>415</v>
      </c>
      <c r="D86" s="3" t="s">
        <v>257</v>
      </c>
      <c r="E86" s="358"/>
      <c r="F86" s="358"/>
      <c r="G86" s="358"/>
      <c r="H86" s="358"/>
      <c r="I86" s="358"/>
      <c r="J86" s="358"/>
      <c r="K86" s="296"/>
      <c r="L86" s="358"/>
      <c r="M86" s="391"/>
      <c r="N86" s="391"/>
      <c r="R86" s="12"/>
      <c r="S86" s="12"/>
      <c r="T86" s="12"/>
    </row>
    <row r="87" spans="1:22" ht="15" thickBot="1" x14ac:dyDescent="0.4">
      <c r="A87" s="649"/>
      <c r="B87" s="369"/>
      <c r="C87" s="87" t="s">
        <v>416</v>
      </c>
      <c r="D87" s="81" t="s">
        <v>257</v>
      </c>
      <c r="E87" s="359"/>
      <c r="F87" s="359"/>
      <c r="G87" s="359"/>
      <c r="H87" s="359"/>
      <c r="I87" s="359"/>
      <c r="J87" s="359"/>
      <c r="K87" s="361"/>
      <c r="L87" s="359"/>
      <c r="M87" s="393"/>
      <c r="N87" s="393"/>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VY44+8NTaUXBIMe26iwuOceER4Xgtjo2JloapNhvLA2KNn3zaX+/tw6VG3g7pQYllJvtydUDND4fPqurKc/SQg==" saltValue="LfyVVtyY1YFEf5FqRyRP8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194" priority="32">
      <formula>$D50="No"</formula>
    </cfRule>
  </conditionalFormatting>
  <conditionalFormatting sqref="C8:D87">
    <cfRule type="expression" dxfId="1193" priority="31">
      <formula>$D8="No"</formula>
    </cfRule>
  </conditionalFormatting>
  <conditionalFormatting sqref="J8">
    <cfRule type="cellIs" dxfId="1192" priority="19" operator="equal">
      <formula>"Significant Negative"</formula>
    </cfRule>
    <cfRule type="cellIs" dxfId="1191" priority="20" operator="equal">
      <formula>"Minor Negative"</formula>
    </cfRule>
    <cfRule type="cellIs" dxfId="1190" priority="21" operator="equal">
      <formula>"Uncertain"</formula>
    </cfRule>
    <cfRule type="cellIs" dxfId="1189" priority="22" operator="equal">
      <formula>"Neutral"</formula>
    </cfRule>
    <cfRule type="cellIs" dxfId="1188" priority="23" operator="equal">
      <formula>"Minor Positive"</formula>
    </cfRule>
    <cfRule type="cellIs" dxfId="1187" priority="24" operator="equal">
      <formula>"Significant Positive"</formula>
    </cfRule>
  </conditionalFormatting>
  <conditionalFormatting sqref="J18">
    <cfRule type="cellIs" dxfId="1186" priority="13" operator="equal">
      <formula>"Significant Negative"</formula>
    </cfRule>
    <cfRule type="cellIs" dxfId="1185" priority="14" operator="equal">
      <formula>"Minor Negative"</formula>
    </cfRule>
    <cfRule type="cellIs" dxfId="1184" priority="15" operator="equal">
      <formula>"Uncertain"</formula>
    </cfRule>
    <cfRule type="cellIs" dxfId="1183" priority="16" operator="equal">
      <formula>"Neutral"</formula>
    </cfRule>
    <cfRule type="cellIs" dxfId="1182" priority="17" operator="equal">
      <formula>"Minor Positive"</formula>
    </cfRule>
    <cfRule type="cellIs" dxfId="1181" priority="18" operator="equal">
      <formula>"Significant Positive"</formula>
    </cfRule>
  </conditionalFormatting>
  <conditionalFormatting sqref="J20">
    <cfRule type="cellIs" dxfId="1180" priority="7" operator="equal">
      <formula>"Significant Negative"</formula>
    </cfRule>
    <cfRule type="cellIs" dxfId="1179" priority="8" operator="equal">
      <formula>"Minor Negative"</formula>
    </cfRule>
    <cfRule type="cellIs" dxfId="1178" priority="9" operator="equal">
      <formula>"Uncertain"</formula>
    </cfRule>
    <cfRule type="cellIs" dxfId="1177" priority="10" operator="equal">
      <formula>"Neutral"</formula>
    </cfRule>
    <cfRule type="cellIs" dxfId="1176" priority="11" operator="equal">
      <formula>"Minor Positive"</formula>
    </cfRule>
    <cfRule type="cellIs" dxfId="1175" priority="12" operator="equal">
      <formula>"Significant Positive"</formula>
    </cfRule>
  </conditionalFormatting>
  <conditionalFormatting sqref="J28">
    <cfRule type="cellIs" dxfId="1174" priority="1" operator="equal">
      <formula>"Significant Negative"</formula>
    </cfRule>
    <cfRule type="cellIs" dxfId="1173" priority="2" operator="equal">
      <formula>"Minor Negative"</formula>
    </cfRule>
    <cfRule type="cellIs" dxfId="1172" priority="3" operator="equal">
      <formula>"Uncertain"</formula>
    </cfRule>
    <cfRule type="cellIs" dxfId="1171" priority="4" operator="equal">
      <formula>"Neutral"</formula>
    </cfRule>
    <cfRule type="cellIs" dxfId="1170" priority="5" operator="equal">
      <formula>"Minor Positive"</formula>
    </cfRule>
    <cfRule type="cellIs" dxfId="1169" priority="6" operator="equal">
      <formula>"Significant Positive"</formula>
    </cfRule>
  </conditionalFormatting>
  <conditionalFormatting sqref="J36">
    <cfRule type="cellIs" dxfId="1168" priority="46" operator="equal">
      <formula>"Significant Negative"</formula>
    </cfRule>
    <cfRule type="cellIs" dxfId="1167" priority="47" operator="equal">
      <formula>"Minor Negative"</formula>
    </cfRule>
    <cfRule type="cellIs" dxfId="1166" priority="48" operator="equal">
      <formula>"Uncertain"</formula>
    </cfRule>
    <cfRule type="cellIs" dxfId="1165" priority="49" operator="equal">
      <formula>"Neutral"</formula>
    </cfRule>
    <cfRule type="cellIs" dxfId="1164" priority="50" operator="equal">
      <formula>"Minor Positive"</formula>
    </cfRule>
    <cfRule type="cellIs" dxfId="1163" priority="51" operator="equal">
      <formula>"Significant Positive"</formula>
    </cfRule>
  </conditionalFormatting>
  <conditionalFormatting sqref="J42">
    <cfRule type="cellIs" dxfId="1162" priority="40" operator="equal">
      <formula>"Significant Negative"</formula>
    </cfRule>
    <cfRule type="cellIs" dxfId="1161" priority="41" operator="equal">
      <formula>"Minor Negative"</formula>
    </cfRule>
    <cfRule type="cellIs" dxfId="1160" priority="42" operator="equal">
      <formula>"Uncertain"</formula>
    </cfRule>
    <cfRule type="cellIs" dxfId="1159" priority="43" operator="equal">
      <formula>"Neutral"</formula>
    </cfRule>
    <cfRule type="cellIs" dxfId="1158" priority="44" operator="equal">
      <formula>"Minor Positive"</formula>
    </cfRule>
    <cfRule type="cellIs" dxfId="1157" priority="45" operator="equal">
      <formula>"Significant Positive"</formula>
    </cfRule>
  </conditionalFormatting>
  <conditionalFormatting sqref="J47">
    <cfRule type="cellIs" dxfId="1156" priority="52" operator="equal">
      <formula>"Significant Negative"</formula>
    </cfRule>
    <cfRule type="cellIs" dxfId="1155" priority="53" operator="equal">
      <formula>"Minor Negative"</formula>
    </cfRule>
    <cfRule type="cellIs" dxfId="1154" priority="54" operator="equal">
      <formula>"Uncertain"</formula>
    </cfRule>
    <cfRule type="cellIs" dxfId="1153" priority="55" operator="equal">
      <formula>"Neutral"</formula>
    </cfRule>
    <cfRule type="cellIs" dxfId="1152" priority="56" operator="equal">
      <formula>"Minor Positive"</formula>
    </cfRule>
    <cfRule type="cellIs" dxfId="1151" priority="57" operator="equal">
      <formula>"Significant Positive"</formula>
    </cfRule>
  </conditionalFormatting>
  <conditionalFormatting sqref="J49 J57 J65 J72 J84">
    <cfRule type="cellIs" dxfId="1150" priority="58" operator="equal">
      <formula>"Significant Negative"</formula>
    </cfRule>
    <cfRule type="cellIs" dxfId="1149" priority="59" operator="equal">
      <formula>"Minor Negative"</formula>
    </cfRule>
    <cfRule type="cellIs" dxfId="1148" priority="60" operator="equal">
      <formula>"Uncertain"</formula>
    </cfRule>
    <cfRule type="cellIs" dxfId="1147" priority="61" operator="equal">
      <formula>"Neutral"</formula>
    </cfRule>
    <cfRule type="cellIs" dxfId="1146" priority="62" operator="equal">
      <formula>"Minor Positive"</formula>
    </cfRule>
    <cfRule type="cellIs" dxfId="1145" priority="63" operator="equal">
      <formula>"Significant Positive"</formula>
    </cfRule>
  </conditionalFormatting>
  <conditionalFormatting sqref="J54">
    <cfRule type="cellIs" dxfId="1144" priority="34" operator="equal">
      <formula>"Significant Negative"</formula>
    </cfRule>
    <cfRule type="cellIs" dxfId="1143" priority="35" operator="equal">
      <formula>"Minor Negative"</formula>
    </cfRule>
    <cfRule type="cellIs" dxfId="1142" priority="36" operator="equal">
      <formula>"Uncertain"</formula>
    </cfRule>
    <cfRule type="cellIs" dxfId="1141" priority="37" operator="equal">
      <formula>"Neutral"</formula>
    </cfRule>
    <cfRule type="cellIs" dxfId="1140" priority="38" operator="equal">
      <formula>"Minor Positive"</formula>
    </cfRule>
    <cfRule type="cellIs" dxfId="1139" priority="39" operator="equal">
      <formula>"Significant Positive"</formula>
    </cfRule>
  </conditionalFormatting>
  <conditionalFormatting sqref="J77">
    <cfRule type="cellIs" dxfId="1138" priority="25" operator="equal">
      <formula>"Significant Negative"</formula>
    </cfRule>
    <cfRule type="cellIs" dxfId="1137" priority="26" operator="equal">
      <formula>"Minor Negative"</formula>
    </cfRule>
    <cfRule type="cellIs" dxfId="1136" priority="27" operator="equal">
      <formula>"Uncertain"</formula>
    </cfRule>
    <cfRule type="cellIs" dxfId="1135" priority="28" operator="equal">
      <formula>"Neutral"</formula>
    </cfRule>
    <cfRule type="cellIs" dxfId="1134" priority="29" operator="equal">
      <formula>"Minor Positive"</formula>
    </cfRule>
    <cfRule type="cellIs" dxfId="1133" priority="30" operator="equal">
      <formula>"Significant Positive"</formula>
    </cfRule>
  </conditionalFormatting>
  <pageMargins left="0.7" right="0.7" top="0.75" bottom="0.75" header="0.3" footer="0.3"/>
  <pageSetup orientation="portrait" horizontalDpi="4294967293" verticalDpi="4294967293"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FD7D-AA6E-48AD-9AD0-0DD8ED819D8C}">
  <sheetPr codeName="Sheet148">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106.1796875" customWidth="1"/>
    <col min="12" max="12" width="16.54296875" customWidth="1"/>
    <col min="13" max="13" width="23.453125" customWidth="1"/>
    <col min="14" max="16" width="2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1174</v>
      </c>
      <c r="D1" s="321"/>
      <c r="E1" s="321"/>
      <c r="F1" s="322"/>
      <c r="G1" s="16"/>
      <c r="I1" s="7"/>
      <c r="J1" s="7"/>
      <c r="K1" s="7"/>
    </row>
    <row r="2" spans="1:22" x14ac:dyDescent="0.35">
      <c r="A2" s="74" t="s">
        <v>31</v>
      </c>
      <c r="B2" s="9"/>
      <c r="C2" s="323" t="s">
        <v>1166</v>
      </c>
      <c r="D2" s="323"/>
      <c r="E2" s="323"/>
      <c r="F2" s="324"/>
      <c r="I2" s="8"/>
      <c r="J2" s="8"/>
      <c r="K2" s="8"/>
    </row>
    <row r="3" spans="1:22" ht="45" customHeight="1" x14ac:dyDescent="0.35">
      <c r="A3" s="75" t="s">
        <v>32</v>
      </c>
      <c r="B3" s="4"/>
      <c r="C3" s="323" t="s">
        <v>1175</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422</v>
      </c>
      <c r="G8" s="385" t="s">
        <v>423</v>
      </c>
      <c r="H8" s="385" t="s">
        <v>468</v>
      </c>
      <c r="I8" s="385" t="s">
        <v>425</v>
      </c>
      <c r="J8" s="370" t="s">
        <v>159</v>
      </c>
      <c r="K8" s="483" t="s">
        <v>1176</v>
      </c>
      <c r="L8" s="370" t="s">
        <v>253</v>
      </c>
      <c r="M8" s="390"/>
      <c r="N8" s="390"/>
      <c r="O8" s="156"/>
      <c r="P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2"/>
      <c r="L9" s="358"/>
      <c r="M9" s="391"/>
      <c r="N9" s="391"/>
      <c r="O9" s="156"/>
      <c r="P9" s="156"/>
      <c r="R9" s="12"/>
      <c r="S9" s="12"/>
      <c r="T9" s="12"/>
    </row>
    <row r="10" spans="1:22" x14ac:dyDescent="0.35">
      <c r="A10" s="377"/>
      <c r="B10" s="388"/>
      <c r="C10" s="24" t="s">
        <v>326</v>
      </c>
      <c r="D10" s="24" t="s">
        <v>257</v>
      </c>
      <c r="E10" s="386"/>
      <c r="F10" s="386"/>
      <c r="G10" s="386"/>
      <c r="H10" s="386"/>
      <c r="I10" s="386"/>
      <c r="J10" s="358"/>
      <c r="K10" s="292"/>
      <c r="L10" s="358"/>
      <c r="M10" s="391"/>
      <c r="N10" s="391"/>
      <c r="O10" s="156"/>
      <c r="P10" s="156"/>
      <c r="R10" s="12"/>
      <c r="S10" s="12"/>
      <c r="T10" s="12"/>
    </row>
    <row r="11" spans="1:22" x14ac:dyDescent="0.35">
      <c r="A11" s="377"/>
      <c r="B11" s="388"/>
      <c r="C11" s="24" t="s">
        <v>327</v>
      </c>
      <c r="D11" s="24" t="s">
        <v>257</v>
      </c>
      <c r="E11" s="386"/>
      <c r="F11" s="386"/>
      <c r="G11" s="386"/>
      <c r="H11" s="386"/>
      <c r="I11" s="386"/>
      <c r="J11" s="358"/>
      <c r="K11" s="292"/>
      <c r="L11" s="358"/>
      <c r="M11" s="391"/>
      <c r="N11" s="391"/>
      <c r="O11" s="156"/>
      <c r="P11" s="156"/>
      <c r="R11" s="12"/>
      <c r="S11" s="12"/>
      <c r="T11" s="12"/>
    </row>
    <row r="12" spans="1:22" x14ac:dyDescent="0.35">
      <c r="A12" s="377"/>
      <c r="B12" s="388"/>
      <c r="C12" s="24" t="s">
        <v>328</v>
      </c>
      <c r="D12" s="24" t="s">
        <v>257</v>
      </c>
      <c r="E12" s="386"/>
      <c r="F12" s="386"/>
      <c r="G12" s="386"/>
      <c r="H12" s="386"/>
      <c r="I12" s="386"/>
      <c r="J12" s="358"/>
      <c r="K12" s="292"/>
      <c r="L12" s="358"/>
      <c r="M12" s="391"/>
      <c r="N12" s="391"/>
      <c r="O12" s="156"/>
      <c r="P12" s="156"/>
      <c r="R12" s="12"/>
      <c r="S12" s="12"/>
      <c r="T12" s="12"/>
    </row>
    <row r="13" spans="1:22" x14ac:dyDescent="0.35">
      <c r="A13" s="377"/>
      <c r="B13" s="388"/>
      <c r="C13" s="24" t="s">
        <v>329</v>
      </c>
      <c r="D13" s="24" t="s">
        <v>257</v>
      </c>
      <c r="E13" s="386"/>
      <c r="F13" s="386"/>
      <c r="G13" s="386"/>
      <c r="H13" s="386"/>
      <c r="I13" s="386"/>
      <c r="J13" s="358"/>
      <c r="K13" s="292"/>
      <c r="L13" s="358"/>
      <c r="M13" s="391"/>
      <c r="N13" s="391"/>
      <c r="O13" s="156"/>
      <c r="P13" s="156"/>
      <c r="R13" s="12"/>
      <c r="S13" s="12"/>
      <c r="T13" s="12"/>
    </row>
    <row r="14" spans="1:22" x14ac:dyDescent="0.35">
      <c r="A14" s="377"/>
      <c r="B14" s="388"/>
      <c r="C14" s="24" t="s">
        <v>330</v>
      </c>
      <c r="D14" s="24" t="s">
        <v>253</v>
      </c>
      <c r="E14" s="386"/>
      <c r="F14" s="386"/>
      <c r="G14" s="386"/>
      <c r="H14" s="386"/>
      <c r="I14" s="386"/>
      <c r="J14" s="358"/>
      <c r="K14" s="292"/>
      <c r="L14" s="358"/>
      <c r="M14" s="391"/>
      <c r="N14" s="391"/>
      <c r="O14" s="156"/>
      <c r="P14" s="156"/>
      <c r="R14" s="12"/>
      <c r="S14" s="12"/>
      <c r="T14" s="12"/>
    </row>
    <row r="15" spans="1:22" x14ac:dyDescent="0.35">
      <c r="A15" s="377"/>
      <c r="B15" s="388"/>
      <c r="C15" s="24" t="s">
        <v>331</v>
      </c>
      <c r="D15" s="24" t="s">
        <v>257</v>
      </c>
      <c r="E15" s="386"/>
      <c r="F15" s="386"/>
      <c r="G15" s="386"/>
      <c r="H15" s="386"/>
      <c r="I15" s="386"/>
      <c r="J15" s="358"/>
      <c r="K15" s="292"/>
      <c r="L15" s="358"/>
      <c r="M15" s="391"/>
      <c r="N15" s="391"/>
      <c r="O15" s="156"/>
      <c r="P15" s="156"/>
      <c r="R15" s="12"/>
      <c r="S15" s="12"/>
      <c r="T15" s="12"/>
    </row>
    <row r="16" spans="1:22" ht="29" x14ac:dyDescent="0.35">
      <c r="A16" s="377"/>
      <c r="B16" s="388"/>
      <c r="C16" s="24" t="s">
        <v>332</v>
      </c>
      <c r="D16" s="24" t="s">
        <v>257</v>
      </c>
      <c r="E16" s="386"/>
      <c r="F16" s="386"/>
      <c r="G16" s="386"/>
      <c r="H16" s="386"/>
      <c r="I16" s="386"/>
      <c r="J16" s="358"/>
      <c r="K16" s="292"/>
      <c r="L16" s="358"/>
      <c r="M16" s="391"/>
      <c r="N16" s="391"/>
      <c r="O16" s="156"/>
      <c r="P16" s="156"/>
      <c r="R16" s="12"/>
      <c r="S16" s="12"/>
      <c r="T16" s="12"/>
    </row>
    <row r="17" spans="1:22" ht="15" thickBot="1" x14ac:dyDescent="0.4">
      <c r="A17" s="378"/>
      <c r="B17" s="327"/>
      <c r="C17" s="19" t="s">
        <v>333</v>
      </c>
      <c r="D17" s="19" t="s">
        <v>253</v>
      </c>
      <c r="E17" s="318"/>
      <c r="F17" s="318"/>
      <c r="G17" s="318"/>
      <c r="H17" s="318"/>
      <c r="I17" s="318"/>
      <c r="J17" s="330"/>
      <c r="K17" s="484"/>
      <c r="L17" s="330"/>
      <c r="M17" s="392"/>
      <c r="N17" s="392"/>
      <c r="O17" s="156"/>
      <c r="P17" s="156"/>
      <c r="R17" s="12"/>
      <c r="S17" s="12"/>
      <c r="T17" s="12"/>
    </row>
    <row r="18" spans="1:22" ht="39" customHeight="1" x14ac:dyDescent="0.35">
      <c r="A18" s="646" t="s">
        <v>334</v>
      </c>
      <c r="B18" s="367" t="s">
        <v>119</v>
      </c>
      <c r="C18" s="86" t="s">
        <v>335</v>
      </c>
      <c r="D18" s="86" t="s">
        <v>253</v>
      </c>
      <c r="E18" s="370" t="s">
        <v>435</v>
      </c>
      <c r="F18" s="370" t="s">
        <v>422</v>
      </c>
      <c r="G18" s="370" t="s">
        <v>423</v>
      </c>
      <c r="H18" s="370" t="s">
        <v>468</v>
      </c>
      <c r="I18" s="370" t="s">
        <v>425</v>
      </c>
      <c r="J18" s="370" t="s">
        <v>159</v>
      </c>
      <c r="K18" s="379" t="s">
        <v>1177</v>
      </c>
      <c r="L18" s="370" t="s">
        <v>257</v>
      </c>
      <c r="M18" s="390"/>
      <c r="N18" s="390"/>
      <c r="O18" s="156"/>
      <c r="P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O19" s="156"/>
      <c r="P19" s="156"/>
      <c r="R19" s="12"/>
      <c r="S19" s="12"/>
      <c r="T19" s="12"/>
    </row>
    <row r="20" spans="1:22" ht="72.5" x14ac:dyDescent="0.35">
      <c r="A20" s="376" t="s">
        <v>337</v>
      </c>
      <c r="B20" s="367" t="s">
        <v>120</v>
      </c>
      <c r="C20" s="79" t="s">
        <v>338</v>
      </c>
      <c r="D20" s="79" t="s">
        <v>253</v>
      </c>
      <c r="E20" s="370" t="s">
        <v>421</v>
      </c>
      <c r="F20" s="370" t="s">
        <v>422</v>
      </c>
      <c r="G20" s="370" t="s">
        <v>423</v>
      </c>
      <c r="H20" s="370" t="s">
        <v>468</v>
      </c>
      <c r="I20" s="370" t="s">
        <v>425</v>
      </c>
      <c r="J20" s="370" t="s">
        <v>159</v>
      </c>
      <c r="K20" s="379" t="s">
        <v>1178</v>
      </c>
      <c r="L20" s="370" t="s">
        <v>253</v>
      </c>
      <c r="M20" s="390"/>
      <c r="N20" s="390"/>
      <c r="O20" s="156"/>
      <c r="P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253</v>
      </c>
      <c r="E21" s="358"/>
      <c r="F21" s="358"/>
      <c r="G21" s="358"/>
      <c r="H21" s="358"/>
      <c r="I21" s="358"/>
      <c r="J21" s="358"/>
      <c r="K21" s="296"/>
      <c r="L21" s="358"/>
      <c r="M21" s="391"/>
      <c r="N21" s="391"/>
      <c r="O21" s="156"/>
      <c r="P21" s="156"/>
      <c r="R21" s="12"/>
      <c r="S21" s="12"/>
      <c r="T21" s="12"/>
    </row>
    <row r="22" spans="1:22" ht="14.5" customHeight="1" x14ac:dyDescent="0.35">
      <c r="A22" s="377"/>
      <c r="B22" s="368"/>
      <c r="C22" s="3" t="s">
        <v>340</v>
      </c>
      <c r="D22" s="3" t="s">
        <v>253</v>
      </c>
      <c r="E22" s="358"/>
      <c r="F22" s="358"/>
      <c r="G22" s="358"/>
      <c r="H22" s="358"/>
      <c r="I22" s="358"/>
      <c r="J22" s="358"/>
      <c r="K22" s="296"/>
      <c r="L22" s="358"/>
      <c r="M22" s="391"/>
      <c r="N22" s="391"/>
      <c r="O22" s="156"/>
      <c r="P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R24" s="12"/>
      <c r="S24" s="12"/>
      <c r="T24" s="12"/>
    </row>
    <row r="25" spans="1:22" ht="29" x14ac:dyDescent="0.35">
      <c r="A25" s="377"/>
      <c r="B25" s="368"/>
      <c r="C25" s="3" t="s">
        <v>343</v>
      </c>
      <c r="D25" s="3" t="s">
        <v>253</v>
      </c>
      <c r="E25" s="358"/>
      <c r="F25" s="358"/>
      <c r="G25" s="358"/>
      <c r="H25" s="358"/>
      <c r="I25" s="358"/>
      <c r="J25" s="358"/>
      <c r="K25" s="296"/>
      <c r="L25" s="358"/>
      <c r="M25" s="391"/>
      <c r="N25" s="391"/>
      <c r="O25" s="156"/>
      <c r="P25" s="156"/>
      <c r="R25" s="12"/>
      <c r="S25" s="12"/>
      <c r="T25" s="12"/>
    </row>
    <row r="26" spans="1:22" ht="14.5" customHeight="1" x14ac:dyDescent="0.35">
      <c r="A26" s="377"/>
      <c r="B26" s="368"/>
      <c r="C26" s="3" t="s">
        <v>344</v>
      </c>
      <c r="D26" s="3" t="s">
        <v>253</v>
      </c>
      <c r="E26" s="358"/>
      <c r="F26" s="358"/>
      <c r="G26" s="358"/>
      <c r="H26" s="358"/>
      <c r="I26" s="358"/>
      <c r="J26" s="358"/>
      <c r="K26" s="296"/>
      <c r="L26" s="358"/>
      <c r="M26" s="391"/>
      <c r="N26" s="391"/>
      <c r="O26" s="156"/>
      <c r="P26" s="156"/>
      <c r="R26" s="12"/>
      <c r="S26" s="12"/>
      <c r="T26" s="12"/>
    </row>
    <row r="27" spans="1:22" ht="29.5" thickBot="1" x14ac:dyDescent="0.4">
      <c r="A27" s="378"/>
      <c r="B27" s="369"/>
      <c r="C27" s="15" t="s">
        <v>345</v>
      </c>
      <c r="D27" s="15" t="s">
        <v>253</v>
      </c>
      <c r="E27" s="330"/>
      <c r="F27" s="330"/>
      <c r="G27" s="330"/>
      <c r="H27" s="330"/>
      <c r="I27" s="330"/>
      <c r="J27" s="330"/>
      <c r="K27" s="380"/>
      <c r="L27" s="330"/>
      <c r="M27" s="392"/>
      <c r="N27" s="392"/>
      <c r="O27" s="156"/>
      <c r="P27" s="156"/>
      <c r="R27" s="12"/>
      <c r="S27" s="12"/>
      <c r="T27" s="12"/>
    </row>
    <row r="28" spans="1:22" ht="29" x14ac:dyDescent="0.35">
      <c r="A28" s="376" t="s">
        <v>346</v>
      </c>
      <c r="B28" s="367" t="s">
        <v>121</v>
      </c>
      <c r="C28" s="85" t="s">
        <v>347</v>
      </c>
      <c r="D28" s="79" t="s">
        <v>253</v>
      </c>
      <c r="E28" s="370" t="s">
        <v>421</v>
      </c>
      <c r="F28" s="370" t="s">
        <v>466</v>
      </c>
      <c r="G28" s="370" t="s">
        <v>423</v>
      </c>
      <c r="H28" s="370" t="s">
        <v>468</v>
      </c>
      <c r="I28" s="370" t="s">
        <v>425</v>
      </c>
      <c r="J28" s="370" t="s">
        <v>156</v>
      </c>
      <c r="K28" s="379" t="s">
        <v>1179</v>
      </c>
      <c r="L28" s="370" t="s">
        <v>257</v>
      </c>
      <c r="M28" s="390"/>
      <c r="N28" s="390"/>
      <c r="O28" s="156"/>
      <c r="P28" s="156"/>
      <c r="R28" s="12" t="str">
        <f>IF(OR(J28='Drop downs'!$G$7,J28='Drop downs'!$G$5), B28&amp;": "&amp;K28&amp;CHAR(10),"")</f>
        <v/>
      </c>
      <c r="S28" s="12" t="str">
        <f>IF(J28='Drop downs'!$G$2,B28&amp;": "&amp;K28&amp;"
"," ")</f>
        <v xml:space="preserve">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T28" s="12" t="str">
        <f>IF(E28='Drop downs'!$B$6,B28&amp;": "&amp;K28&amp;"","")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391"/>
      <c r="N29" s="391"/>
      <c r="O29" s="156"/>
      <c r="P29" s="156"/>
      <c r="R29" s="12"/>
      <c r="S29" s="12"/>
      <c r="T29" s="12"/>
    </row>
    <row r="30" spans="1:22" x14ac:dyDescent="0.35">
      <c r="A30" s="377"/>
      <c r="B30" s="368"/>
      <c r="C30" s="83" t="s">
        <v>349</v>
      </c>
      <c r="D30" s="3" t="s">
        <v>253</v>
      </c>
      <c r="E30" s="358"/>
      <c r="F30" s="358"/>
      <c r="G30" s="358"/>
      <c r="H30" s="358"/>
      <c r="I30" s="358"/>
      <c r="J30" s="358"/>
      <c r="K30" s="296"/>
      <c r="L30" s="358"/>
      <c r="M30" s="391"/>
      <c r="N30" s="391"/>
      <c r="O30" s="156"/>
      <c r="P30" s="156"/>
      <c r="R30" s="12"/>
      <c r="S30" s="12"/>
      <c r="T30" s="12"/>
    </row>
    <row r="31" spans="1:22" ht="30" customHeight="1" x14ac:dyDescent="0.35">
      <c r="A31" s="377"/>
      <c r="B31" s="368"/>
      <c r="C31" s="83" t="s">
        <v>350</v>
      </c>
      <c r="D31" s="3" t="s">
        <v>253</v>
      </c>
      <c r="E31" s="358"/>
      <c r="F31" s="358"/>
      <c r="G31" s="358"/>
      <c r="H31" s="358"/>
      <c r="I31" s="358"/>
      <c r="J31" s="358"/>
      <c r="K31" s="296"/>
      <c r="L31" s="358"/>
      <c r="M31" s="391"/>
      <c r="N31" s="391"/>
      <c r="O31" s="156"/>
      <c r="P31" s="156"/>
      <c r="R31" s="12"/>
      <c r="S31" s="12"/>
      <c r="T31" s="12"/>
    </row>
    <row r="32" spans="1:22" x14ac:dyDescent="0.35">
      <c r="A32" s="377"/>
      <c r="B32" s="368"/>
      <c r="C32" s="83" t="s">
        <v>351</v>
      </c>
      <c r="D32" s="3" t="s">
        <v>253</v>
      </c>
      <c r="E32" s="358"/>
      <c r="F32" s="358"/>
      <c r="G32" s="358"/>
      <c r="H32" s="358"/>
      <c r="I32" s="358"/>
      <c r="J32" s="358"/>
      <c r="K32" s="296"/>
      <c r="L32" s="358"/>
      <c r="M32" s="391"/>
      <c r="N32" s="391"/>
      <c r="O32" s="156"/>
      <c r="P32" s="156"/>
      <c r="R32" s="12"/>
      <c r="S32" s="12"/>
      <c r="T32" s="12"/>
    </row>
    <row r="33" spans="1:22" x14ac:dyDescent="0.35">
      <c r="A33" s="377"/>
      <c r="B33" s="368"/>
      <c r="C33" s="83" t="s">
        <v>352</v>
      </c>
      <c r="D33" s="3" t="s">
        <v>257</v>
      </c>
      <c r="E33" s="358"/>
      <c r="F33" s="358"/>
      <c r="G33" s="358"/>
      <c r="H33" s="358"/>
      <c r="I33" s="358"/>
      <c r="J33" s="358"/>
      <c r="K33" s="296"/>
      <c r="L33" s="358"/>
      <c r="M33" s="391"/>
      <c r="N33" s="391"/>
      <c r="O33" s="156"/>
      <c r="P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R34" s="12"/>
      <c r="S34" s="12"/>
      <c r="T34" s="12"/>
    </row>
    <row r="35" spans="1:22" ht="15" thickBot="1" x14ac:dyDescent="0.4">
      <c r="A35" s="378"/>
      <c r="B35" s="369"/>
      <c r="C35" s="100" t="s">
        <v>354</v>
      </c>
      <c r="D35" s="15" t="s">
        <v>253</v>
      </c>
      <c r="E35" s="330"/>
      <c r="F35" s="330"/>
      <c r="G35" s="330"/>
      <c r="H35" s="330"/>
      <c r="I35" s="330"/>
      <c r="J35" s="330"/>
      <c r="K35" s="380"/>
      <c r="L35" s="330"/>
      <c r="M35" s="392"/>
      <c r="N35" s="392"/>
      <c r="O35" s="156"/>
      <c r="P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R41" s="12"/>
      <c r="S41" s="12"/>
      <c r="T41" s="12"/>
    </row>
    <row r="42" spans="1:22" ht="29" x14ac:dyDescent="0.35">
      <c r="A42" s="376" t="s">
        <v>362</v>
      </c>
      <c r="B42" s="367" t="s">
        <v>123</v>
      </c>
      <c r="C42" s="79" t="s">
        <v>363</v>
      </c>
      <c r="D42" s="79" t="s">
        <v>253</v>
      </c>
      <c r="E42" s="370" t="s">
        <v>421</v>
      </c>
      <c r="F42" s="370" t="s">
        <v>444</v>
      </c>
      <c r="G42" s="370" t="s">
        <v>423</v>
      </c>
      <c r="H42" s="370" t="s">
        <v>468</v>
      </c>
      <c r="I42" s="370" t="s">
        <v>425</v>
      </c>
      <c r="J42" s="370" t="s">
        <v>159</v>
      </c>
      <c r="K42" s="379" t="s">
        <v>1180</v>
      </c>
      <c r="L42" s="370" t="s">
        <v>253</v>
      </c>
      <c r="M42" s="390"/>
      <c r="N42" s="390"/>
      <c r="O42" s="156"/>
      <c r="P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R46" s="12"/>
      <c r="S46" s="12"/>
      <c r="T46" s="12"/>
    </row>
    <row r="47" spans="1:22" ht="43.5" x14ac:dyDescent="0.35">
      <c r="A47" s="376" t="s">
        <v>368</v>
      </c>
      <c r="B47" s="367" t="s">
        <v>124</v>
      </c>
      <c r="C47" s="79" t="s">
        <v>369</v>
      </c>
      <c r="D47" s="79" t="s">
        <v>253</v>
      </c>
      <c r="E47" s="370" t="s">
        <v>435</v>
      </c>
      <c r="F47" s="370" t="s">
        <v>444</v>
      </c>
      <c r="G47" s="370" t="s">
        <v>423</v>
      </c>
      <c r="H47" s="370" t="s">
        <v>468</v>
      </c>
      <c r="I47" s="370" t="s">
        <v>439</v>
      </c>
      <c r="J47" s="370" t="s">
        <v>159</v>
      </c>
      <c r="K47" s="379" t="s">
        <v>1181</v>
      </c>
      <c r="L47" s="370" t="s">
        <v>253</v>
      </c>
      <c r="M47" s="390"/>
      <c r="N47" s="390"/>
      <c r="O47" s="156"/>
      <c r="P47" s="156"/>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O48" s="156"/>
      <c r="P48" s="156"/>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R51" s="12"/>
      <c r="S51" s="12"/>
      <c r="T51" s="12"/>
    </row>
    <row r="52" spans="1:22" x14ac:dyDescent="0.35">
      <c r="A52" s="377"/>
      <c r="B52" s="368"/>
      <c r="C52" s="24" t="s">
        <v>375</v>
      </c>
      <c r="D52" s="24" t="s">
        <v>253</v>
      </c>
      <c r="E52" s="358"/>
      <c r="F52" s="358"/>
      <c r="G52" s="358"/>
      <c r="H52" s="358"/>
      <c r="I52" s="358"/>
      <c r="J52" s="358"/>
      <c r="K52" s="296"/>
      <c r="L52" s="358"/>
      <c r="M52" s="391"/>
      <c r="N52" s="391"/>
      <c r="O52" s="156"/>
      <c r="P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90"/>
      <c r="N54" s="390"/>
      <c r="O54" s="156"/>
      <c r="P54" s="156"/>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O55" s="156"/>
      <c r="P55" s="156"/>
      <c r="R55" s="12"/>
      <c r="S55" s="12"/>
      <c r="T55" s="12"/>
    </row>
    <row r="56" spans="1:22" ht="29.5" thickBot="1" x14ac:dyDescent="0.4">
      <c r="A56" s="378"/>
      <c r="B56" s="369"/>
      <c r="C56" s="98" t="s">
        <v>380</v>
      </c>
      <c r="D56" s="19" t="s">
        <v>253</v>
      </c>
      <c r="E56" s="330"/>
      <c r="F56" s="330"/>
      <c r="G56" s="330"/>
      <c r="H56" s="330"/>
      <c r="I56" s="330"/>
      <c r="J56" s="330"/>
      <c r="K56" s="380"/>
      <c r="L56" s="330"/>
      <c r="M56" s="392"/>
      <c r="N56" s="392"/>
      <c r="O56" s="156"/>
      <c r="P56" s="156"/>
      <c r="R56" s="12"/>
      <c r="S56" s="12"/>
      <c r="T56" s="12"/>
    </row>
    <row r="57" spans="1:22" x14ac:dyDescent="0.35">
      <c r="A57" s="376" t="s">
        <v>381</v>
      </c>
      <c r="B57" s="367" t="s">
        <v>127</v>
      </c>
      <c r="C57" s="86" t="s">
        <v>382</v>
      </c>
      <c r="D57" s="86" t="s">
        <v>257</v>
      </c>
      <c r="E57" s="370" t="s">
        <v>103</v>
      </c>
      <c r="F57" s="370" t="s">
        <v>103</v>
      </c>
      <c r="G57" s="370" t="s">
        <v>103</v>
      </c>
      <c r="H57" s="370" t="s">
        <v>103</v>
      </c>
      <c r="I57" s="370" t="s">
        <v>103</v>
      </c>
      <c r="J57" s="370" t="s">
        <v>161</v>
      </c>
      <c r="K57" s="379" t="s">
        <v>664</v>
      </c>
      <c r="L57" s="370" t="s">
        <v>257</v>
      </c>
      <c r="M57" s="390"/>
      <c r="N57" s="390"/>
      <c r="O57" s="156"/>
      <c r="P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391"/>
      <c r="N58" s="391"/>
      <c r="O58" s="156"/>
      <c r="P58" s="156"/>
      <c r="R58" s="12"/>
      <c r="S58" s="12"/>
      <c r="T58" s="12"/>
    </row>
    <row r="59" spans="1:22" x14ac:dyDescent="0.35">
      <c r="A59" s="377"/>
      <c r="B59" s="368"/>
      <c r="C59" s="24" t="s">
        <v>384</v>
      </c>
      <c r="D59" s="24" t="s">
        <v>257</v>
      </c>
      <c r="E59" s="358"/>
      <c r="F59" s="358"/>
      <c r="G59" s="358"/>
      <c r="H59" s="358"/>
      <c r="I59" s="358"/>
      <c r="J59" s="358"/>
      <c r="K59" s="296"/>
      <c r="L59" s="358"/>
      <c r="M59" s="391"/>
      <c r="N59" s="391"/>
      <c r="O59" s="156"/>
      <c r="P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R60" s="12"/>
      <c r="S60" s="12"/>
      <c r="T60" s="12"/>
    </row>
    <row r="61" spans="1:22" x14ac:dyDescent="0.35">
      <c r="A61" s="377"/>
      <c r="B61" s="368"/>
      <c r="C61" s="24" t="s">
        <v>386</v>
      </c>
      <c r="D61" s="24" t="s">
        <v>257</v>
      </c>
      <c r="E61" s="358"/>
      <c r="F61" s="358"/>
      <c r="G61" s="358"/>
      <c r="H61" s="358"/>
      <c r="I61" s="358"/>
      <c r="J61" s="358"/>
      <c r="K61" s="296"/>
      <c r="L61" s="358"/>
      <c r="M61" s="391"/>
      <c r="N61" s="391"/>
      <c r="O61" s="156"/>
      <c r="P61" s="156"/>
      <c r="R61" s="12"/>
      <c r="S61" s="12"/>
      <c r="T61" s="12"/>
    </row>
    <row r="62" spans="1:22" x14ac:dyDescent="0.35">
      <c r="A62" s="377"/>
      <c r="B62" s="368"/>
      <c r="C62" s="24" t="s">
        <v>387</v>
      </c>
      <c r="D62" s="24" t="s">
        <v>257</v>
      </c>
      <c r="E62" s="358"/>
      <c r="F62" s="358"/>
      <c r="G62" s="358"/>
      <c r="H62" s="358"/>
      <c r="I62" s="358"/>
      <c r="J62" s="358"/>
      <c r="K62" s="296"/>
      <c r="L62" s="358"/>
      <c r="M62" s="391"/>
      <c r="N62" s="391"/>
      <c r="O62" s="156"/>
      <c r="P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19" t="s">
        <v>257</v>
      </c>
      <c r="E64" s="330"/>
      <c r="F64" s="330"/>
      <c r="G64" s="330"/>
      <c r="H64" s="330"/>
      <c r="I64" s="330"/>
      <c r="J64" s="330"/>
      <c r="K64" s="380"/>
      <c r="L64" s="330"/>
      <c r="M64" s="392"/>
      <c r="N64" s="392"/>
      <c r="O64" s="156"/>
      <c r="P64" s="156"/>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O65" s="156"/>
      <c r="P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1182</v>
      </c>
      <c r="L72" s="370" t="s">
        <v>253</v>
      </c>
      <c r="M72" s="390"/>
      <c r="N72" s="390"/>
      <c r="O72" s="156"/>
      <c r="P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O73" s="156"/>
      <c r="P73" s="156"/>
      <c r="R73" s="12"/>
      <c r="S73" s="12"/>
      <c r="T73" s="12"/>
    </row>
    <row r="74" spans="1:22" x14ac:dyDescent="0.35">
      <c r="A74" s="377"/>
      <c r="B74" s="368"/>
      <c r="C74" s="83" t="s">
        <v>401</v>
      </c>
      <c r="D74" s="24" t="s">
        <v>253</v>
      </c>
      <c r="E74" s="358"/>
      <c r="F74" s="358"/>
      <c r="G74" s="358"/>
      <c r="H74" s="358"/>
      <c r="I74" s="358"/>
      <c r="J74" s="358"/>
      <c r="K74" s="372"/>
      <c r="L74" s="358"/>
      <c r="M74" s="391"/>
      <c r="N74" s="391"/>
      <c r="O74" s="156"/>
      <c r="P74" s="156"/>
      <c r="R74" s="12"/>
      <c r="S74" s="12"/>
      <c r="T74" s="12"/>
    </row>
    <row r="75" spans="1:22" x14ac:dyDescent="0.35">
      <c r="A75" s="377"/>
      <c r="B75" s="368"/>
      <c r="C75" s="83" t="s">
        <v>402</v>
      </c>
      <c r="D75" s="24" t="s">
        <v>253</v>
      </c>
      <c r="E75" s="358"/>
      <c r="F75" s="358"/>
      <c r="G75" s="358"/>
      <c r="H75" s="358"/>
      <c r="I75" s="358"/>
      <c r="J75" s="358"/>
      <c r="K75" s="372"/>
      <c r="L75" s="358"/>
      <c r="M75" s="391"/>
      <c r="N75" s="391"/>
      <c r="O75" s="156"/>
      <c r="P75" s="156"/>
      <c r="R75" s="12"/>
      <c r="S75" s="12"/>
      <c r="T75" s="12"/>
    </row>
    <row r="76" spans="1:22" ht="15" thickBot="1" x14ac:dyDescent="0.4">
      <c r="A76" s="378"/>
      <c r="B76" s="369"/>
      <c r="C76" s="89" t="s">
        <v>403</v>
      </c>
      <c r="D76" s="19" t="s">
        <v>253</v>
      </c>
      <c r="E76" s="330"/>
      <c r="F76" s="330"/>
      <c r="G76" s="330"/>
      <c r="H76" s="330"/>
      <c r="I76" s="330"/>
      <c r="J76" s="330"/>
      <c r="K76" s="617"/>
      <c r="L76" s="330"/>
      <c r="M76" s="392"/>
      <c r="N76" s="392"/>
      <c r="O76" s="156"/>
      <c r="P76" s="156"/>
      <c r="R76" s="12"/>
      <c r="S76" s="12"/>
      <c r="T76" s="12"/>
    </row>
    <row r="77" spans="1:22" x14ac:dyDescent="0.35">
      <c r="A77" s="646" t="s">
        <v>404</v>
      </c>
      <c r="B77" s="367" t="s">
        <v>130</v>
      </c>
      <c r="C77" s="85" t="s">
        <v>405</v>
      </c>
      <c r="D77" s="79" t="s">
        <v>257</v>
      </c>
      <c r="E77" s="370" t="s">
        <v>103</v>
      </c>
      <c r="F77" s="370" t="s">
        <v>103</v>
      </c>
      <c r="G77" s="370" t="s">
        <v>103</v>
      </c>
      <c r="H77" s="370" t="s">
        <v>103</v>
      </c>
      <c r="I77" s="370" t="s">
        <v>103</v>
      </c>
      <c r="J77" s="370" t="s">
        <v>161</v>
      </c>
      <c r="K77" s="379" t="s">
        <v>664</v>
      </c>
      <c r="L77" s="370" t="s">
        <v>257</v>
      </c>
      <c r="M77" s="390"/>
      <c r="N77" s="390"/>
      <c r="O77" s="156"/>
      <c r="P77" s="156"/>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O78" s="156"/>
      <c r="P78" s="156"/>
      <c r="R78" s="12"/>
      <c r="S78" s="12"/>
      <c r="T78" s="12"/>
    </row>
    <row r="79" spans="1:22" x14ac:dyDescent="0.35">
      <c r="A79" s="648"/>
      <c r="B79" s="368"/>
      <c r="C79" s="83" t="s">
        <v>407</v>
      </c>
      <c r="D79" s="3" t="s">
        <v>257</v>
      </c>
      <c r="E79" s="358"/>
      <c r="F79" s="358"/>
      <c r="G79" s="358"/>
      <c r="H79" s="358"/>
      <c r="I79" s="358"/>
      <c r="J79" s="358"/>
      <c r="K79" s="296"/>
      <c r="L79" s="358"/>
      <c r="M79" s="391"/>
      <c r="N79" s="391"/>
      <c r="O79" s="156"/>
      <c r="P79" s="156"/>
      <c r="R79" s="12"/>
      <c r="S79" s="12"/>
      <c r="T79" s="12"/>
    </row>
    <row r="80" spans="1:22" x14ac:dyDescent="0.35">
      <c r="A80" s="648"/>
      <c r="B80" s="368"/>
      <c r="C80" s="84" t="s">
        <v>408</v>
      </c>
      <c r="D80" s="3" t="s">
        <v>257</v>
      </c>
      <c r="E80" s="358"/>
      <c r="F80" s="358"/>
      <c r="G80" s="358"/>
      <c r="H80" s="358"/>
      <c r="I80" s="358"/>
      <c r="J80" s="358"/>
      <c r="K80" s="296"/>
      <c r="L80" s="358"/>
      <c r="M80" s="391"/>
      <c r="N80" s="391"/>
      <c r="O80" s="156"/>
      <c r="P80" s="156"/>
      <c r="R80" s="12"/>
      <c r="S80" s="12"/>
      <c r="T80" s="12"/>
    </row>
    <row r="81" spans="1:22" ht="29" x14ac:dyDescent="0.35">
      <c r="A81" s="648"/>
      <c r="B81" s="368"/>
      <c r="C81" s="84" t="s">
        <v>409</v>
      </c>
      <c r="D81" s="3" t="s">
        <v>257</v>
      </c>
      <c r="E81" s="358"/>
      <c r="F81" s="358"/>
      <c r="G81" s="358"/>
      <c r="H81" s="358"/>
      <c r="I81" s="358"/>
      <c r="J81" s="358"/>
      <c r="K81" s="296"/>
      <c r="L81" s="358"/>
      <c r="M81" s="391"/>
      <c r="N81" s="391"/>
      <c r="O81" s="156"/>
      <c r="P81" s="156"/>
      <c r="R81" s="12"/>
      <c r="S81" s="12"/>
      <c r="T81" s="12"/>
    </row>
    <row r="82" spans="1:22" ht="29" x14ac:dyDescent="0.35">
      <c r="A82" s="648"/>
      <c r="B82" s="368"/>
      <c r="C82" s="84" t="s">
        <v>410</v>
      </c>
      <c r="D82" s="3" t="s">
        <v>257</v>
      </c>
      <c r="E82" s="358"/>
      <c r="F82" s="358"/>
      <c r="G82" s="358"/>
      <c r="H82" s="358"/>
      <c r="I82" s="358"/>
      <c r="J82" s="358"/>
      <c r="K82" s="296"/>
      <c r="L82" s="358"/>
      <c r="M82" s="391"/>
      <c r="N82" s="391"/>
      <c r="O82" s="156"/>
      <c r="P82" s="156"/>
      <c r="R82" s="12"/>
      <c r="S82" s="12"/>
      <c r="T82" s="12"/>
    </row>
    <row r="83" spans="1:22" ht="15" thickBot="1" x14ac:dyDescent="0.4">
      <c r="A83" s="647"/>
      <c r="B83" s="369"/>
      <c r="C83" s="98" t="s">
        <v>411</v>
      </c>
      <c r="D83" s="15" t="s">
        <v>257</v>
      </c>
      <c r="E83" s="330"/>
      <c r="F83" s="330"/>
      <c r="G83" s="330"/>
      <c r="H83" s="330"/>
      <c r="I83" s="330"/>
      <c r="J83" s="330"/>
      <c r="K83" s="380"/>
      <c r="L83" s="330"/>
      <c r="M83" s="392"/>
      <c r="N83" s="392"/>
      <c r="O83" s="156"/>
      <c r="P83" s="156"/>
      <c r="R83" s="12"/>
      <c r="S83" s="12"/>
      <c r="T83" s="12"/>
    </row>
    <row r="84" spans="1:22" x14ac:dyDescent="0.35">
      <c r="A84" s="646" t="s">
        <v>412</v>
      </c>
      <c r="B84" s="367" t="s">
        <v>131</v>
      </c>
      <c r="C84" s="99" t="s">
        <v>413</v>
      </c>
      <c r="D84" s="79" t="s">
        <v>257</v>
      </c>
      <c r="E84" s="370" t="s">
        <v>435</v>
      </c>
      <c r="F84" s="370" t="s">
        <v>444</v>
      </c>
      <c r="G84" s="370" t="s">
        <v>423</v>
      </c>
      <c r="H84" s="370" t="s">
        <v>468</v>
      </c>
      <c r="I84" s="370" t="s">
        <v>425</v>
      </c>
      <c r="J84" s="370" t="s">
        <v>159</v>
      </c>
      <c r="K84" s="379" t="s">
        <v>1183</v>
      </c>
      <c r="L84" s="370" t="s">
        <v>257</v>
      </c>
      <c r="M84" s="390"/>
      <c r="N84" s="390"/>
      <c r="O84" s="156"/>
      <c r="P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253</v>
      </c>
      <c r="E85" s="358"/>
      <c r="F85" s="358"/>
      <c r="G85" s="358"/>
      <c r="H85" s="358"/>
      <c r="I85" s="358"/>
      <c r="J85" s="358"/>
      <c r="K85" s="296"/>
      <c r="L85" s="358"/>
      <c r="M85" s="391"/>
      <c r="N85" s="391"/>
      <c r="O85" s="156"/>
      <c r="P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puUElzXOuKIw1K9hwZDyz5BnM6I8XLK7xsO17E7j5E9qkhQ9hB3RuA7WbVPqqKUrvvLc71ax24u/H8Kz36bLMA==" saltValue="JK6+kUjyD3FtroS/TfsPu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132" priority="2">
      <formula>$D50="No"</formula>
    </cfRule>
  </conditionalFormatting>
  <conditionalFormatting sqref="C8:D87">
    <cfRule type="expression" dxfId="1131" priority="1">
      <formula>$D8="No"</formula>
    </cfRule>
  </conditionalFormatting>
  <conditionalFormatting sqref="J8 J18 J28 J49 J57 J65 J72 J77 J84">
    <cfRule type="cellIs" dxfId="1130" priority="34" operator="equal">
      <formula>"Significant Negative"</formula>
    </cfRule>
    <cfRule type="cellIs" dxfId="1129" priority="35" operator="equal">
      <formula>"Minor Negative"</formula>
    </cfRule>
    <cfRule type="cellIs" dxfId="1128" priority="36" operator="equal">
      <formula>"Uncertain"</formula>
    </cfRule>
    <cfRule type="cellIs" dxfId="1127" priority="37" operator="equal">
      <formula>"Neutral"</formula>
    </cfRule>
    <cfRule type="cellIs" dxfId="1126" priority="38" operator="equal">
      <formula>"Minor Positive"</formula>
    </cfRule>
    <cfRule type="cellIs" dxfId="1125" priority="39" operator="equal">
      <formula>"Significant Positive"</formula>
    </cfRule>
  </conditionalFormatting>
  <conditionalFormatting sqref="J20">
    <cfRule type="cellIs" dxfId="1124" priority="22" operator="equal">
      <formula>"Significant Negative"</formula>
    </cfRule>
    <cfRule type="cellIs" dxfId="1123" priority="23" operator="equal">
      <formula>"Minor Negative"</formula>
    </cfRule>
    <cfRule type="cellIs" dxfId="1122" priority="24" operator="equal">
      <formula>"Uncertain"</formula>
    </cfRule>
    <cfRule type="cellIs" dxfId="1121" priority="25" operator="equal">
      <formula>"Neutral"</formula>
    </cfRule>
    <cfRule type="cellIs" dxfId="1120" priority="26" operator="equal">
      <formula>"Minor Positive"</formula>
    </cfRule>
    <cfRule type="cellIs" dxfId="1119" priority="27" operator="equal">
      <formula>"Significant Positive"</formula>
    </cfRule>
  </conditionalFormatting>
  <conditionalFormatting sqref="J36">
    <cfRule type="cellIs" dxfId="1118" priority="16" operator="equal">
      <formula>"Significant Negative"</formula>
    </cfRule>
    <cfRule type="cellIs" dxfId="1117" priority="17" operator="equal">
      <formula>"Minor Negative"</formula>
    </cfRule>
    <cfRule type="cellIs" dxfId="1116" priority="18" operator="equal">
      <formula>"Uncertain"</formula>
    </cfRule>
    <cfRule type="cellIs" dxfId="1115" priority="19" operator="equal">
      <formula>"Neutral"</formula>
    </cfRule>
    <cfRule type="cellIs" dxfId="1114" priority="20" operator="equal">
      <formula>"Minor Positive"</formula>
    </cfRule>
    <cfRule type="cellIs" dxfId="1113" priority="21" operator="equal">
      <formula>"Significant Positive"</formula>
    </cfRule>
  </conditionalFormatting>
  <conditionalFormatting sqref="J42">
    <cfRule type="cellIs" dxfId="1112" priority="10" operator="equal">
      <formula>"Significant Negative"</formula>
    </cfRule>
    <cfRule type="cellIs" dxfId="1111" priority="11" operator="equal">
      <formula>"Minor Negative"</formula>
    </cfRule>
    <cfRule type="cellIs" dxfId="1110" priority="12" operator="equal">
      <formula>"Uncertain"</formula>
    </cfRule>
    <cfRule type="cellIs" dxfId="1109" priority="13" operator="equal">
      <formula>"Neutral"</formula>
    </cfRule>
    <cfRule type="cellIs" dxfId="1108" priority="14" operator="equal">
      <formula>"Minor Positive"</formula>
    </cfRule>
    <cfRule type="cellIs" dxfId="1107" priority="15" operator="equal">
      <formula>"Significant Positive"</formula>
    </cfRule>
  </conditionalFormatting>
  <conditionalFormatting sqref="J47">
    <cfRule type="cellIs" dxfId="1106" priority="28" operator="equal">
      <formula>"Significant Negative"</formula>
    </cfRule>
    <cfRule type="cellIs" dxfId="1105" priority="29" operator="equal">
      <formula>"Minor Negative"</formula>
    </cfRule>
    <cfRule type="cellIs" dxfId="1104" priority="30" operator="equal">
      <formula>"Uncertain"</formula>
    </cfRule>
    <cfRule type="cellIs" dxfId="1103" priority="31" operator="equal">
      <formula>"Neutral"</formula>
    </cfRule>
    <cfRule type="cellIs" dxfId="1102" priority="32" operator="equal">
      <formula>"Minor Positive"</formula>
    </cfRule>
    <cfRule type="cellIs" dxfId="1101" priority="33" operator="equal">
      <formula>"Significant Positive"</formula>
    </cfRule>
  </conditionalFormatting>
  <conditionalFormatting sqref="J54">
    <cfRule type="cellIs" dxfId="1100" priority="4" operator="equal">
      <formula>"Significant Negative"</formula>
    </cfRule>
    <cfRule type="cellIs" dxfId="1099" priority="5" operator="equal">
      <formula>"Minor Negative"</formula>
    </cfRule>
    <cfRule type="cellIs" dxfId="1098" priority="6" operator="equal">
      <formula>"Uncertain"</formula>
    </cfRule>
    <cfRule type="cellIs" dxfId="1097" priority="7" operator="equal">
      <formula>"Neutral"</formula>
    </cfRule>
    <cfRule type="cellIs" dxfId="1096" priority="8" operator="equal">
      <formula>"Minor Positive"</formula>
    </cfRule>
    <cfRule type="cellIs" dxfId="1095" priority="9" operator="equal">
      <formula>"Significant Positive"</formula>
    </cfRule>
  </conditionalFormatting>
  <pageMargins left="0.7" right="0.7" top="0.75" bottom="0.75" header="0.3" footer="0.3"/>
  <pageSetup orientation="portrait" horizontalDpi="4294967293" verticalDpi="4294967293"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5E3D-196B-44F7-9B65-F231294C30D2}">
  <sheetPr codeName="Sheet149">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2" customWidth="1"/>
    <col min="12" max="12" width="16.54296875" customWidth="1"/>
    <col min="13" max="13" width="23.1796875" customWidth="1"/>
    <col min="14" max="16" width="19.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1184</v>
      </c>
      <c r="D1" s="321"/>
      <c r="E1" s="321"/>
      <c r="F1" s="322"/>
      <c r="G1" s="16"/>
      <c r="I1" s="7"/>
      <c r="J1" s="7"/>
      <c r="K1" s="7"/>
    </row>
    <row r="2" spans="1:22" x14ac:dyDescent="0.35">
      <c r="A2" s="74" t="s">
        <v>31</v>
      </c>
      <c r="B2" s="9"/>
      <c r="C2" s="323" t="s">
        <v>1166</v>
      </c>
      <c r="D2" s="323"/>
      <c r="E2" s="323"/>
      <c r="F2" s="324"/>
      <c r="I2" s="8"/>
      <c r="J2" s="8"/>
      <c r="K2" s="8"/>
    </row>
    <row r="3" spans="1:22" ht="30" customHeight="1" x14ac:dyDescent="0.35">
      <c r="A3" s="75" t="s">
        <v>32</v>
      </c>
      <c r="B3" s="4"/>
      <c r="C3" s="323" t="s">
        <v>1185</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O6" s="156"/>
      <c r="P6" s="156"/>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465</v>
      </c>
      <c r="O7" s="156"/>
      <c r="P7" s="156"/>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664</v>
      </c>
      <c r="L8" s="370" t="s">
        <v>257</v>
      </c>
      <c r="M8" s="390"/>
      <c r="N8" s="390"/>
      <c r="O8" s="156"/>
      <c r="P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391"/>
      <c r="N9" s="391"/>
      <c r="O9" s="156"/>
      <c r="P9" s="156"/>
      <c r="R9" s="12"/>
      <c r="S9" s="12"/>
      <c r="T9" s="12"/>
    </row>
    <row r="10" spans="1:22" x14ac:dyDescent="0.35">
      <c r="A10" s="377"/>
      <c r="B10" s="388"/>
      <c r="C10" s="24" t="s">
        <v>326</v>
      </c>
      <c r="D10" s="24" t="s">
        <v>257</v>
      </c>
      <c r="E10" s="386"/>
      <c r="F10" s="386"/>
      <c r="G10" s="386"/>
      <c r="H10" s="386"/>
      <c r="I10" s="386"/>
      <c r="J10" s="358"/>
      <c r="K10" s="296"/>
      <c r="L10" s="358"/>
      <c r="M10" s="391"/>
      <c r="N10" s="391"/>
      <c r="O10" s="156"/>
      <c r="P10" s="156"/>
      <c r="R10" s="12"/>
      <c r="S10" s="12"/>
      <c r="T10" s="12"/>
    </row>
    <row r="11" spans="1:22" x14ac:dyDescent="0.35">
      <c r="A11" s="377"/>
      <c r="B11" s="388"/>
      <c r="C11" s="24" t="s">
        <v>327</v>
      </c>
      <c r="D11" s="24" t="s">
        <v>257</v>
      </c>
      <c r="E11" s="386"/>
      <c r="F11" s="386"/>
      <c r="G11" s="386"/>
      <c r="H11" s="386"/>
      <c r="I11" s="386"/>
      <c r="J11" s="358"/>
      <c r="K11" s="296"/>
      <c r="L11" s="358"/>
      <c r="M11" s="391"/>
      <c r="N11" s="391"/>
      <c r="O11" s="156"/>
      <c r="P11" s="156"/>
      <c r="R11" s="12"/>
      <c r="S11" s="12"/>
      <c r="T11" s="12"/>
    </row>
    <row r="12" spans="1:22" x14ac:dyDescent="0.35">
      <c r="A12" s="377"/>
      <c r="B12" s="388"/>
      <c r="C12" s="24" t="s">
        <v>328</v>
      </c>
      <c r="D12" s="24" t="s">
        <v>257</v>
      </c>
      <c r="E12" s="386"/>
      <c r="F12" s="386"/>
      <c r="G12" s="386"/>
      <c r="H12" s="386"/>
      <c r="I12" s="386"/>
      <c r="J12" s="358"/>
      <c r="K12" s="296"/>
      <c r="L12" s="358"/>
      <c r="M12" s="391"/>
      <c r="N12" s="391"/>
      <c r="O12" s="156"/>
      <c r="P12" s="156"/>
      <c r="R12" s="12"/>
      <c r="S12" s="12"/>
      <c r="T12" s="12"/>
    </row>
    <row r="13" spans="1:22" x14ac:dyDescent="0.35">
      <c r="A13" s="377"/>
      <c r="B13" s="388"/>
      <c r="C13" s="24" t="s">
        <v>329</v>
      </c>
      <c r="D13" s="24" t="s">
        <v>257</v>
      </c>
      <c r="E13" s="386"/>
      <c r="F13" s="386"/>
      <c r="G13" s="386"/>
      <c r="H13" s="386"/>
      <c r="I13" s="386"/>
      <c r="J13" s="358"/>
      <c r="K13" s="296"/>
      <c r="L13" s="358"/>
      <c r="M13" s="391"/>
      <c r="N13" s="391"/>
      <c r="O13" s="156"/>
      <c r="P13" s="156"/>
      <c r="R13" s="12"/>
      <c r="S13" s="12"/>
      <c r="T13" s="12"/>
    </row>
    <row r="14" spans="1:22" x14ac:dyDescent="0.35">
      <c r="A14" s="377"/>
      <c r="B14" s="388"/>
      <c r="C14" s="24" t="s">
        <v>330</v>
      </c>
      <c r="D14" s="24" t="s">
        <v>257</v>
      </c>
      <c r="E14" s="386"/>
      <c r="F14" s="386"/>
      <c r="G14" s="386"/>
      <c r="H14" s="386"/>
      <c r="I14" s="386"/>
      <c r="J14" s="358"/>
      <c r="K14" s="296"/>
      <c r="L14" s="358"/>
      <c r="M14" s="391"/>
      <c r="N14" s="391"/>
      <c r="O14" s="156"/>
      <c r="P14" s="156"/>
      <c r="R14" s="12"/>
      <c r="S14" s="12"/>
      <c r="T14" s="12"/>
    </row>
    <row r="15" spans="1:22" x14ac:dyDescent="0.35">
      <c r="A15" s="377"/>
      <c r="B15" s="388"/>
      <c r="C15" s="24" t="s">
        <v>331</v>
      </c>
      <c r="D15" s="24" t="s">
        <v>257</v>
      </c>
      <c r="E15" s="386"/>
      <c r="F15" s="386"/>
      <c r="G15" s="386"/>
      <c r="H15" s="386"/>
      <c r="I15" s="386"/>
      <c r="J15" s="358"/>
      <c r="K15" s="296"/>
      <c r="L15" s="358"/>
      <c r="M15" s="391"/>
      <c r="N15" s="391"/>
      <c r="O15" s="156"/>
      <c r="P15" s="156"/>
      <c r="R15" s="12"/>
      <c r="S15" s="12"/>
      <c r="T15" s="12"/>
    </row>
    <row r="16" spans="1:22" ht="29" x14ac:dyDescent="0.35">
      <c r="A16" s="377"/>
      <c r="B16" s="388"/>
      <c r="C16" s="24" t="s">
        <v>332</v>
      </c>
      <c r="D16" s="24" t="s">
        <v>257</v>
      </c>
      <c r="E16" s="386"/>
      <c r="F16" s="386"/>
      <c r="G16" s="386"/>
      <c r="H16" s="386"/>
      <c r="I16" s="386"/>
      <c r="J16" s="358"/>
      <c r="K16" s="296"/>
      <c r="L16" s="358"/>
      <c r="M16" s="391"/>
      <c r="N16" s="391"/>
      <c r="O16" s="156"/>
      <c r="P16" s="156"/>
      <c r="R16" s="12"/>
      <c r="S16" s="12"/>
      <c r="T16" s="12"/>
    </row>
    <row r="17" spans="1:22" ht="15" thickBot="1" x14ac:dyDescent="0.4">
      <c r="A17" s="378"/>
      <c r="B17" s="327"/>
      <c r="C17" s="19" t="s">
        <v>333</v>
      </c>
      <c r="D17" s="19" t="s">
        <v>257</v>
      </c>
      <c r="E17" s="318"/>
      <c r="F17" s="318"/>
      <c r="G17" s="318"/>
      <c r="H17" s="318"/>
      <c r="I17" s="318"/>
      <c r="J17" s="330"/>
      <c r="K17" s="380"/>
      <c r="L17" s="330"/>
      <c r="M17" s="392"/>
      <c r="N17" s="392"/>
      <c r="O17" s="156"/>
      <c r="P17" s="156"/>
      <c r="R17" s="12"/>
      <c r="S17" s="12"/>
      <c r="T17" s="12"/>
    </row>
    <row r="18" spans="1:22" ht="39" customHeight="1" x14ac:dyDescent="0.35">
      <c r="A18" s="646" t="s">
        <v>334</v>
      </c>
      <c r="B18" s="367" t="s">
        <v>119</v>
      </c>
      <c r="C18" s="86" t="s">
        <v>335</v>
      </c>
      <c r="D18" s="86" t="s">
        <v>257</v>
      </c>
      <c r="E18" s="370" t="s">
        <v>103</v>
      </c>
      <c r="F18" s="370" t="s">
        <v>103</v>
      </c>
      <c r="G18" s="370" t="s">
        <v>103</v>
      </c>
      <c r="H18" s="370" t="s">
        <v>103</v>
      </c>
      <c r="I18" s="370" t="s">
        <v>103</v>
      </c>
      <c r="J18" s="370" t="s">
        <v>161</v>
      </c>
      <c r="K18" s="379" t="s">
        <v>664</v>
      </c>
      <c r="L18" s="370" t="s">
        <v>257</v>
      </c>
      <c r="M18" s="390"/>
      <c r="N18" s="390"/>
      <c r="O18" s="156"/>
      <c r="P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O19" s="156"/>
      <c r="P19" s="156"/>
      <c r="R19" s="12"/>
      <c r="S19" s="12"/>
      <c r="T19" s="12"/>
    </row>
    <row r="20" spans="1:22" ht="72.5" x14ac:dyDescent="0.35">
      <c r="A20" s="376" t="s">
        <v>337</v>
      </c>
      <c r="B20" s="367" t="s">
        <v>120</v>
      </c>
      <c r="C20" s="79" t="s">
        <v>338</v>
      </c>
      <c r="D20" s="79" t="s">
        <v>253</v>
      </c>
      <c r="E20" s="370" t="s">
        <v>421</v>
      </c>
      <c r="F20" s="370" t="s">
        <v>466</v>
      </c>
      <c r="G20" s="370" t="s">
        <v>423</v>
      </c>
      <c r="H20" s="370" t="s">
        <v>468</v>
      </c>
      <c r="I20" s="370" t="s">
        <v>425</v>
      </c>
      <c r="J20" s="370" t="s">
        <v>159</v>
      </c>
      <c r="K20" s="379" t="s">
        <v>1186</v>
      </c>
      <c r="L20" s="370" t="s">
        <v>257</v>
      </c>
      <c r="M20" s="390"/>
      <c r="N20" s="390"/>
      <c r="O20" s="156"/>
      <c r="P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O21" s="156"/>
      <c r="P21" s="156"/>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O22" s="156"/>
      <c r="P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R24" s="12"/>
      <c r="S24" s="12"/>
      <c r="T24" s="12"/>
    </row>
    <row r="25" spans="1:22" ht="29" x14ac:dyDescent="0.35">
      <c r="A25" s="377"/>
      <c r="B25" s="368"/>
      <c r="C25" s="3" t="s">
        <v>343</v>
      </c>
      <c r="D25" s="3" t="s">
        <v>253</v>
      </c>
      <c r="E25" s="358"/>
      <c r="F25" s="358"/>
      <c r="G25" s="358"/>
      <c r="H25" s="358"/>
      <c r="I25" s="358"/>
      <c r="J25" s="358"/>
      <c r="K25" s="296"/>
      <c r="L25" s="358"/>
      <c r="M25" s="391"/>
      <c r="N25" s="391"/>
      <c r="O25" s="156"/>
      <c r="P25" s="156"/>
      <c r="R25" s="12"/>
      <c r="S25" s="12"/>
      <c r="T25" s="12"/>
    </row>
    <row r="26" spans="1:22" ht="14.5" customHeight="1" x14ac:dyDescent="0.35">
      <c r="A26" s="377"/>
      <c r="B26" s="368"/>
      <c r="C26" s="3" t="s">
        <v>344</v>
      </c>
      <c r="D26" s="3" t="s">
        <v>253</v>
      </c>
      <c r="E26" s="358"/>
      <c r="F26" s="358"/>
      <c r="G26" s="358"/>
      <c r="H26" s="358"/>
      <c r="I26" s="358"/>
      <c r="J26" s="358"/>
      <c r="K26" s="296"/>
      <c r="L26" s="358"/>
      <c r="M26" s="391"/>
      <c r="N26" s="391"/>
      <c r="O26" s="156"/>
      <c r="P26" s="156"/>
      <c r="R26" s="12"/>
      <c r="S26" s="12"/>
      <c r="T26" s="12"/>
    </row>
    <row r="27" spans="1:22" ht="29.5" thickBot="1" x14ac:dyDescent="0.4">
      <c r="A27" s="378"/>
      <c r="B27" s="369"/>
      <c r="C27" s="15" t="s">
        <v>345</v>
      </c>
      <c r="D27" s="15" t="s">
        <v>253</v>
      </c>
      <c r="E27" s="330"/>
      <c r="F27" s="330"/>
      <c r="G27" s="330"/>
      <c r="H27" s="330"/>
      <c r="I27" s="330"/>
      <c r="J27" s="330"/>
      <c r="K27" s="380"/>
      <c r="L27" s="330"/>
      <c r="M27" s="392"/>
      <c r="N27" s="392"/>
      <c r="O27" s="156"/>
      <c r="P27" s="156"/>
      <c r="R27" s="12"/>
      <c r="S27" s="12"/>
      <c r="T27" s="12"/>
    </row>
    <row r="28" spans="1:22" ht="29" x14ac:dyDescent="0.35">
      <c r="A28" s="376" t="s">
        <v>346</v>
      </c>
      <c r="B28" s="367" t="s">
        <v>121</v>
      </c>
      <c r="C28" s="85" t="s">
        <v>347</v>
      </c>
      <c r="D28" s="79" t="s">
        <v>253</v>
      </c>
      <c r="E28" s="370" t="s">
        <v>421</v>
      </c>
      <c r="F28" s="370" t="s">
        <v>466</v>
      </c>
      <c r="G28" s="370" t="s">
        <v>423</v>
      </c>
      <c r="H28" s="370" t="s">
        <v>468</v>
      </c>
      <c r="I28" s="370" t="s">
        <v>425</v>
      </c>
      <c r="J28" s="370" t="s">
        <v>156</v>
      </c>
      <c r="K28" s="379" t="s">
        <v>1187</v>
      </c>
      <c r="L28" s="370" t="s">
        <v>253</v>
      </c>
      <c r="M28" s="390"/>
      <c r="N28" s="390"/>
      <c r="O28" s="156"/>
      <c r="P28" s="156"/>
      <c r="R28" s="12" t="str">
        <f>IF(OR(J28='Drop downs'!$G$7,J28='Drop downs'!$G$5), B28&amp;": "&amp;K28&amp;CHAR(10),"")</f>
        <v/>
      </c>
      <c r="S28" s="12" t="str">
        <f>IF(J28='Drop downs'!$G$2,B28&amp;": "&amp;K28&amp;"
"," ")</f>
        <v xml:space="preserve">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T28" s="12" t="str">
        <f>IF(E28='Drop downs'!$B$6,B28&amp;": "&amp;K28&amp;"","")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391"/>
      <c r="N29" s="391"/>
      <c r="O29" s="156"/>
      <c r="P29" s="156"/>
      <c r="R29" s="12"/>
      <c r="S29" s="12"/>
      <c r="T29" s="12"/>
    </row>
    <row r="30" spans="1:22" x14ac:dyDescent="0.35">
      <c r="A30" s="377"/>
      <c r="B30" s="368"/>
      <c r="C30" s="83" t="s">
        <v>349</v>
      </c>
      <c r="D30" s="3" t="s">
        <v>257</v>
      </c>
      <c r="E30" s="358"/>
      <c r="F30" s="358"/>
      <c r="G30" s="358"/>
      <c r="H30" s="358"/>
      <c r="I30" s="358"/>
      <c r="J30" s="358"/>
      <c r="K30" s="296"/>
      <c r="L30" s="358"/>
      <c r="M30" s="391"/>
      <c r="N30" s="391"/>
      <c r="O30" s="156"/>
      <c r="P30" s="156"/>
      <c r="R30" s="12"/>
      <c r="S30" s="12"/>
      <c r="T30" s="12"/>
    </row>
    <row r="31" spans="1:22" ht="30" customHeight="1" x14ac:dyDescent="0.35">
      <c r="A31" s="377"/>
      <c r="B31" s="368"/>
      <c r="C31" s="83" t="s">
        <v>350</v>
      </c>
      <c r="D31" s="3" t="s">
        <v>253</v>
      </c>
      <c r="E31" s="358"/>
      <c r="F31" s="358"/>
      <c r="G31" s="358"/>
      <c r="H31" s="358"/>
      <c r="I31" s="358"/>
      <c r="J31" s="358"/>
      <c r="K31" s="296"/>
      <c r="L31" s="358"/>
      <c r="M31" s="391"/>
      <c r="N31" s="391"/>
      <c r="O31" s="156"/>
      <c r="P31" s="156"/>
      <c r="R31" s="12"/>
      <c r="S31" s="12"/>
      <c r="T31" s="12"/>
    </row>
    <row r="32" spans="1:22" x14ac:dyDescent="0.35">
      <c r="A32" s="377"/>
      <c r="B32" s="368"/>
      <c r="C32" s="83" t="s">
        <v>351</v>
      </c>
      <c r="D32" s="3" t="s">
        <v>253</v>
      </c>
      <c r="E32" s="358"/>
      <c r="F32" s="358"/>
      <c r="G32" s="358"/>
      <c r="H32" s="358"/>
      <c r="I32" s="358"/>
      <c r="J32" s="358"/>
      <c r="K32" s="296"/>
      <c r="L32" s="358"/>
      <c r="M32" s="391"/>
      <c r="N32" s="391"/>
      <c r="O32" s="156"/>
      <c r="P32" s="156"/>
      <c r="R32" s="12"/>
      <c r="S32" s="12"/>
      <c r="T32" s="12"/>
    </row>
    <row r="33" spans="1:22" x14ac:dyDescent="0.35">
      <c r="A33" s="377"/>
      <c r="B33" s="368"/>
      <c r="C33" s="83" t="s">
        <v>352</v>
      </c>
      <c r="D33" s="3" t="s">
        <v>257</v>
      </c>
      <c r="E33" s="358"/>
      <c r="F33" s="358"/>
      <c r="G33" s="358"/>
      <c r="H33" s="358"/>
      <c r="I33" s="358"/>
      <c r="J33" s="358"/>
      <c r="K33" s="296"/>
      <c r="L33" s="358"/>
      <c r="M33" s="391"/>
      <c r="N33" s="391"/>
      <c r="O33" s="156"/>
      <c r="P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R34" s="12"/>
      <c r="S34" s="12"/>
      <c r="T34" s="12"/>
    </row>
    <row r="35" spans="1:22" ht="15" thickBot="1" x14ac:dyDescent="0.4">
      <c r="A35" s="378"/>
      <c r="B35" s="369"/>
      <c r="C35" s="100" t="s">
        <v>354</v>
      </c>
      <c r="D35" s="15" t="s">
        <v>257</v>
      </c>
      <c r="E35" s="330"/>
      <c r="F35" s="330"/>
      <c r="G35" s="330"/>
      <c r="H35" s="330"/>
      <c r="I35" s="330"/>
      <c r="J35" s="330"/>
      <c r="K35" s="380"/>
      <c r="L35" s="330"/>
      <c r="M35" s="392"/>
      <c r="N35" s="392"/>
      <c r="O35" s="156"/>
      <c r="P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0" t="s">
        <v>257</v>
      </c>
      <c r="M42" s="390"/>
      <c r="N42" s="390"/>
      <c r="O42" s="156"/>
      <c r="P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O47" s="156"/>
      <c r="P47" s="156"/>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O48" s="156"/>
      <c r="P48" s="156"/>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R51" s="12"/>
      <c r="S51" s="12"/>
      <c r="T51" s="12"/>
    </row>
    <row r="52" spans="1:22" x14ac:dyDescent="0.35">
      <c r="A52" s="377"/>
      <c r="B52" s="368"/>
      <c r="C52" s="24" t="s">
        <v>375</v>
      </c>
      <c r="D52" s="24" t="s">
        <v>257</v>
      </c>
      <c r="E52" s="358"/>
      <c r="F52" s="358"/>
      <c r="G52" s="358"/>
      <c r="H52" s="358"/>
      <c r="I52" s="358"/>
      <c r="J52" s="358"/>
      <c r="K52" s="296"/>
      <c r="L52" s="358"/>
      <c r="M52" s="391"/>
      <c r="N52" s="391"/>
      <c r="O52" s="156"/>
      <c r="P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R53" s="12"/>
      <c r="S53" s="12"/>
      <c r="T53" s="12"/>
    </row>
    <row r="54" spans="1:22" ht="29.25" customHeight="1" x14ac:dyDescent="0.35">
      <c r="A54" s="376" t="s">
        <v>377</v>
      </c>
      <c r="B54" s="367" t="s">
        <v>126</v>
      </c>
      <c r="C54" s="95" t="s">
        <v>378</v>
      </c>
      <c r="D54" s="86" t="s">
        <v>253</v>
      </c>
      <c r="E54" s="370" t="s">
        <v>421</v>
      </c>
      <c r="F54" s="370" t="s">
        <v>444</v>
      </c>
      <c r="G54" s="370" t="s">
        <v>423</v>
      </c>
      <c r="H54" s="370" t="s">
        <v>468</v>
      </c>
      <c r="I54" s="370" t="s">
        <v>425</v>
      </c>
      <c r="J54" s="370" t="s">
        <v>159</v>
      </c>
      <c r="K54" s="379" t="s">
        <v>1188</v>
      </c>
      <c r="L54" s="370" t="s">
        <v>253</v>
      </c>
      <c r="M54" s="390"/>
      <c r="N54" s="390"/>
      <c r="O54" s="156"/>
      <c r="P54" s="156"/>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O55" s="156"/>
      <c r="P55" s="156"/>
      <c r="R55" s="12"/>
      <c r="S55" s="12"/>
      <c r="T55" s="12"/>
    </row>
    <row r="56" spans="1:22" ht="29.5" thickBot="1" x14ac:dyDescent="0.4">
      <c r="A56" s="378"/>
      <c r="B56" s="369"/>
      <c r="C56" s="98" t="s">
        <v>380</v>
      </c>
      <c r="D56" s="19" t="s">
        <v>257</v>
      </c>
      <c r="E56" s="330"/>
      <c r="F56" s="330"/>
      <c r="G56" s="330"/>
      <c r="H56" s="330"/>
      <c r="I56" s="330"/>
      <c r="J56" s="330"/>
      <c r="K56" s="380"/>
      <c r="L56" s="330"/>
      <c r="M56" s="392"/>
      <c r="N56" s="392"/>
      <c r="O56" s="156"/>
      <c r="P56" s="156"/>
      <c r="R56" s="12"/>
      <c r="S56" s="12"/>
      <c r="T56" s="12"/>
    </row>
    <row r="57" spans="1:22" x14ac:dyDescent="0.35">
      <c r="A57" s="376" t="s">
        <v>381</v>
      </c>
      <c r="B57" s="367" t="s">
        <v>127</v>
      </c>
      <c r="C57" s="86" t="s">
        <v>382</v>
      </c>
      <c r="D57" s="86" t="s">
        <v>257</v>
      </c>
      <c r="E57" s="370" t="s">
        <v>421</v>
      </c>
      <c r="F57" s="370" t="s">
        <v>422</v>
      </c>
      <c r="G57" s="370" t="s">
        <v>423</v>
      </c>
      <c r="H57" s="370" t="s">
        <v>468</v>
      </c>
      <c r="I57" s="370" t="s">
        <v>439</v>
      </c>
      <c r="J57" s="370" t="s">
        <v>159</v>
      </c>
      <c r="K57" s="379" t="s">
        <v>1189</v>
      </c>
      <c r="L57" s="370" t="s">
        <v>257</v>
      </c>
      <c r="M57" s="390"/>
      <c r="N57" s="390"/>
      <c r="O57" s="156"/>
      <c r="P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391"/>
      <c r="N58" s="391"/>
      <c r="O58" s="156"/>
      <c r="P58" s="156"/>
      <c r="R58" s="12"/>
      <c r="S58" s="12"/>
      <c r="T58" s="12"/>
    </row>
    <row r="59" spans="1:22" x14ac:dyDescent="0.35">
      <c r="A59" s="377"/>
      <c r="B59" s="368"/>
      <c r="C59" s="24" t="s">
        <v>384</v>
      </c>
      <c r="D59" s="24" t="s">
        <v>257</v>
      </c>
      <c r="E59" s="358"/>
      <c r="F59" s="358"/>
      <c r="G59" s="358"/>
      <c r="H59" s="358"/>
      <c r="I59" s="358"/>
      <c r="J59" s="358"/>
      <c r="K59" s="296"/>
      <c r="L59" s="358"/>
      <c r="M59" s="391"/>
      <c r="N59" s="391"/>
      <c r="O59" s="156"/>
      <c r="P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R60" s="12"/>
      <c r="S60" s="12"/>
      <c r="T60" s="12"/>
    </row>
    <row r="61" spans="1:22" x14ac:dyDescent="0.35">
      <c r="A61" s="377"/>
      <c r="B61" s="368"/>
      <c r="C61" s="24" t="s">
        <v>386</v>
      </c>
      <c r="D61" s="24" t="s">
        <v>253</v>
      </c>
      <c r="E61" s="358"/>
      <c r="F61" s="358"/>
      <c r="G61" s="358"/>
      <c r="H61" s="358"/>
      <c r="I61" s="358"/>
      <c r="J61" s="358"/>
      <c r="K61" s="296"/>
      <c r="L61" s="358"/>
      <c r="M61" s="391"/>
      <c r="N61" s="391"/>
      <c r="O61" s="156"/>
      <c r="P61" s="156"/>
      <c r="R61" s="12"/>
      <c r="S61" s="12"/>
      <c r="T61" s="12"/>
    </row>
    <row r="62" spans="1:22" x14ac:dyDescent="0.35">
      <c r="A62" s="377"/>
      <c r="B62" s="368"/>
      <c r="C62" s="24" t="s">
        <v>387</v>
      </c>
      <c r="D62" s="24" t="s">
        <v>253</v>
      </c>
      <c r="E62" s="358"/>
      <c r="F62" s="358"/>
      <c r="G62" s="358"/>
      <c r="H62" s="358"/>
      <c r="I62" s="358"/>
      <c r="J62" s="358"/>
      <c r="K62" s="296"/>
      <c r="L62" s="358"/>
      <c r="M62" s="391"/>
      <c r="N62" s="391"/>
      <c r="O62" s="156"/>
      <c r="P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19" t="s">
        <v>257</v>
      </c>
      <c r="E64" s="330"/>
      <c r="F64" s="330"/>
      <c r="G64" s="330"/>
      <c r="H64" s="330"/>
      <c r="I64" s="330"/>
      <c r="J64" s="330"/>
      <c r="K64" s="380"/>
      <c r="L64" s="330"/>
      <c r="M64" s="392"/>
      <c r="N64" s="392"/>
      <c r="O64" s="156"/>
      <c r="P64" s="156"/>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664</v>
      </c>
      <c r="L65" s="370" t="s">
        <v>257</v>
      </c>
      <c r="M65" s="390"/>
      <c r="N65" s="390"/>
      <c r="O65" s="156"/>
      <c r="P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R71" s="12"/>
      <c r="S71" s="12"/>
      <c r="T71" s="12"/>
    </row>
    <row r="72" spans="1:22" x14ac:dyDescent="0.35">
      <c r="A72" s="376" t="s">
        <v>398</v>
      </c>
      <c r="B72" s="367" t="s">
        <v>129</v>
      </c>
      <c r="C72" s="85" t="s">
        <v>399</v>
      </c>
      <c r="D72" s="86" t="s">
        <v>257</v>
      </c>
      <c r="E72" s="370" t="s">
        <v>103</v>
      </c>
      <c r="F72" s="370" t="s">
        <v>103</v>
      </c>
      <c r="G72" s="370" t="s">
        <v>103</v>
      </c>
      <c r="H72" s="370" t="s">
        <v>103</v>
      </c>
      <c r="I72" s="370" t="s">
        <v>103</v>
      </c>
      <c r="J72" s="370" t="s">
        <v>161</v>
      </c>
      <c r="K72" s="371" t="s">
        <v>664</v>
      </c>
      <c r="L72" s="370" t="s">
        <v>257</v>
      </c>
      <c r="M72" s="390"/>
      <c r="N72" s="390"/>
      <c r="O72" s="156"/>
      <c r="P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391"/>
      <c r="N73" s="391"/>
      <c r="O73" s="156"/>
      <c r="P73" s="156"/>
      <c r="R73" s="12"/>
      <c r="S73" s="12"/>
      <c r="T73" s="12"/>
    </row>
    <row r="74" spans="1:22" x14ac:dyDescent="0.35">
      <c r="A74" s="377"/>
      <c r="B74" s="368"/>
      <c r="C74" s="83" t="s">
        <v>401</v>
      </c>
      <c r="D74" s="24" t="s">
        <v>257</v>
      </c>
      <c r="E74" s="358"/>
      <c r="F74" s="358"/>
      <c r="G74" s="358"/>
      <c r="H74" s="358"/>
      <c r="I74" s="358"/>
      <c r="J74" s="358"/>
      <c r="K74" s="372"/>
      <c r="L74" s="358"/>
      <c r="M74" s="391"/>
      <c r="N74" s="391"/>
      <c r="O74" s="156"/>
      <c r="P74" s="156"/>
      <c r="R74" s="12"/>
      <c r="S74" s="12"/>
      <c r="T74" s="12"/>
    </row>
    <row r="75" spans="1:22" x14ac:dyDescent="0.35">
      <c r="A75" s="377"/>
      <c r="B75" s="368"/>
      <c r="C75" s="83" t="s">
        <v>402</v>
      </c>
      <c r="D75" s="24" t="s">
        <v>257</v>
      </c>
      <c r="E75" s="358"/>
      <c r="F75" s="358"/>
      <c r="G75" s="358"/>
      <c r="H75" s="358"/>
      <c r="I75" s="358"/>
      <c r="J75" s="358"/>
      <c r="K75" s="372"/>
      <c r="L75" s="358"/>
      <c r="M75" s="391"/>
      <c r="N75" s="391"/>
      <c r="O75" s="156"/>
      <c r="P75" s="156"/>
      <c r="R75" s="12"/>
      <c r="S75" s="12"/>
      <c r="T75" s="12"/>
    </row>
    <row r="76" spans="1:22" ht="15" thickBot="1" x14ac:dyDescent="0.4">
      <c r="A76" s="378"/>
      <c r="B76" s="369"/>
      <c r="C76" s="89" t="s">
        <v>403</v>
      </c>
      <c r="D76" s="19" t="s">
        <v>257</v>
      </c>
      <c r="E76" s="330"/>
      <c r="F76" s="330"/>
      <c r="G76" s="330"/>
      <c r="H76" s="330"/>
      <c r="I76" s="330"/>
      <c r="J76" s="330"/>
      <c r="K76" s="617"/>
      <c r="L76" s="330"/>
      <c r="M76" s="392"/>
      <c r="N76" s="392"/>
      <c r="O76" s="156"/>
      <c r="P76" s="156"/>
      <c r="R76" s="12"/>
      <c r="S76" s="12"/>
      <c r="T76" s="12"/>
    </row>
    <row r="77" spans="1:22" x14ac:dyDescent="0.35">
      <c r="A77" s="646" t="s">
        <v>404</v>
      </c>
      <c r="B77" s="367" t="s">
        <v>130</v>
      </c>
      <c r="C77" s="85" t="s">
        <v>405</v>
      </c>
      <c r="D77" s="79" t="s">
        <v>257</v>
      </c>
      <c r="E77" s="404" t="s">
        <v>103</v>
      </c>
      <c r="F77" s="370" t="s">
        <v>103</v>
      </c>
      <c r="G77" s="370" t="s">
        <v>103</v>
      </c>
      <c r="H77" s="370" t="s">
        <v>103</v>
      </c>
      <c r="I77" s="370" t="s">
        <v>103</v>
      </c>
      <c r="J77" s="370" t="s">
        <v>161</v>
      </c>
      <c r="K77" s="379" t="s">
        <v>664</v>
      </c>
      <c r="L77" s="370" t="s">
        <v>257</v>
      </c>
      <c r="M77" s="390"/>
      <c r="N77" s="390"/>
      <c r="O77" s="156"/>
      <c r="P77" s="156"/>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31"/>
      <c r="F78" s="358"/>
      <c r="G78" s="358"/>
      <c r="H78" s="358"/>
      <c r="I78" s="358"/>
      <c r="J78" s="358"/>
      <c r="K78" s="296"/>
      <c r="L78" s="358"/>
      <c r="M78" s="391"/>
      <c r="N78" s="391"/>
      <c r="O78" s="156"/>
      <c r="P78" s="156"/>
      <c r="R78" s="12"/>
      <c r="S78" s="12"/>
      <c r="T78" s="12"/>
    </row>
    <row r="79" spans="1:22" x14ac:dyDescent="0.35">
      <c r="A79" s="648"/>
      <c r="B79" s="368"/>
      <c r="C79" s="83" t="s">
        <v>407</v>
      </c>
      <c r="D79" s="3" t="s">
        <v>257</v>
      </c>
      <c r="E79" s="331"/>
      <c r="F79" s="358"/>
      <c r="G79" s="358"/>
      <c r="H79" s="358"/>
      <c r="I79" s="358"/>
      <c r="J79" s="358"/>
      <c r="K79" s="296"/>
      <c r="L79" s="358"/>
      <c r="M79" s="391"/>
      <c r="N79" s="391"/>
      <c r="O79" s="156"/>
      <c r="P79" s="156"/>
      <c r="R79" s="12"/>
      <c r="S79" s="12"/>
      <c r="T79" s="12"/>
    </row>
    <row r="80" spans="1:22" x14ac:dyDescent="0.35">
      <c r="A80" s="648"/>
      <c r="B80" s="368"/>
      <c r="C80" s="84" t="s">
        <v>408</v>
      </c>
      <c r="D80" s="3" t="s">
        <v>257</v>
      </c>
      <c r="E80" s="331"/>
      <c r="F80" s="358"/>
      <c r="G80" s="358"/>
      <c r="H80" s="358"/>
      <c r="I80" s="358"/>
      <c r="J80" s="358"/>
      <c r="K80" s="296"/>
      <c r="L80" s="358"/>
      <c r="M80" s="391"/>
      <c r="N80" s="391"/>
      <c r="O80" s="156"/>
      <c r="P80" s="156"/>
      <c r="R80" s="12"/>
      <c r="S80" s="12"/>
      <c r="T80" s="12"/>
    </row>
    <row r="81" spans="1:22" ht="29" x14ac:dyDescent="0.35">
      <c r="A81" s="648"/>
      <c r="B81" s="368"/>
      <c r="C81" s="84" t="s">
        <v>409</v>
      </c>
      <c r="D81" s="3" t="s">
        <v>257</v>
      </c>
      <c r="E81" s="331"/>
      <c r="F81" s="358"/>
      <c r="G81" s="358"/>
      <c r="H81" s="358"/>
      <c r="I81" s="358"/>
      <c r="J81" s="358"/>
      <c r="K81" s="296"/>
      <c r="L81" s="358"/>
      <c r="M81" s="391"/>
      <c r="N81" s="391"/>
      <c r="O81" s="156"/>
      <c r="P81" s="156"/>
      <c r="R81" s="12"/>
      <c r="S81" s="12"/>
      <c r="T81" s="12"/>
    </row>
    <row r="82" spans="1:22" ht="29" x14ac:dyDescent="0.35">
      <c r="A82" s="648"/>
      <c r="B82" s="368"/>
      <c r="C82" s="84" t="s">
        <v>410</v>
      </c>
      <c r="D82" s="3" t="s">
        <v>257</v>
      </c>
      <c r="E82" s="331"/>
      <c r="F82" s="358"/>
      <c r="G82" s="358"/>
      <c r="H82" s="358"/>
      <c r="I82" s="358"/>
      <c r="J82" s="358"/>
      <c r="K82" s="296"/>
      <c r="L82" s="358"/>
      <c r="M82" s="391"/>
      <c r="N82" s="391"/>
      <c r="O82" s="156"/>
      <c r="P82" s="156"/>
      <c r="R82" s="12"/>
      <c r="S82" s="12"/>
      <c r="T82" s="12"/>
    </row>
    <row r="83" spans="1:22" ht="15" thickBot="1" x14ac:dyDescent="0.4">
      <c r="A83" s="647"/>
      <c r="B83" s="369"/>
      <c r="C83" s="98" t="s">
        <v>411</v>
      </c>
      <c r="D83" s="15" t="s">
        <v>257</v>
      </c>
      <c r="E83" s="405"/>
      <c r="F83" s="330"/>
      <c r="G83" s="330"/>
      <c r="H83" s="330"/>
      <c r="I83" s="330"/>
      <c r="J83" s="330"/>
      <c r="K83" s="380"/>
      <c r="L83" s="330"/>
      <c r="M83" s="392"/>
      <c r="N83" s="392"/>
      <c r="O83" s="156"/>
      <c r="P83" s="156"/>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O84" s="156"/>
      <c r="P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O85" s="156"/>
      <c r="P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kuDNs/2QygNFBac+MgTFKdGkkg0FfhcX9tRVtYHLhxRHezSWcom30nVPE9WAWB0OUO+Y0rLFGA+3skIbRMPnQA==" saltValue="51r3lSc7mIqnDTJMqSW0OQ=="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94" priority="2">
      <formula>$D50="No"</formula>
    </cfRule>
  </conditionalFormatting>
  <conditionalFormatting sqref="C8:D87">
    <cfRule type="expression" dxfId="1093" priority="1">
      <formula>$D8="No"</formula>
    </cfRule>
  </conditionalFormatting>
  <conditionalFormatting sqref="J8 J18 J49 J57 J65 J72 J77 J84">
    <cfRule type="cellIs" dxfId="1092" priority="34" operator="equal">
      <formula>"Significant Negative"</formula>
    </cfRule>
    <cfRule type="cellIs" dxfId="1091" priority="35" operator="equal">
      <formula>"Minor Negative"</formula>
    </cfRule>
    <cfRule type="cellIs" dxfId="1090" priority="36" operator="equal">
      <formula>"Uncertain"</formula>
    </cfRule>
    <cfRule type="cellIs" dxfId="1089" priority="37" operator="equal">
      <formula>"Neutral"</formula>
    </cfRule>
    <cfRule type="cellIs" dxfId="1088" priority="38" operator="equal">
      <formula>"Minor Positive"</formula>
    </cfRule>
    <cfRule type="cellIs" dxfId="1087" priority="39" operator="equal">
      <formula>"Significant Positive"</formula>
    </cfRule>
  </conditionalFormatting>
  <conditionalFormatting sqref="J20 J28">
    <cfRule type="cellIs" dxfId="1086" priority="22" operator="equal">
      <formula>"Significant Negative"</formula>
    </cfRule>
    <cfRule type="cellIs" dxfId="1085" priority="23" operator="equal">
      <formula>"Minor Negative"</formula>
    </cfRule>
    <cfRule type="cellIs" dxfId="1084" priority="24" operator="equal">
      <formula>"Uncertain"</formula>
    </cfRule>
    <cfRule type="cellIs" dxfId="1083" priority="25" operator="equal">
      <formula>"Neutral"</formula>
    </cfRule>
    <cfRule type="cellIs" dxfId="1082" priority="26" operator="equal">
      <formula>"Minor Positive"</formula>
    </cfRule>
    <cfRule type="cellIs" dxfId="1081" priority="27" operator="equal">
      <formula>"Significant Positive"</formula>
    </cfRule>
  </conditionalFormatting>
  <conditionalFormatting sqref="J36">
    <cfRule type="cellIs" dxfId="1080" priority="16" operator="equal">
      <formula>"Significant Negative"</formula>
    </cfRule>
    <cfRule type="cellIs" dxfId="1079" priority="17" operator="equal">
      <formula>"Minor Negative"</formula>
    </cfRule>
    <cfRule type="cellIs" dxfId="1078" priority="18" operator="equal">
      <formula>"Uncertain"</formula>
    </cfRule>
    <cfRule type="cellIs" dxfId="1077" priority="19" operator="equal">
      <formula>"Neutral"</formula>
    </cfRule>
    <cfRule type="cellIs" dxfId="1076" priority="20" operator="equal">
      <formula>"Minor Positive"</formula>
    </cfRule>
    <cfRule type="cellIs" dxfId="1075" priority="21" operator="equal">
      <formula>"Significant Positive"</formula>
    </cfRule>
  </conditionalFormatting>
  <conditionalFormatting sqref="J42">
    <cfRule type="cellIs" dxfId="1074" priority="10" operator="equal">
      <formula>"Significant Negative"</formula>
    </cfRule>
    <cfRule type="cellIs" dxfId="1073" priority="11" operator="equal">
      <formula>"Minor Negative"</formula>
    </cfRule>
    <cfRule type="cellIs" dxfId="1072" priority="12" operator="equal">
      <formula>"Uncertain"</formula>
    </cfRule>
    <cfRule type="cellIs" dxfId="1071" priority="13" operator="equal">
      <formula>"Neutral"</formula>
    </cfRule>
    <cfRule type="cellIs" dxfId="1070" priority="14" operator="equal">
      <formula>"Minor Positive"</formula>
    </cfRule>
    <cfRule type="cellIs" dxfId="1069" priority="15" operator="equal">
      <formula>"Significant Positive"</formula>
    </cfRule>
  </conditionalFormatting>
  <conditionalFormatting sqref="J47">
    <cfRule type="cellIs" dxfId="1068" priority="28" operator="equal">
      <formula>"Significant Negative"</formula>
    </cfRule>
    <cfRule type="cellIs" dxfId="1067" priority="29" operator="equal">
      <formula>"Minor Negative"</formula>
    </cfRule>
    <cfRule type="cellIs" dxfId="1066" priority="30" operator="equal">
      <formula>"Uncertain"</formula>
    </cfRule>
    <cfRule type="cellIs" dxfId="1065" priority="31" operator="equal">
      <formula>"Neutral"</formula>
    </cfRule>
    <cfRule type="cellIs" dxfId="1064" priority="32" operator="equal">
      <formula>"Minor Positive"</formula>
    </cfRule>
    <cfRule type="cellIs" dxfId="1063" priority="33" operator="equal">
      <formula>"Significant Positive"</formula>
    </cfRule>
  </conditionalFormatting>
  <conditionalFormatting sqref="J54">
    <cfRule type="cellIs" dxfId="1062" priority="4" operator="equal">
      <formula>"Significant Negative"</formula>
    </cfRule>
    <cfRule type="cellIs" dxfId="1061" priority="5" operator="equal">
      <formula>"Minor Negative"</formula>
    </cfRule>
    <cfRule type="cellIs" dxfId="1060" priority="6" operator="equal">
      <formula>"Uncertain"</formula>
    </cfRule>
    <cfRule type="cellIs" dxfId="1059" priority="7" operator="equal">
      <formula>"Neutral"</formula>
    </cfRule>
    <cfRule type="cellIs" dxfId="1058" priority="8" operator="equal">
      <formula>"Minor Positive"</formula>
    </cfRule>
    <cfRule type="cellIs" dxfId="1057" priority="9" operator="equal">
      <formula>"Significant Positive"</formula>
    </cfRule>
  </conditionalFormatting>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B695-BE1E-4D34-8CAF-F7EA1C2572D7}">
  <sheetPr codeName="Sheet47">
    <tabColor theme="4" tint="0.79998168889431442"/>
  </sheetPr>
  <dimension ref="A1:AM48"/>
  <sheetViews>
    <sheetView workbookViewId="0"/>
  </sheetViews>
  <sheetFormatPr defaultColWidth="8.54296875" defaultRowHeight="14.5" x14ac:dyDescent="0.35"/>
  <cols>
    <col min="1" max="1" width="35.179687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12.1796875" bestFit="1" customWidth="1"/>
    <col min="10" max="10" width="12.54296875" customWidth="1"/>
    <col min="11" max="11" width="13" bestFit="1" customWidth="1"/>
    <col min="12" max="12" width="14.81640625" bestFit="1" customWidth="1"/>
    <col min="13" max="13" width="14.81640625" customWidth="1"/>
    <col min="14" max="14" width="12.54296875" bestFit="1" customWidth="1"/>
    <col min="15" max="15" width="8.81640625" bestFit="1" customWidth="1"/>
    <col min="16" max="16" width="11.81640625" bestFit="1" customWidth="1"/>
    <col min="17" max="17" width="9.81640625" bestFit="1" customWidth="1"/>
    <col min="18" max="18" width="14.81640625" bestFit="1" customWidth="1"/>
    <col min="19" max="19" width="14.81640625" customWidth="1"/>
    <col min="20" max="20" width="12.54296875" bestFit="1" customWidth="1"/>
    <col min="21" max="21" width="8.81640625" bestFit="1" customWidth="1"/>
    <col min="22" max="22" width="11.81640625" bestFit="1" customWidth="1"/>
    <col min="23" max="32" width="9.453125" customWidth="1"/>
    <col min="33" max="34" width="8.54296875" customWidth="1"/>
    <col min="35" max="35" width="16.54296875" hidden="1" customWidth="1"/>
    <col min="36" max="36" width="20.54296875" hidden="1" customWidth="1"/>
    <col min="37" max="37" width="12.54296875" hidden="1" customWidth="1"/>
    <col min="38" max="38" width="21" hidden="1" customWidth="1"/>
    <col min="39" max="39" width="12.54296875" hidden="1" customWidth="1"/>
    <col min="40" max="40" width="0" hidden="1" customWidth="1"/>
  </cols>
  <sheetData>
    <row r="1" spans="1:39" x14ac:dyDescent="0.35">
      <c r="A1" s="51" t="s">
        <v>30</v>
      </c>
      <c r="C1" s="321"/>
      <c r="D1" s="322"/>
      <c r="E1" s="16"/>
      <c r="G1" s="7"/>
      <c r="H1" s="7"/>
      <c r="I1" s="7"/>
      <c r="AI1" s="8"/>
    </row>
    <row r="2" spans="1:39" x14ac:dyDescent="0.35">
      <c r="A2" s="51" t="s">
        <v>31</v>
      </c>
      <c r="B2" s="9"/>
      <c r="C2" s="323"/>
      <c r="D2" s="324"/>
      <c r="G2" s="8"/>
      <c r="H2" s="8"/>
      <c r="I2" s="8"/>
      <c r="AI2" s="8"/>
    </row>
    <row r="3" spans="1:39" x14ac:dyDescent="0.35">
      <c r="A3" s="52" t="s">
        <v>32</v>
      </c>
      <c r="B3" s="4"/>
      <c r="C3" s="47"/>
      <c r="D3" s="48"/>
      <c r="G3" s="8"/>
      <c r="H3" s="8"/>
      <c r="I3" s="8"/>
      <c r="AI3" s="8"/>
    </row>
    <row r="4" spans="1:39" ht="17.25" customHeight="1" x14ac:dyDescent="0.35">
      <c r="A4" s="52" t="s">
        <v>33</v>
      </c>
      <c r="B4" s="17"/>
      <c r="C4" s="289"/>
      <c r="D4" s="290"/>
      <c r="G4" s="8"/>
      <c r="H4" s="8"/>
      <c r="I4" s="8"/>
      <c r="AI4" s="8"/>
    </row>
    <row r="5" spans="1:39" ht="15" thickBot="1" x14ac:dyDescent="0.4"/>
    <row r="6" spans="1:39" ht="30.75" customHeight="1" x14ac:dyDescent="0.35">
      <c r="A6" s="342" t="s">
        <v>248</v>
      </c>
      <c r="B6" s="343"/>
      <c r="C6" s="344" t="s">
        <v>312</v>
      </c>
      <c r="D6" s="344"/>
      <c r="E6" s="344"/>
      <c r="F6" s="344"/>
      <c r="G6" s="344"/>
      <c r="H6" s="344"/>
      <c r="I6" s="344" t="s">
        <v>313</v>
      </c>
      <c r="J6" s="344"/>
      <c r="K6" s="344"/>
      <c r="L6" s="344"/>
      <c r="M6" s="344"/>
      <c r="N6" s="344"/>
      <c r="O6" s="344" t="s">
        <v>314</v>
      </c>
      <c r="P6" s="344"/>
      <c r="Q6" s="344"/>
      <c r="R6" s="344"/>
      <c r="S6" s="344"/>
      <c r="T6" s="344"/>
      <c r="U6" s="344" t="s">
        <v>315</v>
      </c>
      <c r="V6" s="344"/>
      <c r="W6" s="344"/>
      <c r="X6" s="344"/>
      <c r="Y6" s="344"/>
      <c r="Z6" s="344"/>
      <c r="AA6" s="344" t="s">
        <v>316</v>
      </c>
      <c r="AB6" s="344"/>
      <c r="AC6" s="344"/>
      <c r="AD6" s="344"/>
      <c r="AE6" s="344"/>
      <c r="AF6" s="351"/>
      <c r="AI6" s="18"/>
      <c r="AJ6" s="18"/>
      <c r="AK6" s="18"/>
      <c r="AL6" s="18"/>
      <c r="AM6" s="18"/>
    </row>
    <row r="7" spans="1:39" ht="62" x14ac:dyDescent="0.35">
      <c r="A7" s="68" t="s">
        <v>251</v>
      </c>
      <c r="B7" s="53" t="s">
        <v>37</v>
      </c>
      <c r="C7" s="53" t="s">
        <v>40</v>
      </c>
      <c r="D7" s="53" t="s">
        <v>41</v>
      </c>
      <c r="E7" s="53" t="s">
        <v>42</v>
      </c>
      <c r="F7" s="53" t="s">
        <v>43</v>
      </c>
      <c r="G7" s="53" t="s">
        <v>44</v>
      </c>
      <c r="H7" s="53" t="s">
        <v>45</v>
      </c>
      <c r="I7" s="53" t="s">
        <v>40</v>
      </c>
      <c r="J7" s="53" t="s">
        <v>41</v>
      </c>
      <c r="K7" s="53" t="s">
        <v>42</v>
      </c>
      <c r="L7" s="53" t="s">
        <v>43</v>
      </c>
      <c r="M7" s="53" t="s">
        <v>44</v>
      </c>
      <c r="N7" s="53" t="s">
        <v>45</v>
      </c>
      <c r="O7" s="53" t="s">
        <v>40</v>
      </c>
      <c r="P7" s="53" t="s">
        <v>41</v>
      </c>
      <c r="Q7" s="53" t="s">
        <v>42</v>
      </c>
      <c r="R7" s="53" t="s">
        <v>43</v>
      </c>
      <c r="S7" s="53" t="s">
        <v>44</v>
      </c>
      <c r="T7" s="53" t="s">
        <v>45</v>
      </c>
      <c r="U7" s="53" t="s">
        <v>40</v>
      </c>
      <c r="V7" s="53" t="s">
        <v>41</v>
      </c>
      <c r="W7" s="53" t="s">
        <v>42</v>
      </c>
      <c r="X7" s="53" t="s">
        <v>43</v>
      </c>
      <c r="Y7" s="53" t="s">
        <v>44</v>
      </c>
      <c r="Z7" s="53" t="s">
        <v>45</v>
      </c>
      <c r="AA7" s="53" t="s">
        <v>40</v>
      </c>
      <c r="AB7" s="53" t="s">
        <v>41</v>
      </c>
      <c r="AC7" s="53" t="s">
        <v>42</v>
      </c>
      <c r="AD7" s="53" t="s">
        <v>43</v>
      </c>
      <c r="AE7" s="53" t="s">
        <v>44</v>
      </c>
      <c r="AF7" s="69" t="s">
        <v>45</v>
      </c>
      <c r="AI7" s="1" t="s">
        <v>49</v>
      </c>
      <c r="AJ7" s="2" t="str">
        <f>A40</f>
        <v>Significant Negative and Uncertain Effects</v>
      </c>
      <c r="AK7" s="2" t="str">
        <f>A42</f>
        <v>Significant Positive Effects</v>
      </c>
      <c r="AL7" s="2" t="str">
        <f>A44</f>
        <v>Potential Cumulative Effects Identified</v>
      </c>
    </row>
    <row r="8" spans="1:39" ht="102.75" customHeight="1" x14ac:dyDescent="0.35">
      <c r="A8" s="70" t="s">
        <v>254</v>
      </c>
      <c r="B8" s="63" t="s">
        <v>118</v>
      </c>
      <c r="C8" s="55"/>
      <c r="D8" s="55"/>
      <c r="E8" s="55"/>
      <c r="F8" s="55"/>
      <c r="G8" s="55"/>
      <c r="H8" s="50" t="s">
        <v>156</v>
      </c>
      <c r="I8" s="55"/>
      <c r="J8" s="55"/>
      <c r="K8" s="55"/>
      <c r="L8" s="55"/>
      <c r="M8" s="55"/>
      <c r="N8" s="50" t="s">
        <v>168</v>
      </c>
      <c r="O8" s="55"/>
      <c r="P8" s="55"/>
      <c r="Q8" s="55"/>
      <c r="R8" s="55"/>
      <c r="S8" s="55"/>
      <c r="T8" s="50" t="s">
        <v>161</v>
      </c>
      <c r="U8" s="55"/>
      <c r="V8" s="55"/>
      <c r="W8" s="55"/>
      <c r="X8" s="55"/>
      <c r="Y8" s="55"/>
      <c r="Z8" s="50" t="s">
        <v>166</v>
      </c>
      <c r="AA8" s="55"/>
      <c r="AB8" s="55"/>
      <c r="AC8" s="55"/>
      <c r="AD8" s="55"/>
      <c r="AE8" s="55"/>
      <c r="AF8" s="71" t="s">
        <v>166</v>
      </c>
      <c r="AI8" s="10" t="e">
        <f>MATCH(#REF!,#REF!, 0)</f>
        <v>#REF!</v>
      </c>
      <c r="AJ8" s="12" t="str">
        <f>IF(OR(H8='Drop downs'!$G$7,H8='Drop downs'!$G$5), B8&amp;": "&amp;I8&amp;CHAR(10),"")</f>
        <v/>
      </c>
      <c r="AK8" s="12" t="str">
        <f>IF(H8='Drop downs'!$G$2,B8&amp;": "&amp;I8&amp;""," ")</f>
        <v xml:space="preserve">IIA1: </v>
      </c>
      <c r="AL8" s="12" t="str">
        <f>IF('Option D'!C8='Drop downs'!$B$6,'Option D'!B8&amp;": "&amp;'Option D'!I8&amp;"","")</f>
        <v xml:space="preserve">IIA1: </v>
      </c>
    </row>
    <row r="9" spans="1:39" ht="15.75" customHeight="1" x14ac:dyDescent="0.35">
      <c r="A9" s="345" t="s">
        <v>317</v>
      </c>
      <c r="B9" s="346"/>
      <c r="C9" s="346"/>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7"/>
      <c r="AI9" s="10"/>
      <c r="AJ9" s="12"/>
      <c r="AK9" s="12"/>
      <c r="AL9" s="12"/>
    </row>
    <row r="10" spans="1:39" ht="63" customHeight="1" x14ac:dyDescent="0.35">
      <c r="A10" s="72"/>
      <c r="B10" s="64"/>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1"/>
      <c r="AI10" s="10"/>
      <c r="AJ10" s="12"/>
      <c r="AK10" s="12"/>
      <c r="AL10" s="12"/>
    </row>
    <row r="11" spans="1:39" ht="15.5" x14ac:dyDescent="0.35">
      <c r="A11" s="345" t="s">
        <v>47</v>
      </c>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7"/>
      <c r="AI11" s="10"/>
      <c r="AJ11" s="12"/>
      <c r="AK11" s="12"/>
      <c r="AL11" s="12"/>
    </row>
    <row r="12" spans="1:39" ht="63" customHeight="1" x14ac:dyDescent="0.35">
      <c r="A12" s="339"/>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1"/>
      <c r="AI12" s="10"/>
      <c r="AJ12" s="12"/>
      <c r="AK12" s="12"/>
      <c r="AL12" s="12"/>
    </row>
    <row r="13" spans="1:39" ht="15.5" x14ac:dyDescent="0.35">
      <c r="A13" s="345" t="s">
        <v>48</v>
      </c>
      <c r="B13" s="346"/>
      <c r="C13" s="346"/>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7"/>
      <c r="AI13" s="10"/>
      <c r="AJ13" s="12"/>
      <c r="AK13" s="12"/>
      <c r="AL13" s="12"/>
    </row>
    <row r="14" spans="1:39" ht="63" customHeight="1" thickBot="1" x14ac:dyDescent="0.4">
      <c r="A14" s="348"/>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50"/>
      <c r="AI14" s="10"/>
      <c r="AJ14" s="12"/>
      <c r="AK14" s="12"/>
      <c r="AL14" s="12"/>
    </row>
    <row r="15" spans="1:39" ht="15" customHeight="1" x14ac:dyDescent="0.35">
      <c r="A15" s="65" t="s">
        <v>252</v>
      </c>
      <c r="B15" s="66"/>
      <c r="C15" s="66"/>
      <c r="D15" s="66"/>
      <c r="E15" s="66"/>
      <c r="F15" s="66"/>
      <c r="G15" s="66"/>
      <c r="H15" s="66"/>
      <c r="I15" s="49" t="s">
        <v>257</v>
      </c>
      <c r="J15" s="67"/>
      <c r="AI15" s="10"/>
      <c r="AJ15" s="12"/>
      <c r="AK15" s="12"/>
      <c r="AL15" s="12"/>
    </row>
    <row r="16" spans="1:39" ht="29" x14ac:dyDescent="0.35">
      <c r="A16" s="56" t="s">
        <v>255</v>
      </c>
      <c r="B16" s="57"/>
      <c r="C16" s="57"/>
      <c r="D16" s="57"/>
      <c r="E16" s="57"/>
      <c r="F16" s="57"/>
      <c r="G16" s="57"/>
      <c r="H16" s="57"/>
      <c r="I16" s="49"/>
      <c r="J16" s="58"/>
      <c r="AI16" s="10"/>
      <c r="AJ16" s="12"/>
      <c r="AK16" s="12"/>
      <c r="AL16" s="12"/>
    </row>
    <row r="17" spans="1:38" x14ac:dyDescent="0.35">
      <c r="A17" s="56" t="s">
        <v>256</v>
      </c>
      <c r="B17" s="57"/>
      <c r="C17" s="57"/>
      <c r="D17" s="57"/>
      <c r="E17" s="57"/>
      <c r="F17" s="57"/>
      <c r="G17" s="57"/>
      <c r="H17" s="57"/>
      <c r="I17" s="49"/>
      <c r="J17" s="58"/>
      <c r="AI17" s="10"/>
      <c r="AJ17" s="12"/>
      <c r="AK17" s="12"/>
      <c r="AL17" s="12"/>
    </row>
    <row r="18" spans="1:38" ht="43.5" x14ac:dyDescent="0.35">
      <c r="A18" s="56" t="s">
        <v>258</v>
      </c>
      <c r="B18" s="57"/>
      <c r="C18" s="57"/>
      <c r="D18" s="57"/>
      <c r="E18" s="57"/>
      <c r="F18" s="57"/>
      <c r="G18" s="57"/>
      <c r="H18" s="57"/>
      <c r="I18" s="49"/>
      <c r="J18" s="58"/>
      <c r="AI18" s="10"/>
      <c r="AJ18" s="12"/>
      <c r="AK18" s="12"/>
      <c r="AL18" s="12"/>
    </row>
    <row r="19" spans="1:38" ht="15" customHeight="1" x14ac:dyDescent="0.35">
      <c r="A19" s="56" t="s">
        <v>259</v>
      </c>
      <c r="B19" s="57"/>
      <c r="C19" s="57"/>
      <c r="D19" s="57"/>
      <c r="E19" s="57"/>
      <c r="F19" s="57"/>
      <c r="G19" s="57"/>
      <c r="H19" s="57"/>
      <c r="I19" s="49" t="s">
        <v>257</v>
      </c>
      <c r="J19" s="58"/>
      <c r="AI19" s="10"/>
      <c r="AJ19" s="12"/>
      <c r="AK19" s="12"/>
      <c r="AL19" s="12"/>
    </row>
    <row r="20" spans="1:38" x14ac:dyDescent="0.35">
      <c r="A20" s="56" t="s">
        <v>260</v>
      </c>
      <c r="B20" s="57"/>
      <c r="C20" s="57"/>
      <c r="D20" s="57"/>
      <c r="E20" s="57"/>
      <c r="F20" s="57"/>
      <c r="G20" s="57"/>
      <c r="H20" s="57"/>
      <c r="I20" s="49" t="s">
        <v>253</v>
      </c>
      <c r="J20" s="58"/>
      <c r="AI20" s="10"/>
      <c r="AJ20" s="12"/>
      <c r="AK20" s="12"/>
      <c r="AL20" s="12"/>
    </row>
    <row r="21" spans="1:38" ht="15" customHeight="1" x14ac:dyDescent="0.35">
      <c r="A21" s="56" t="s">
        <v>261</v>
      </c>
      <c r="B21" s="57"/>
      <c r="C21" s="57"/>
      <c r="D21" s="57"/>
      <c r="E21" s="57"/>
      <c r="F21" s="57"/>
      <c r="G21" s="57"/>
      <c r="H21" s="57"/>
      <c r="I21" s="49"/>
      <c r="J21" s="58"/>
      <c r="AI21" s="10"/>
      <c r="AJ21" s="12"/>
      <c r="AK21" s="12"/>
      <c r="AL21" s="12"/>
    </row>
    <row r="22" spans="1:38" ht="43.5" x14ac:dyDescent="0.35">
      <c r="A22" s="56" t="s">
        <v>262</v>
      </c>
      <c r="B22" s="57"/>
      <c r="C22" s="57"/>
      <c r="D22" s="57"/>
      <c r="E22" s="57"/>
      <c r="F22" s="57"/>
      <c r="G22" s="57"/>
      <c r="H22" s="57"/>
      <c r="I22" s="49"/>
      <c r="J22" s="58"/>
      <c r="AI22" s="10"/>
      <c r="AJ22" s="12"/>
      <c r="AK22" s="12"/>
      <c r="AL22" s="12"/>
    </row>
    <row r="23" spans="1:38" ht="15" customHeight="1" x14ac:dyDescent="0.35">
      <c r="A23" s="56" t="s">
        <v>263</v>
      </c>
      <c r="B23" s="57"/>
      <c r="C23" s="57"/>
      <c r="D23" s="57"/>
      <c r="E23" s="57"/>
      <c r="F23" s="57"/>
      <c r="G23" s="57"/>
      <c r="H23" s="57"/>
      <c r="I23" s="49"/>
      <c r="J23" s="58"/>
      <c r="AI23" s="10"/>
      <c r="AJ23" s="12"/>
      <c r="AK23" s="12"/>
      <c r="AL23" s="12"/>
    </row>
    <row r="24" spans="1:38" ht="43.5" x14ac:dyDescent="0.35">
      <c r="A24" s="56" t="s">
        <v>264</v>
      </c>
      <c r="B24" s="57"/>
      <c r="C24" s="57"/>
      <c r="D24" s="57"/>
      <c r="E24" s="57"/>
      <c r="F24" s="57"/>
      <c r="G24" s="57"/>
      <c r="H24" s="57"/>
      <c r="I24" s="28"/>
      <c r="J24" s="58"/>
      <c r="AI24" s="10" t="e">
        <f>MATCH(#REF!,#REF!, 0)</f>
        <v>#REF!</v>
      </c>
      <c r="AJ24" s="12" t="str">
        <f>IF(OR(H24='Drop downs'!$G$7,H24='Drop downs'!$G$5), B24&amp;": "&amp;#REF!&amp;CHAR(10),"")</f>
        <v/>
      </c>
      <c r="AK24" s="12" t="str">
        <f>IF(H24='Drop downs'!$G$2,B24&amp;": "&amp;#REF!&amp;""," ")</f>
        <v xml:space="preserve"> </v>
      </c>
      <c r="AL24" s="12" t="e">
        <f>IF('Option D'!C24='Drop downs'!$B$6,'Option D'!B24&amp;": "&amp;'Option D'!#REF!&amp;"","")</f>
        <v>#REF!</v>
      </c>
    </row>
    <row r="25" spans="1:38" ht="115.4" customHeight="1" x14ac:dyDescent="0.35">
      <c r="A25" s="15" t="s">
        <v>269</v>
      </c>
      <c r="B25" s="3" t="s">
        <v>270</v>
      </c>
      <c r="C25" s="14"/>
      <c r="D25" s="14"/>
      <c r="E25" s="14"/>
      <c r="F25" s="14"/>
      <c r="G25" s="14"/>
      <c r="H25" s="14"/>
      <c r="I25" s="14"/>
      <c r="J25" s="14"/>
      <c r="K25" s="28"/>
      <c r="L25" s="8"/>
      <c r="M25" s="8"/>
      <c r="N25" s="8"/>
      <c r="O25" s="8"/>
      <c r="P25" s="8"/>
      <c r="Q25" s="8"/>
      <c r="R25" s="8"/>
      <c r="S25" s="8"/>
      <c r="T25" s="8"/>
      <c r="U25" s="8"/>
      <c r="V25" s="8"/>
      <c r="AI25" s="10" t="e">
        <f>MATCH(#REF!,#REF!, 0)</f>
        <v>#REF!</v>
      </c>
      <c r="AJ25" s="12" t="str">
        <f>IF(OR(H25='Drop downs'!$G$7,H25='Drop downs'!$G$5), B25&amp;": "&amp;I25&amp;CHAR(10),"")</f>
        <v/>
      </c>
      <c r="AK25" s="12" t="str">
        <f>IF(H25='Drop downs'!$G$2,B25&amp;": "&amp;I25&amp;""," ")</f>
        <v xml:space="preserve"> </v>
      </c>
      <c r="AL25" s="12" t="str">
        <f>IF('Option D'!C25='Drop downs'!$B$6,'Option D'!B25&amp;": "&amp;'Option D'!I25&amp;"","")</f>
        <v xml:space="preserve">SO3: </v>
      </c>
    </row>
    <row r="26" spans="1:38" ht="170.15" customHeight="1" x14ac:dyDescent="0.35">
      <c r="A26" s="15" t="s">
        <v>272</v>
      </c>
      <c r="B26" s="3" t="s">
        <v>273</v>
      </c>
      <c r="C26" s="14"/>
      <c r="D26" s="14"/>
      <c r="E26" s="14"/>
      <c r="F26" s="14"/>
      <c r="G26" s="14"/>
      <c r="H26" s="14"/>
      <c r="I26" s="14"/>
      <c r="J26" s="14"/>
      <c r="K26" s="28"/>
      <c r="L26" s="8"/>
      <c r="M26" s="8"/>
      <c r="N26" s="8"/>
      <c r="O26" s="8"/>
      <c r="P26" s="8"/>
      <c r="Q26" s="8"/>
      <c r="R26" s="8"/>
      <c r="S26" s="8"/>
      <c r="T26" s="8"/>
      <c r="U26" s="8"/>
      <c r="V26" s="8"/>
      <c r="AI26" s="10" t="e">
        <f>MATCH(#REF!,#REF!, 0)</f>
        <v>#REF!</v>
      </c>
      <c r="AJ26" s="12" t="str">
        <f>IF(OR(H26='Drop downs'!$G$7,H26='Drop downs'!$G$5), B26&amp;": "&amp;I26&amp;CHAR(10),"")</f>
        <v/>
      </c>
      <c r="AK26" s="12" t="str">
        <f>IF(H26='Drop downs'!$G$2,B26&amp;": "&amp;I26&amp;""," ")</f>
        <v xml:space="preserve"> </v>
      </c>
      <c r="AL26" s="12" t="str">
        <f>IF('Option D'!C26='Drop downs'!$B$6,'Option D'!B26&amp;": "&amp;'Option D'!I26&amp;"","")</f>
        <v xml:space="preserve">SO4: </v>
      </c>
    </row>
    <row r="27" spans="1:38" ht="80.150000000000006" customHeight="1" x14ac:dyDescent="0.35">
      <c r="A27" s="15" t="s">
        <v>275</v>
      </c>
      <c r="B27" s="3" t="s">
        <v>276</v>
      </c>
      <c r="C27" s="14"/>
      <c r="D27" s="14"/>
      <c r="E27" s="14"/>
      <c r="F27" s="14"/>
      <c r="G27" s="14"/>
      <c r="H27" s="14"/>
      <c r="I27" s="21"/>
      <c r="J27" s="14"/>
      <c r="K27" s="14"/>
      <c r="L27" s="27"/>
      <c r="M27" s="27"/>
      <c r="N27" s="27"/>
      <c r="O27" s="27"/>
      <c r="P27" s="27"/>
      <c r="Q27" s="27"/>
      <c r="R27" s="27"/>
      <c r="S27" s="27"/>
      <c r="T27" s="27"/>
      <c r="U27" s="27"/>
      <c r="V27" s="27"/>
      <c r="AI27" s="10" t="e">
        <f>MATCH(#REF!,#REF!, 0)</f>
        <v>#REF!</v>
      </c>
      <c r="AJ27" s="12" t="str">
        <f>IF(OR(H27='Drop downs'!$G$7,H27='Drop downs'!$G$5), B27&amp;": "&amp;I27&amp;CHAR(10),"")</f>
        <v/>
      </c>
      <c r="AK27" s="12" t="str">
        <f>IF(H27='Drop downs'!$G$2,B27&amp;": "&amp;I27&amp;""," ")</f>
        <v xml:space="preserve"> </v>
      </c>
      <c r="AL27" s="12" t="str">
        <f>IF('Option D'!C27='Drop downs'!$B$6,'Option D'!B27&amp;": "&amp;'Option D'!I27&amp;"","")</f>
        <v xml:space="preserve">SO5: </v>
      </c>
    </row>
    <row r="28" spans="1:38" ht="90" customHeight="1" x14ac:dyDescent="0.35">
      <c r="A28" s="15" t="s">
        <v>278</v>
      </c>
      <c r="B28" s="3" t="s">
        <v>279</v>
      </c>
      <c r="C28" s="14"/>
      <c r="D28" s="14"/>
      <c r="E28" s="14"/>
      <c r="F28" s="14"/>
      <c r="G28" s="14"/>
      <c r="H28" s="14"/>
      <c r="I28" s="21"/>
      <c r="J28" s="14"/>
      <c r="K28" s="14"/>
      <c r="L28" s="27"/>
      <c r="M28" s="27"/>
      <c r="N28" s="27"/>
      <c r="O28" s="27"/>
      <c r="P28" s="27"/>
      <c r="Q28" s="27"/>
      <c r="R28" s="27"/>
      <c r="S28" s="27"/>
      <c r="T28" s="27"/>
      <c r="U28" s="27"/>
      <c r="V28" s="27"/>
      <c r="AI28" s="10" t="e">
        <f>MATCH(#REF!,#REF!, 0)</f>
        <v>#REF!</v>
      </c>
      <c r="AJ28" s="12" t="str">
        <f>IF(OR(H28='Drop downs'!$G$7,H28='Drop downs'!$G$5), B28&amp;": "&amp;I28&amp;CHAR(10),"")</f>
        <v/>
      </c>
      <c r="AK28" s="12" t="str">
        <f>IF(H28='Drop downs'!$G$2,B28&amp;": "&amp;I28&amp;""," ")</f>
        <v xml:space="preserve"> </v>
      </c>
      <c r="AL28" s="12" t="str">
        <f>IF('Option D'!C28='Drop downs'!$B$6,'Option D'!B28&amp;": "&amp;'Option D'!I28&amp;"","")</f>
        <v xml:space="preserve">SO6: </v>
      </c>
    </row>
    <row r="29" spans="1:38" ht="150" customHeight="1" x14ac:dyDescent="0.35">
      <c r="A29" s="15" t="s">
        <v>281</v>
      </c>
      <c r="B29" s="3" t="s">
        <v>282</v>
      </c>
      <c r="C29" s="14"/>
      <c r="D29" s="14"/>
      <c r="E29" s="14"/>
      <c r="F29" s="14"/>
      <c r="G29" s="14"/>
      <c r="H29" s="14"/>
      <c r="I29" s="14"/>
      <c r="J29" s="14"/>
      <c r="K29" s="14"/>
      <c r="L29" s="27"/>
      <c r="M29" s="27"/>
      <c r="N29" s="27"/>
      <c r="O29" s="27"/>
      <c r="P29" s="27"/>
      <c r="Q29" s="27"/>
      <c r="R29" s="27"/>
      <c r="S29" s="27"/>
      <c r="T29" s="27"/>
      <c r="U29" s="27"/>
      <c r="V29" s="27"/>
      <c r="AI29" s="10" t="e">
        <f>MATCH(#REF!,#REF!, 0)</f>
        <v>#REF!</v>
      </c>
      <c r="AJ29" s="12" t="str">
        <f>IF(OR(H29='Drop downs'!$G$7,H29='Drop downs'!$G$5), B29&amp;": "&amp;I29&amp;CHAR(10),"")</f>
        <v/>
      </c>
      <c r="AK29" s="12" t="str">
        <f>IF(H29='Drop downs'!$G$2,B29&amp;": "&amp;I29&amp;""," ")</f>
        <v xml:space="preserve"> </v>
      </c>
      <c r="AL29" s="12" t="str">
        <f>IF('Option D'!C29='Drop downs'!$B$6,'Option D'!B29&amp;": "&amp;'Option D'!I29&amp;"","")</f>
        <v xml:space="preserve">SO7: </v>
      </c>
    </row>
    <row r="30" spans="1:38" ht="220.4" customHeight="1" x14ac:dyDescent="0.35">
      <c r="A30" s="15" t="s">
        <v>284</v>
      </c>
      <c r="B30" s="3" t="s">
        <v>285</v>
      </c>
      <c r="C30" s="14"/>
      <c r="D30" s="14"/>
      <c r="E30" s="14"/>
      <c r="F30" s="14"/>
      <c r="G30" s="14"/>
      <c r="H30" s="14"/>
      <c r="I30" s="14"/>
      <c r="J30" s="14"/>
      <c r="K30" s="14"/>
      <c r="L30" s="27"/>
      <c r="M30" s="27"/>
      <c r="N30" s="27"/>
      <c r="O30" s="27"/>
      <c r="P30" s="27"/>
      <c r="Q30" s="27"/>
      <c r="R30" s="27"/>
      <c r="S30" s="27"/>
      <c r="T30" s="27"/>
      <c r="U30" s="27"/>
      <c r="V30" s="27"/>
      <c r="AI30" s="10" t="e">
        <f>MATCH(#REF!,#REF!, 0)</f>
        <v>#REF!</v>
      </c>
      <c r="AJ30" s="12" t="str">
        <f>IF(OR(H30='Drop downs'!$G$7,H30='Drop downs'!$G$5), B30&amp;": "&amp;I30&amp;CHAR(10),"")</f>
        <v/>
      </c>
      <c r="AK30" s="12" t="str">
        <f>IF(H30='Drop downs'!$G$2,B30&amp;": "&amp;I30&amp;""," ")</f>
        <v xml:space="preserve"> </v>
      </c>
      <c r="AL30" s="12" t="str">
        <f>IF('Option D'!C30='Drop downs'!$B$6,'Option D'!B30&amp;": "&amp;'Option D'!I30&amp;"","")</f>
        <v xml:space="preserve">SO8: </v>
      </c>
    </row>
    <row r="31" spans="1:38" ht="150" customHeight="1" x14ac:dyDescent="0.35">
      <c r="A31" s="15" t="s">
        <v>287</v>
      </c>
      <c r="B31" s="3" t="s">
        <v>288</v>
      </c>
      <c r="C31" s="14"/>
      <c r="D31" s="14"/>
      <c r="E31" s="14"/>
      <c r="F31" s="14"/>
      <c r="G31" s="14"/>
      <c r="H31" s="14"/>
      <c r="I31" s="14"/>
      <c r="J31" s="14"/>
      <c r="K31" s="14"/>
      <c r="L31" s="27"/>
      <c r="M31" s="27"/>
      <c r="N31" s="27"/>
      <c r="O31" s="27"/>
      <c r="P31" s="27"/>
      <c r="Q31" s="27"/>
      <c r="R31" s="27"/>
      <c r="S31" s="27"/>
      <c r="T31" s="27"/>
      <c r="U31" s="27"/>
      <c r="V31" s="27"/>
      <c r="AI31" s="10" t="e">
        <f>MATCH(#REF!,#REF!, 0)</f>
        <v>#REF!</v>
      </c>
      <c r="AJ31" s="12" t="str">
        <f>IF(OR(H31='Drop downs'!$G$7,H31='Drop downs'!$G$5), B31&amp;": "&amp;I31&amp;CHAR(10),"")</f>
        <v/>
      </c>
      <c r="AK31" s="12" t="str">
        <f>IF(H31='Drop downs'!$G$2,B31&amp;": "&amp;I31&amp;""," ")</f>
        <v xml:space="preserve"> </v>
      </c>
      <c r="AL31" s="12" t="str">
        <f>IF('Option D'!C31='Drop downs'!$B$6,'Option D'!B31&amp;": "&amp;'Option D'!I31&amp;"","")</f>
        <v xml:space="preserve">SO9: </v>
      </c>
    </row>
    <row r="32" spans="1:38" ht="150" customHeight="1" x14ac:dyDescent="0.35">
      <c r="A32" s="3" t="s">
        <v>290</v>
      </c>
      <c r="B32" s="3" t="s">
        <v>291</v>
      </c>
      <c r="C32" s="14"/>
      <c r="D32" s="14"/>
      <c r="E32" s="14"/>
      <c r="F32" s="14"/>
      <c r="G32" s="14"/>
      <c r="H32" s="14"/>
      <c r="I32" s="6"/>
      <c r="J32" s="14"/>
      <c r="K32" s="24"/>
      <c r="L32" s="59"/>
      <c r="M32" s="59"/>
      <c r="N32" s="59"/>
      <c r="O32" s="59"/>
      <c r="P32" s="59"/>
      <c r="Q32" s="59"/>
      <c r="R32" s="59"/>
      <c r="S32" s="59"/>
      <c r="T32" s="59"/>
      <c r="U32" s="59"/>
      <c r="V32" s="59"/>
      <c r="AI32" s="10" t="e">
        <f>MATCH(#REF!,#REF!, 0)</f>
        <v>#REF!</v>
      </c>
      <c r="AJ32" s="12" t="str">
        <f>IF(OR(H32='Drop downs'!$G$7,H32='Drop downs'!$G$5), B32&amp;": "&amp;I32&amp;CHAR(10),"")</f>
        <v/>
      </c>
      <c r="AK32" s="12" t="str">
        <f>IF(H32='Drop downs'!$G$2,B32&amp;": "&amp;I32&amp;""," ")</f>
        <v xml:space="preserve"> </v>
      </c>
      <c r="AL32" s="12" t="str">
        <f>IF('Option D'!C32='Drop downs'!$B$6,'Option D'!B32&amp;": "&amp;'Option D'!I32&amp;"","")</f>
        <v xml:space="preserve">SO10: </v>
      </c>
    </row>
    <row r="33" spans="1:38" ht="150" customHeight="1" x14ac:dyDescent="0.35">
      <c r="A33" s="15" t="s">
        <v>293</v>
      </c>
      <c r="B33" s="3" t="s">
        <v>294</v>
      </c>
      <c r="C33" s="14"/>
      <c r="D33" s="14"/>
      <c r="E33" s="14"/>
      <c r="F33" s="14"/>
      <c r="G33" s="14"/>
      <c r="H33" s="14"/>
      <c r="I33" s="14"/>
      <c r="J33" s="14"/>
      <c r="K33" s="30"/>
      <c r="L33" s="60"/>
      <c r="M33" s="60"/>
      <c r="N33" s="60"/>
      <c r="O33" s="60"/>
      <c r="P33" s="60"/>
      <c r="Q33" s="60"/>
      <c r="R33" s="60"/>
      <c r="S33" s="60"/>
      <c r="T33" s="60"/>
      <c r="U33" s="60"/>
      <c r="V33" s="60"/>
      <c r="AI33" s="10" t="e">
        <f>MATCH(#REF!,#REF!, 0)</f>
        <v>#REF!</v>
      </c>
      <c r="AJ33" s="12" t="str">
        <f>IF(OR(H33='Drop downs'!$G$7,H33='Drop downs'!$G$5), B33&amp;": "&amp;I33&amp;CHAR(10),"")</f>
        <v/>
      </c>
      <c r="AK33" s="12" t="str">
        <f>IF(H33='Drop downs'!$G$2,B33&amp;": "&amp;I33&amp;""," ")</f>
        <v xml:space="preserve"> </v>
      </c>
      <c r="AL33" s="12" t="str">
        <f>IF('Option D'!C33='Drop downs'!$B$6,'Option D'!B33&amp;": "&amp;'Option D'!I33&amp;"","")</f>
        <v xml:space="preserve">SO11: </v>
      </c>
    </row>
    <row r="34" spans="1:38" ht="170.15" customHeight="1" x14ac:dyDescent="0.35">
      <c r="A34" s="15" t="s">
        <v>296</v>
      </c>
      <c r="B34" s="3" t="s">
        <v>297</v>
      </c>
      <c r="C34" s="14"/>
      <c r="D34" s="14"/>
      <c r="E34" s="14"/>
      <c r="F34" s="14"/>
      <c r="G34" s="14"/>
      <c r="H34" s="14"/>
      <c r="I34" s="27"/>
      <c r="J34" s="14"/>
      <c r="K34" s="6"/>
      <c r="L34" s="6"/>
      <c r="M34" s="6"/>
      <c r="N34" s="6"/>
      <c r="O34" s="6"/>
      <c r="P34" s="6"/>
      <c r="Q34" s="6"/>
      <c r="R34" s="6"/>
      <c r="S34" s="6"/>
      <c r="T34" s="6"/>
      <c r="U34" s="6"/>
      <c r="V34" s="6"/>
      <c r="AI34" s="10" t="e">
        <f>MATCH(#REF!,#REF!, 0)</f>
        <v>#REF!</v>
      </c>
      <c r="AJ34" s="12" t="str">
        <f>IF(OR(H34='Drop downs'!$G$7,H34='Drop downs'!$G$5), B34&amp;": "&amp;I34&amp;CHAR(10),"")</f>
        <v/>
      </c>
      <c r="AK34" s="12" t="str">
        <f>IF(H34='Drop downs'!$G$2,B34&amp;": "&amp;I34&amp;""," ")</f>
        <v xml:space="preserve"> </v>
      </c>
      <c r="AL34" s="12" t="str">
        <f>IF('Option D'!C34='Drop downs'!$B$6,'Option D'!B34&amp;": "&amp;'Option D'!I34&amp;"","")</f>
        <v xml:space="preserve">SO12: </v>
      </c>
    </row>
    <row r="35" spans="1:38" ht="180" customHeight="1" x14ac:dyDescent="0.35">
      <c r="A35" s="15" t="s">
        <v>299</v>
      </c>
      <c r="B35" s="3" t="s">
        <v>300</v>
      </c>
      <c r="C35" s="14"/>
      <c r="D35" s="14"/>
      <c r="E35" s="14"/>
      <c r="F35" s="14"/>
      <c r="G35" s="14"/>
      <c r="H35" s="14"/>
      <c r="I35" s="25"/>
      <c r="J35" s="14"/>
      <c r="K35" s="14"/>
      <c r="L35" s="27"/>
      <c r="M35" s="27"/>
      <c r="N35" s="27"/>
      <c r="O35" s="27"/>
      <c r="P35" s="27"/>
      <c r="Q35" s="27"/>
      <c r="R35" s="27"/>
      <c r="S35" s="27"/>
      <c r="T35" s="27"/>
      <c r="U35" s="27"/>
      <c r="V35" s="27"/>
      <c r="AI35" s="10" t="e">
        <f>MATCH(#REF!,#REF!, 0)</f>
        <v>#REF!</v>
      </c>
      <c r="AJ35" s="12" t="str">
        <f>IF(OR(H35='Drop downs'!$G$7,H35='Drop downs'!$G$5), B35&amp;": "&amp;I35&amp;CHAR(10),"")</f>
        <v/>
      </c>
      <c r="AK35" s="12" t="str">
        <f>IF(H35='Drop downs'!$G$2,B35&amp;": "&amp;I35&amp;""," ")</f>
        <v xml:space="preserve"> </v>
      </c>
      <c r="AL35" s="12" t="str">
        <f>IF('Option D'!C35='Drop downs'!$B$6,'Option D'!B35&amp;": "&amp;'Option D'!I35&amp;"","")</f>
        <v xml:space="preserve">SO13: </v>
      </c>
    </row>
    <row r="36" spans="1:38" ht="120" customHeight="1" x14ac:dyDescent="0.35">
      <c r="A36" s="15" t="s">
        <v>302</v>
      </c>
      <c r="B36" s="3" t="s">
        <v>303</v>
      </c>
      <c r="C36" s="14"/>
      <c r="D36" s="14"/>
      <c r="E36" s="14"/>
      <c r="F36" s="14"/>
      <c r="G36" s="14"/>
      <c r="H36" s="14"/>
      <c r="I36" s="14"/>
      <c r="J36" s="14"/>
      <c r="K36" s="14"/>
      <c r="L36" s="27"/>
      <c r="M36" s="27"/>
      <c r="N36" s="27"/>
      <c r="O36" s="27"/>
      <c r="P36" s="27"/>
      <c r="Q36" s="27"/>
      <c r="R36" s="27"/>
      <c r="S36" s="27"/>
      <c r="T36" s="27"/>
      <c r="U36" s="27"/>
      <c r="V36" s="27"/>
      <c r="AI36" s="10" t="e">
        <f>MATCH(#REF!,#REF!, 0)</f>
        <v>#REF!</v>
      </c>
      <c r="AJ36" s="12" t="str">
        <f>IF(OR(H36='Drop downs'!$G$7,H36='Drop downs'!$G$5), B36&amp;": "&amp;I36&amp;CHAR(10),"")</f>
        <v/>
      </c>
      <c r="AK36" s="12" t="str">
        <f>IF(H36='Drop downs'!$G$2,B36&amp;": "&amp;I36&amp;""," ")</f>
        <v xml:space="preserve"> </v>
      </c>
      <c r="AL36" s="12" t="str">
        <f>IF('Option D'!C36='Drop downs'!$B$6,'Option D'!B36&amp;": "&amp;'Option D'!I36&amp;"","")</f>
        <v xml:space="preserve">SO14: </v>
      </c>
    </row>
    <row r="37" spans="1:38" ht="120" customHeight="1" x14ac:dyDescent="0.35">
      <c r="A37" s="15" t="s">
        <v>305</v>
      </c>
      <c r="B37" s="3" t="s">
        <v>306</v>
      </c>
      <c r="C37" s="14"/>
      <c r="D37" s="14"/>
      <c r="E37" s="14"/>
      <c r="F37" s="14"/>
      <c r="G37" s="14"/>
      <c r="H37" s="14"/>
      <c r="I37" s="14"/>
      <c r="J37" s="14"/>
      <c r="K37" s="14"/>
      <c r="L37" s="27"/>
      <c r="M37" s="27"/>
      <c r="N37" s="27"/>
      <c r="O37" s="27"/>
      <c r="P37" s="27"/>
      <c r="Q37" s="27"/>
      <c r="R37" s="27"/>
      <c r="S37" s="27"/>
      <c r="T37" s="27"/>
      <c r="U37" s="27"/>
      <c r="V37" s="27"/>
      <c r="AI37" s="10" t="e">
        <f>MATCH(#REF!,#REF!, 0)</f>
        <v>#REF!</v>
      </c>
      <c r="AJ37" s="12" t="str">
        <f>IF(OR(H37='Drop downs'!$G$7,H37='Drop downs'!$G$5), B37&amp;": "&amp;I37&amp;CHAR(10),"")</f>
        <v/>
      </c>
      <c r="AK37" s="12" t="str">
        <f>IF(H37='Drop downs'!$G$2,B37&amp;": "&amp;I37&amp;""," ")</f>
        <v xml:space="preserve"> </v>
      </c>
      <c r="AL37" s="12" t="str">
        <f>IF('Option D'!C37='Drop downs'!$B$6,'Option D'!B37&amp;": "&amp;'Option D'!I37&amp;"","")</f>
        <v xml:space="preserve">SO15: </v>
      </c>
    </row>
    <row r="38" spans="1:38" ht="120" customHeight="1" x14ac:dyDescent="0.35">
      <c r="A38" s="21" t="s">
        <v>308</v>
      </c>
      <c r="B38" s="21" t="s">
        <v>309</v>
      </c>
      <c r="C38" s="14"/>
      <c r="D38" s="14"/>
      <c r="E38" s="14"/>
      <c r="F38" s="14"/>
      <c r="G38" s="14"/>
      <c r="H38" s="14"/>
      <c r="I38" s="14"/>
      <c r="J38" s="14"/>
      <c r="K38" s="14"/>
      <c r="L38" s="27"/>
      <c r="M38" s="27"/>
      <c r="N38" s="27"/>
      <c r="O38" s="27"/>
      <c r="P38" s="27"/>
      <c r="Q38" s="27"/>
      <c r="R38" s="27"/>
      <c r="S38" s="27"/>
      <c r="T38" s="27"/>
      <c r="U38" s="27"/>
      <c r="V38" s="27"/>
      <c r="AI38" s="10" t="e">
        <f>MATCH(#REF!,#REF!, 0)</f>
        <v>#REF!</v>
      </c>
      <c r="AJ38" s="12" t="str">
        <f>IF(OR(H38='Drop downs'!$G$7,H38='Drop downs'!$G$5), B38&amp;": "&amp;I38&amp;CHAR(10),"")</f>
        <v/>
      </c>
      <c r="AK38" s="12" t="str">
        <f>IF(H38='Drop downs'!$G$2,B38&amp;": "&amp;I38&amp;""," ")</f>
        <v xml:space="preserve"> </v>
      </c>
      <c r="AL38" s="12" t="str">
        <f>IF('Option D'!C38='Drop downs'!$B$6,'Option D'!B38&amp;": "&amp;'Option D'!I38&amp;"","")</f>
        <v xml:space="preserve">SO16: </v>
      </c>
    </row>
    <row r="40" spans="1:38" x14ac:dyDescent="0.35">
      <c r="A40" s="336" t="s">
        <v>59</v>
      </c>
      <c r="B40" s="336"/>
      <c r="C40" s="336"/>
      <c r="D40" s="336"/>
      <c r="E40" s="336"/>
      <c r="F40" s="336"/>
      <c r="G40" s="336"/>
      <c r="H40" s="336"/>
      <c r="I40" s="336"/>
      <c r="J40" s="336"/>
      <c r="K40" s="336"/>
      <c r="L40" s="61"/>
      <c r="M40" s="61"/>
      <c r="N40" s="61"/>
      <c r="O40" s="61"/>
      <c r="P40" s="61"/>
      <c r="Q40" s="61"/>
      <c r="R40" s="61"/>
      <c r="S40" s="61"/>
      <c r="T40" s="61"/>
      <c r="U40" s="61"/>
      <c r="V40" s="61"/>
      <c r="AI40" s="2"/>
    </row>
    <row r="41" spans="1:38" s="2" customFormat="1" ht="129" customHeight="1" x14ac:dyDescent="0.35">
      <c r="A41" s="296" t="str">
        <f>AJ8&amp;AJ24&amp;AJ25&amp;AJ26&amp;AJ27&amp;AJ28&amp;AJ29&amp;AJ30&amp;AJ31&amp;AJ32&amp;AJ33&amp;AJ34&amp;AJ35&amp;AJ36&amp;AJ37&amp;AJ38</f>
        <v/>
      </c>
      <c r="B41" s="296"/>
      <c r="C41" s="296"/>
      <c r="D41" s="296"/>
      <c r="E41" s="296"/>
      <c r="F41" s="296"/>
      <c r="G41" s="296"/>
      <c r="H41" s="296"/>
      <c r="I41" s="296"/>
      <c r="J41" s="296"/>
      <c r="K41" s="296"/>
      <c r="L41" s="27"/>
      <c r="M41" s="27"/>
      <c r="N41" s="27"/>
      <c r="O41" s="27"/>
      <c r="P41" s="27"/>
      <c r="Q41" s="27"/>
      <c r="R41" s="27"/>
      <c r="S41" s="27"/>
      <c r="T41" s="27"/>
      <c r="U41" s="27"/>
      <c r="V41" s="27"/>
    </row>
    <row r="42" spans="1:38" x14ac:dyDescent="0.35">
      <c r="A42" s="336" t="s">
        <v>61</v>
      </c>
      <c r="B42" s="336"/>
      <c r="C42" s="336"/>
      <c r="D42" s="336"/>
      <c r="E42" s="336"/>
      <c r="F42" s="336"/>
      <c r="G42" s="336"/>
      <c r="H42" s="336"/>
      <c r="I42" s="336"/>
      <c r="J42" s="336"/>
      <c r="K42" s="336"/>
      <c r="L42" s="61"/>
      <c r="M42" s="61"/>
      <c r="N42" s="61"/>
      <c r="O42" s="61"/>
      <c r="P42" s="61"/>
      <c r="Q42" s="61"/>
      <c r="R42" s="61"/>
      <c r="S42" s="61"/>
      <c r="T42" s="61"/>
      <c r="U42" s="61"/>
      <c r="V42" s="61"/>
      <c r="AI42" s="2"/>
    </row>
    <row r="43" spans="1:38" ht="50.5" customHeight="1" x14ac:dyDescent="0.35">
      <c r="A43" s="296" t="str">
        <f>AK8&amp;AK24&amp;AK25&amp;AK26&amp;AK27&amp;AK28&amp;AK29&amp;AK30&amp;AK31&amp;AK32&amp;AK33&amp;AK34&amp;AK35&amp;AK36&amp;AK37&amp;AK38</f>
        <v xml:space="preserve">IIA1:                </v>
      </c>
      <c r="B43" s="296"/>
      <c r="C43" s="296"/>
      <c r="D43" s="296"/>
      <c r="E43" s="296"/>
      <c r="F43" s="296"/>
      <c r="G43" s="296"/>
      <c r="H43" s="296"/>
      <c r="I43" s="296"/>
      <c r="J43" s="296"/>
      <c r="K43" s="296"/>
      <c r="L43" s="27"/>
      <c r="M43" s="27"/>
      <c r="N43" s="27"/>
      <c r="O43" s="27"/>
      <c r="P43" s="27"/>
      <c r="Q43" s="27"/>
      <c r="R43" s="27"/>
      <c r="S43" s="27"/>
      <c r="T43" s="27"/>
      <c r="U43" s="27"/>
      <c r="V43" s="27"/>
      <c r="AI43" s="2"/>
    </row>
    <row r="44" spans="1:38" x14ac:dyDescent="0.35">
      <c r="A44" s="336" t="s">
        <v>63</v>
      </c>
      <c r="B44" s="336"/>
      <c r="C44" s="336"/>
      <c r="D44" s="336"/>
      <c r="E44" s="336"/>
      <c r="F44" s="336"/>
      <c r="G44" s="336"/>
      <c r="H44" s="336"/>
      <c r="I44" s="336"/>
      <c r="J44" s="336"/>
      <c r="K44" s="336"/>
      <c r="L44" s="61"/>
      <c r="M44" s="61"/>
      <c r="N44" s="61"/>
      <c r="O44" s="61"/>
      <c r="P44" s="61"/>
      <c r="Q44" s="61"/>
      <c r="R44" s="61"/>
      <c r="S44" s="61"/>
      <c r="T44" s="61"/>
      <c r="U44" s="61"/>
      <c r="V44" s="61"/>
      <c r="AI44" s="2"/>
    </row>
    <row r="45" spans="1:38" ht="150" customHeight="1" x14ac:dyDescent="0.35">
      <c r="A45" s="292" t="s">
        <v>310</v>
      </c>
      <c r="B45" s="292"/>
      <c r="C45" s="292"/>
      <c r="D45" s="292"/>
      <c r="E45" s="292"/>
      <c r="F45" s="292"/>
      <c r="G45" s="292"/>
      <c r="H45" s="292"/>
      <c r="I45" s="292"/>
      <c r="J45" s="292"/>
      <c r="K45" s="292"/>
      <c r="L45" s="62"/>
      <c r="M45" s="62"/>
      <c r="N45" s="62"/>
      <c r="O45" s="62"/>
      <c r="P45" s="62"/>
      <c r="Q45" s="62"/>
      <c r="R45" s="62"/>
      <c r="S45" s="62"/>
      <c r="T45" s="62"/>
      <c r="U45" s="62"/>
      <c r="V45" s="62"/>
      <c r="AI45" s="2"/>
    </row>
    <row r="46" spans="1:38" x14ac:dyDescent="0.35">
      <c r="A46" s="336" t="s">
        <v>65</v>
      </c>
      <c r="B46" s="336"/>
      <c r="C46" s="336"/>
      <c r="D46" s="336"/>
      <c r="E46" s="336"/>
      <c r="F46" s="336"/>
      <c r="G46" s="336"/>
      <c r="H46" s="336"/>
      <c r="I46" s="336"/>
      <c r="J46" s="336"/>
      <c r="K46" s="336"/>
      <c r="L46" s="61"/>
      <c r="M46" s="61"/>
      <c r="N46" s="61"/>
      <c r="O46" s="61"/>
      <c r="P46" s="61"/>
      <c r="Q46" s="61"/>
      <c r="R46" s="61"/>
      <c r="S46" s="61"/>
      <c r="T46" s="61"/>
      <c r="U46" s="61"/>
      <c r="V46" s="61"/>
      <c r="AI46" s="2"/>
    </row>
    <row r="47" spans="1:38" ht="186.75" customHeight="1" x14ac:dyDescent="0.35">
      <c r="A47" s="292" t="s">
        <v>311</v>
      </c>
      <c r="B47" s="337"/>
      <c r="C47" s="292"/>
      <c r="D47" s="292"/>
      <c r="E47" s="292"/>
      <c r="F47" s="292"/>
      <c r="G47" s="292"/>
      <c r="H47" s="292"/>
      <c r="I47" s="292"/>
      <c r="J47" s="292"/>
      <c r="K47" s="292"/>
      <c r="L47" s="62"/>
      <c r="M47" s="62"/>
      <c r="N47" s="62"/>
      <c r="O47" s="62"/>
      <c r="P47" s="62"/>
      <c r="Q47" s="62"/>
      <c r="R47" s="62"/>
      <c r="S47" s="62"/>
      <c r="T47" s="62"/>
      <c r="U47" s="62"/>
      <c r="V47" s="62"/>
      <c r="AI47" s="2"/>
    </row>
    <row r="48" spans="1:38" x14ac:dyDescent="0.35">
      <c r="AI48" s="2"/>
    </row>
  </sheetData>
  <sheetProtection algorithmName="SHA-512" hashValue="UBwSqf0sXMrde32HxxxOqD5TeC9kxkDnaPPenGg/qvNkRnTSZUh2bitY6AixWwVHaatAHOB592D8xY7yAzJk+g==" saltValue="bg7eMq9vtJSjcR2ZJDRHBg==" spinCount="100000" sheet="1" objects="1" scenarios="1"/>
  <autoFilter ref="A7:K38" xr:uid="{D2C47CAF-421C-4D58-AA7A-22430CCF83D7}"/>
  <mergeCells count="23">
    <mergeCell ref="A47:K47"/>
    <mergeCell ref="C6:H6"/>
    <mergeCell ref="I6:N6"/>
    <mergeCell ref="A40:K40"/>
    <mergeCell ref="A41:K41"/>
    <mergeCell ref="A42:K42"/>
    <mergeCell ref="A43:K43"/>
    <mergeCell ref="A44:K44"/>
    <mergeCell ref="A45:K45"/>
    <mergeCell ref="A13:AF13"/>
    <mergeCell ref="A14:AF14"/>
    <mergeCell ref="AA6:AF6"/>
    <mergeCell ref="A9:AF9"/>
    <mergeCell ref="C10:AF10"/>
    <mergeCell ref="A46:K46"/>
    <mergeCell ref="A11:AF11"/>
    <mergeCell ref="A12:AF12"/>
    <mergeCell ref="C1:D1"/>
    <mergeCell ref="C2:D2"/>
    <mergeCell ref="C4:D4"/>
    <mergeCell ref="A6:B6"/>
    <mergeCell ref="U6:Z6"/>
    <mergeCell ref="O6:T6"/>
  </mergeCells>
  <conditionalFormatting sqref="A15:A24">
    <cfRule type="expression" dxfId="5234" priority="662">
      <formula>#REF!="No"</formula>
    </cfRule>
  </conditionalFormatting>
  <conditionalFormatting sqref="A15:I24">
    <cfRule type="expression" dxfId="5233" priority="663">
      <formula>$I15="No"</formula>
    </cfRule>
  </conditionalFormatting>
  <conditionalFormatting sqref="H8">
    <cfRule type="cellIs" dxfId="5232" priority="67" operator="equal">
      <formula>"Significant Negative"</formula>
    </cfRule>
    <cfRule type="cellIs" dxfId="5231" priority="68" operator="equal">
      <formula>"Minor Negative"</formula>
    </cfRule>
    <cfRule type="cellIs" dxfId="5230" priority="69" operator="equal">
      <formula>"Uncertain"</formula>
    </cfRule>
    <cfRule type="cellIs" dxfId="5229" priority="70" operator="equal">
      <formula>"Neutral"</formula>
    </cfRule>
    <cfRule type="cellIs" dxfId="5228" priority="71" operator="equal">
      <formula>"Minor Positive"</formula>
    </cfRule>
    <cfRule type="cellIs" dxfId="5227" priority="72" operator="equal">
      <formula>"Significant Positive"</formula>
    </cfRule>
  </conditionalFormatting>
  <conditionalFormatting sqref="H25:H38">
    <cfRule type="cellIs" dxfId="5226" priority="27" operator="equal">
      <formula>"Significant Negative"</formula>
    </cfRule>
    <cfRule type="cellIs" dxfId="5225" priority="28" operator="equal">
      <formula>"Minor Negative"</formula>
    </cfRule>
    <cfRule type="cellIs" dxfId="5224" priority="29" operator="equal">
      <formula>"Uncertain"</formula>
    </cfRule>
    <cfRule type="cellIs" dxfId="5223" priority="30" operator="equal">
      <formula>"Neutral"</formula>
    </cfRule>
    <cfRule type="cellIs" dxfId="5222" priority="31" operator="equal">
      <formula>"Minor Positive"</formula>
    </cfRule>
    <cfRule type="cellIs" dxfId="5221" priority="32" operator="equal">
      <formula>"Significant Positive"</formula>
    </cfRule>
  </conditionalFormatting>
  <conditionalFormatting sqref="N8">
    <cfRule type="cellIs" dxfId="5220" priority="19" operator="equal">
      <formula>"Significant Negative"</formula>
    </cfRule>
    <cfRule type="cellIs" dxfId="5219" priority="20" operator="equal">
      <formula>"Minor Negative"</formula>
    </cfRule>
    <cfRule type="cellIs" dxfId="5218" priority="21" operator="equal">
      <formula>"Uncertain"</formula>
    </cfRule>
    <cfRule type="cellIs" dxfId="5217" priority="22" operator="equal">
      <formula>"Neutral"</formula>
    </cfRule>
    <cfRule type="cellIs" dxfId="5216" priority="23" operator="equal">
      <formula>"Minor Positive"</formula>
    </cfRule>
    <cfRule type="cellIs" dxfId="5215" priority="24" operator="equal">
      <formula>"Significant Positive"</formula>
    </cfRule>
  </conditionalFormatting>
  <conditionalFormatting sqref="T8">
    <cfRule type="cellIs" dxfId="5214" priority="13" operator="equal">
      <formula>"Significant Negative"</formula>
    </cfRule>
    <cfRule type="cellIs" dxfId="5213" priority="14" operator="equal">
      <formula>"Minor Negative"</formula>
    </cfRule>
    <cfRule type="cellIs" dxfId="5212" priority="15" operator="equal">
      <formula>"Uncertain"</formula>
    </cfRule>
    <cfRule type="cellIs" dxfId="5211" priority="16" operator="equal">
      <formula>"Neutral"</formula>
    </cfRule>
    <cfRule type="cellIs" dxfId="5210" priority="17" operator="equal">
      <formula>"Minor Positive"</formula>
    </cfRule>
    <cfRule type="cellIs" dxfId="5209" priority="18" operator="equal">
      <formula>"Significant Positive"</formula>
    </cfRule>
  </conditionalFormatting>
  <conditionalFormatting sqref="Z8">
    <cfRule type="cellIs" dxfId="5208" priority="7" operator="equal">
      <formula>"Significant Negative"</formula>
    </cfRule>
    <cfRule type="cellIs" dxfId="5207" priority="8" operator="equal">
      <formula>"Minor Negative"</formula>
    </cfRule>
    <cfRule type="cellIs" dxfId="5206" priority="9" operator="equal">
      <formula>"Uncertain"</formula>
    </cfRule>
    <cfRule type="cellIs" dxfId="5205" priority="10" operator="equal">
      <formula>"Neutral"</formula>
    </cfRule>
    <cfRule type="cellIs" dxfId="5204" priority="11" operator="equal">
      <formula>"Minor Positive"</formula>
    </cfRule>
    <cfRule type="cellIs" dxfId="5203" priority="12" operator="equal">
      <formula>"Significant Positive"</formula>
    </cfRule>
  </conditionalFormatting>
  <conditionalFormatting sqref="AF8">
    <cfRule type="cellIs" dxfId="5202" priority="1" operator="equal">
      <formula>"Significant Negative"</formula>
    </cfRule>
    <cfRule type="cellIs" dxfId="5201" priority="2" operator="equal">
      <formula>"Minor Negative"</formula>
    </cfRule>
    <cfRule type="cellIs" dxfId="5200" priority="3" operator="equal">
      <formula>"Uncertain"</formula>
    </cfRule>
    <cfRule type="cellIs" dxfId="5199" priority="4" operator="equal">
      <formula>"Neutral"</formula>
    </cfRule>
    <cfRule type="cellIs" dxfId="5198" priority="5" operator="equal">
      <formula>"Minor Positive"</formula>
    </cfRule>
    <cfRule type="cellIs" dxfId="5197" priority="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4EA1C36-2657-4364-8E37-1ECD3C10FE5B}">
          <x14:formula1>
            <xm:f>'Drop downs'!$A$2:$A$3</xm:f>
          </x14:formula1>
          <xm:sqref>I15:I24</xm:sqref>
        </x14:dataValidation>
        <x14:dataValidation type="list" allowBlank="1" showInputMessage="1" showErrorMessage="1" xr:uid="{6E1890EB-493B-4328-AA88-818AD95F9586}">
          <x14:formula1>
            <xm:f>'Drop downs'!$G$2:$G$7</xm:f>
          </x14:formula1>
          <xm:sqref>H8 H25:H38 N8 T8 Z8 AF8</xm:sqref>
        </x14:dataValidation>
        <x14:dataValidation type="list" allowBlank="1" showInputMessage="1" showErrorMessage="1" xr:uid="{F190F174-5AFC-4A65-9CFF-F67BA14DF4B9}">
          <x14:formula1>
            <xm:f>'Drop downs'!$F$2:$F$6</xm:f>
          </x14:formula1>
          <xm:sqref>G8 G25:G38 M8 S8 Y8 AE8</xm:sqref>
        </x14:dataValidation>
        <x14:dataValidation type="list" allowBlank="1" showInputMessage="1" showErrorMessage="1" xr:uid="{C5DF3BAA-C2A0-4F18-B307-331B2999AEA5}">
          <x14:formula1>
            <xm:f>'Drop downs'!$E$2:$E$6</xm:f>
          </x14:formula1>
          <xm:sqref>F8 F25:F38 L8 R8 X8 AD8</xm:sqref>
        </x14:dataValidation>
        <x14:dataValidation type="list" allowBlank="1" showInputMessage="1" showErrorMessage="1" xr:uid="{E67902DF-784D-4B51-8C83-9B2D5CDD752F}">
          <x14:formula1>
            <xm:f>'Drop downs'!$D$2:$D$7</xm:f>
          </x14:formula1>
          <xm:sqref>E8 E25:E38 K8 Q8 W8 AC8</xm:sqref>
        </x14:dataValidation>
        <x14:dataValidation type="list" allowBlank="1" showInputMessage="1" showErrorMessage="1" xr:uid="{EF4F014B-6A55-4790-AD77-819EFC458019}">
          <x14:formula1>
            <xm:f>'Drop downs'!$C$2:$C$5</xm:f>
          </x14:formula1>
          <xm:sqref>D8 D25:D38 J8 P8 V8 AB8</xm:sqref>
        </x14:dataValidation>
        <x14:dataValidation type="list" allowBlank="1" showInputMessage="1" showErrorMessage="1" xr:uid="{D484B31C-C2B1-429F-BE9A-4C036A8C1D85}">
          <x14:formula1>
            <xm:f>'Drop downs'!$B$2:$B$4</xm:f>
          </x14:formula1>
          <xm:sqref>C8 C25:C38 I8 O8 U8 AA8</xm:sqref>
        </x14:dataValidation>
        <x14:dataValidation type="list" allowBlank="1" showInputMessage="1" showErrorMessage="1" xr:uid="{67C9DF8A-84AE-4802-9AB9-B2D9749B924C}">
          <x14:formula1>
            <xm:f>'Drop downs'!$J$2:$J$3</xm:f>
          </x14:formula1>
          <xm:sqref>J25:J38</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4A03-5C76-467F-85FE-C560EFAA50B0}">
  <sheetPr codeName="Sheet150">
    <tabColor theme="4" tint="0.79998168889431442"/>
  </sheetPr>
  <dimension ref="A1:V98"/>
  <sheetViews>
    <sheetView topLeftCell="C1" zoomScaleNormal="10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81640625" customWidth="1"/>
    <col min="12" max="12" width="16.54296875" customWidth="1"/>
    <col min="13" max="13" width="24" customWidth="1"/>
    <col min="14" max="16" width="21.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1190</v>
      </c>
      <c r="D1" s="321"/>
      <c r="E1" s="321"/>
      <c r="F1" s="322"/>
      <c r="G1" s="16"/>
      <c r="I1" s="7"/>
      <c r="J1" s="7"/>
      <c r="K1" s="7"/>
    </row>
    <row r="2" spans="1:22" x14ac:dyDescent="0.35">
      <c r="A2" s="74" t="s">
        <v>31</v>
      </c>
      <c r="B2" s="9"/>
      <c r="C2" s="323" t="s">
        <v>1166</v>
      </c>
      <c r="D2" s="323"/>
      <c r="E2" s="323"/>
      <c r="F2" s="324"/>
      <c r="I2" s="8"/>
      <c r="J2" s="8"/>
      <c r="K2" s="8"/>
    </row>
    <row r="3" spans="1:22" ht="30" customHeight="1" x14ac:dyDescent="0.35">
      <c r="A3" s="75" t="s">
        <v>32</v>
      </c>
      <c r="B3" s="4"/>
      <c r="C3" s="323" t="s">
        <v>1191</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O6" s="156"/>
      <c r="P6" s="156"/>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465</v>
      </c>
      <c r="O7" s="156"/>
      <c r="P7" s="156"/>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435</v>
      </c>
      <c r="F8" s="385" t="s">
        <v>422</v>
      </c>
      <c r="G8" s="385" t="s">
        <v>423</v>
      </c>
      <c r="H8" s="385" t="s">
        <v>468</v>
      </c>
      <c r="I8" s="385" t="s">
        <v>425</v>
      </c>
      <c r="J8" s="370" t="s">
        <v>159</v>
      </c>
      <c r="K8" s="483" t="s">
        <v>1192</v>
      </c>
      <c r="L8" s="370" t="s">
        <v>253</v>
      </c>
      <c r="M8" s="390"/>
      <c r="N8" s="390"/>
      <c r="O8" s="156"/>
      <c r="P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257</v>
      </c>
      <c r="E9" s="386"/>
      <c r="F9" s="386"/>
      <c r="G9" s="386"/>
      <c r="H9" s="386"/>
      <c r="I9" s="386"/>
      <c r="J9" s="358"/>
      <c r="K9" s="292"/>
      <c r="L9" s="358"/>
      <c r="M9" s="391"/>
      <c r="N9" s="391"/>
      <c r="O9" s="156"/>
      <c r="P9" s="156"/>
      <c r="R9" s="12"/>
      <c r="S9" s="12"/>
      <c r="T9" s="12"/>
    </row>
    <row r="10" spans="1:22" x14ac:dyDescent="0.35">
      <c r="A10" s="377"/>
      <c r="B10" s="388"/>
      <c r="C10" s="24" t="s">
        <v>326</v>
      </c>
      <c r="D10" s="24" t="s">
        <v>257</v>
      </c>
      <c r="E10" s="386"/>
      <c r="F10" s="386"/>
      <c r="G10" s="386"/>
      <c r="H10" s="386"/>
      <c r="I10" s="386"/>
      <c r="J10" s="358"/>
      <c r="K10" s="292"/>
      <c r="L10" s="358"/>
      <c r="M10" s="391"/>
      <c r="N10" s="391"/>
      <c r="O10" s="156"/>
      <c r="P10" s="156"/>
      <c r="R10" s="12"/>
      <c r="S10" s="12"/>
      <c r="T10" s="12"/>
    </row>
    <row r="11" spans="1:22" x14ac:dyDescent="0.35">
      <c r="A11" s="377"/>
      <c r="B11" s="388"/>
      <c r="C11" s="24" t="s">
        <v>327</v>
      </c>
      <c r="D11" s="24" t="s">
        <v>257</v>
      </c>
      <c r="E11" s="386"/>
      <c r="F11" s="386"/>
      <c r="G11" s="386"/>
      <c r="H11" s="386"/>
      <c r="I11" s="386"/>
      <c r="J11" s="358"/>
      <c r="K11" s="292"/>
      <c r="L11" s="358"/>
      <c r="M11" s="391"/>
      <c r="N11" s="391"/>
      <c r="O11" s="156"/>
      <c r="P11" s="156"/>
      <c r="R11" s="12"/>
      <c r="S11" s="12"/>
      <c r="T11" s="12"/>
    </row>
    <row r="12" spans="1:22" x14ac:dyDescent="0.35">
      <c r="A12" s="377"/>
      <c r="B12" s="388"/>
      <c r="C12" s="24" t="s">
        <v>328</v>
      </c>
      <c r="D12" s="24" t="s">
        <v>257</v>
      </c>
      <c r="E12" s="386"/>
      <c r="F12" s="386"/>
      <c r="G12" s="386"/>
      <c r="H12" s="386"/>
      <c r="I12" s="386"/>
      <c r="J12" s="358"/>
      <c r="K12" s="292"/>
      <c r="L12" s="358"/>
      <c r="M12" s="391"/>
      <c r="N12" s="391"/>
      <c r="O12" s="156"/>
      <c r="P12" s="156"/>
      <c r="R12" s="12"/>
      <c r="S12" s="12"/>
      <c r="T12" s="12"/>
    </row>
    <row r="13" spans="1:22" x14ac:dyDescent="0.35">
      <c r="A13" s="377"/>
      <c r="B13" s="388"/>
      <c r="C13" s="24" t="s">
        <v>329</v>
      </c>
      <c r="D13" s="24" t="s">
        <v>257</v>
      </c>
      <c r="E13" s="386"/>
      <c r="F13" s="386"/>
      <c r="G13" s="386"/>
      <c r="H13" s="386"/>
      <c r="I13" s="386"/>
      <c r="J13" s="358"/>
      <c r="K13" s="292"/>
      <c r="L13" s="358"/>
      <c r="M13" s="391"/>
      <c r="N13" s="391"/>
      <c r="O13" s="156"/>
      <c r="P13" s="156"/>
      <c r="R13" s="12"/>
      <c r="S13" s="12"/>
      <c r="T13" s="12"/>
    </row>
    <row r="14" spans="1:22" x14ac:dyDescent="0.35">
      <c r="A14" s="377"/>
      <c r="B14" s="388"/>
      <c r="C14" s="24" t="s">
        <v>330</v>
      </c>
      <c r="D14" s="24" t="s">
        <v>253</v>
      </c>
      <c r="E14" s="386"/>
      <c r="F14" s="386"/>
      <c r="G14" s="386"/>
      <c r="H14" s="386"/>
      <c r="I14" s="386"/>
      <c r="J14" s="358"/>
      <c r="K14" s="292"/>
      <c r="L14" s="358"/>
      <c r="M14" s="391"/>
      <c r="N14" s="391"/>
      <c r="O14" s="156"/>
      <c r="P14" s="156"/>
      <c r="R14" s="12"/>
      <c r="S14" s="12"/>
      <c r="T14" s="12"/>
    </row>
    <row r="15" spans="1:22" x14ac:dyDescent="0.35">
      <c r="A15" s="377"/>
      <c r="B15" s="388"/>
      <c r="C15" s="24" t="s">
        <v>331</v>
      </c>
      <c r="D15" s="24" t="s">
        <v>257</v>
      </c>
      <c r="E15" s="386"/>
      <c r="F15" s="386"/>
      <c r="G15" s="386"/>
      <c r="H15" s="386"/>
      <c r="I15" s="386"/>
      <c r="J15" s="358"/>
      <c r="K15" s="292"/>
      <c r="L15" s="358"/>
      <c r="M15" s="391"/>
      <c r="N15" s="391"/>
      <c r="O15" s="156"/>
      <c r="P15" s="156"/>
      <c r="R15" s="12"/>
      <c r="S15" s="12"/>
      <c r="T15" s="12"/>
    </row>
    <row r="16" spans="1:22" ht="29" x14ac:dyDescent="0.35">
      <c r="A16" s="377"/>
      <c r="B16" s="388"/>
      <c r="C16" s="24" t="s">
        <v>332</v>
      </c>
      <c r="D16" s="24" t="s">
        <v>257</v>
      </c>
      <c r="E16" s="386"/>
      <c r="F16" s="386"/>
      <c r="G16" s="386"/>
      <c r="H16" s="386"/>
      <c r="I16" s="386"/>
      <c r="J16" s="358"/>
      <c r="K16" s="292"/>
      <c r="L16" s="358"/>
      <c r="M16" s="391"/>
      <c r="N16" s="391"/>
      <c r="O16" s="156"/>
      <c r="P16" s="156"/>
      <c r="R16" s="12"/>
      <c r="S16" s="12"/>
      <c r="T16" s="12"/>
    </row>
    <row r="17" spans="1:22" ht="15" thickBot="1" x14ac:dyDescent="0.4">
      <c r="A17" s="378"/>
      <c r="B17" s="327"/>
      <c r="C17" s="19" t="s">
        <v>333</v>
      </c>
      <c r="D17" s="19" t="s">
        <v>253</v>
      </c>
      <c r="E17" s="318"/>
      <c r="F17" s="318"/>
      <c r="G17" s="318"/>
      <c r="H17" s="318"/>
      <c r="I17" s="318"/>
      <c r="J17" s="330"/>
      <c r="K17" s="484"/>
      <c r="L17" s="330"/>
      <c r="M17" s="392"/>
      <c r="N17" s="392"/>
      <c r="O17" s="156"/>
      <c r="P17" s="156"/>
      <c r="R17" s="12"/>
      <c r="S17" s="12"/>
      <c r="T17" s="12"/>
    </row>
    <row r="18" spans="1:22" ht="39" customHeight="1" x14ac:dyDescent="0.35">
      <c r="A18" s="646" t="s">
        <v>334</v>
      </c>
      <c r="B18" s="367" t="s">
        <v>119</v>
      </c>
      <c r="C18" s="86" t="s">
        <v>335</v>
      </c>
      <c r="D18" s="86" t="s">
        <v>253</v>
      </c>
      <c r="E18" s="370" t="s">
        <v>435</v>
      </c>
      <c r="F18" s="370" t="s">
        <v>422</v>
      </c>
      <c r="G18" s="370" t="s">
        <v>423</v>
      </c>
      <c r="H18" s="370" t="s">
        <v>468</v>
      </c>
      <c r="I18" s="370" t="s">
        <v>425</v>
      </c>
      <c r="J18" s="370" t="s">
        <v>159</v>
      </c>
      <c r="K18" s="379" t="s">
        <v>1193</v>
      </c>
      <c r="L18" s="370" t="s">
        <v>257</v>
      </c>
      <c r="M18" s="390"/>
      <c r="N18" s="390"/>
      <c r="O18" s="156"/>
      <c r="P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92"/>
      <c r="N19" s="392"/>
      <c r="O19" s="156"/>
      <c r="P19" s="156"/>
      <c r="R19" s="12"/>
      <c r="S19" s="12"/>
      <c r="T19" s="12"/>
    </row>
    <row r="20" spans="1:22" ht="72.5" x14ac:dyDescent="0.35">
      <c r="A20" s="376" t="s">
        <v>337</v>
      </c>
      <c r="B20" s="367" t="s">
        <v>120</v>
      </c>
      <c r="C20" s="79" t="s">
        <v>338</v>
      </c>
      <c r="D20" s="79" t="s">
        <v>253</v>
      </c>
      <c r="E20" s="370" t="s">
        <v>421</v>
      </c>
      <c r="F20" s="370" t="s">
        <v>466</v>
      </c>
      <c r="G20" s="370" t="s">
        <v>423</v>
      </c>
      <c r="H20" s="370" t="s">
        <v>468</v>
      </c>
      <c r="I20" s="370" t="s">
        <v>425</v>
      </c>
      <c r="J20" s="370" t="s">
        <v>159</v>
      </c>
      <c r="K20" s="379" t="s">
        <v>1194</v>
      </c>
      <c r="L20" s="370" t="s">
        <v>257</v>
      </c>
      <c r="M20" s="390"/>
      <c r="N20" s="390"/>
      <c r="O20" s="156"/>
      <c r="P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253</v>
      </c>
      <c r="E21" s="358"/>
      <c r="F21" s="358"/>
      <c r="G21" s="358"/>
      <c r="H21" s="358"/>
      <c r="I21" s="358"/>
      <c r="J21" s="358"/>
      <c r="K21" s="296"/>
      <c r="L21" s="358"/>
      <c r="M21" s="391"/>
      <c r="N21" s="391"/>
      <c r="O21" s="156"/>
      <c r="P21" s="156"/>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O22" s="156"/>
      <c r="P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R24" s="12"/>
      <c r="S24" s="12"/>
      <c r="T24" s="12"/>
    </row>
    <row r="25" spans="1:22" ht="29" x14ac:dyDescent="0.35">
      <c r="A25" s="377"/>
      <c r="B25" s="368"/>
      <c r="C25" s="3" t="s">
        <v>343</v>
      </c>
      <c r="D25" s="3" t="s">
        <v>253</v>
      </c>
      <c r="E25" s="358"/>
      <c r="F25" s="358"/>
      <c r="G25" s="358"/>
      <c r="H25" s="358"/>
      <c r="I25" s="358"/>
      <c r="J25" s="358"/>
      <c r="K25" s="296"/>
      <c r="L25" s="358"/>
      <c r="M25" s="391"/>
      <c r="N25" s="391"/>
      <c r="O25" s="156"/>
      <c r="P25" s="156"/>
      <c r="R25" s="12"/>
      <c r="S25" s="12"/>
      <c r="T25" s="12"/>
    </row>
    <row r="26" spans="1:22" ht="14.5" customHeight="1" x14ac:dyDescent="0.35">
      <c r="A26" s="377"/>
      <c r="B26" s="368"/>
      <c r="C26" s="3" t="s">
        <v>344</v>
      </c>
      <c r="D26" s="3" t="s">
        <v>253</v>
      </c>
      <c r="E26" s="358"/>
      <c r="F26" s="358"/>
      <c r="G26" s="358"/>
      <c r="H26" s="358"/>
      <c r="I26" s="358"/>
      <c r="J26" s="358"/>
      <c r="K26" s="296"/>
      <c r="L26" s="358"/>
      <c r="M26" s="391"/>
      <c r="N26" s="391"/>
      <c r="O26" s="156"/>
      <c r="P26" s="156"/>
      <c r="R26" s="12"/>
      <c r="S26" s="12"/>
      <c r="T26" s="12"/>
    </row>
    <row r="27" spans="1:22" ht="29.5" thickBot="1" x14ac:dyDescent="0.4">
      <c r="A27" s="378"/>
      <c r="B27" s="369"/>
      <c r="C27" s="15" t="s">
        <v>345</v>
      </c>
      <c r="D27" s="15" t="s">
        <v>253</v>
      </c>
      <c r="E27" s="330"/>
      <c r="F27" s="330"/>
      <c r="G27" s="330"/>
      <c r="H27" s="330"/>
      <c r="I27" s="330"/>
      <c r="J27" s="330"/>
      <c r="K27" s="380"/>
      <c r="L27" s="330"/>
      <c r="M27" s="392"/>
      <c r="N27" s="392"/>
      <c r="O27" s="156"/>
      <c r="P27" s="156"/>
      <c r="R27" s="12"/>
      <c r="S27" s="12"/>
      <c r="T27" s="12"/>
    </row>
    <row r="28" spans="1:22" ht="29" x14ac:dyDescent="0.35">
      <c r="A28" s="376" t="s">
        <v>346</v>
      </c>
      <c r="B28" s="367" t="s">
        <v>121</v>
      </c>
      <c r="C28" s="85" t="s">
        <v>347</v>
      </c>
      <c r="D28" s="79" t="s">
        <v>253</v>
      </c>
      <c r="E28" s="370" t="s">
        <v>421</v>
      </c>
      <c r="F28" s="370" t="s">
        <v>466</v>
      </c>
      <c r="G28" s="370" t="s">
        <v>423</v>
      </c>
      <c r="H28" s="370" t="s">
        <v>468</v>
      </c>
      <c r="I28" s="370" t="s">
        <v>425</v>
      </c>
      <c r="J28" s="370" t="s">
        <v>156</v>
      </c>
      <c r="K28" s="379" t="s">
        <v>1195</v>
      </c>
      <c r="L28" s="370" t="s">
        <v>257</v>
      </c>
      <c r="M28" s="390"/>
      <c r="N28" s="390"/>
      <c r="O28" s="156"/>
      <c r="P28" s="156"/>
      <c r="R28" s="12" t="str">
        <f>IF(OR(J28='Drop downs'!$G$7,J28='Drop downs'!$G$5), B28&amp;": "&amp;K28&amp;CHAR(10),"")</f>
        <v/>
      </c>
      <c r="S28" s="12" t="str">
        <f>IF(J28='Drop downs'!$G$2,B28&amp;": "&amp;K28&amp;"
"," ")</f>
        <v xml:space="preserve">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T28" s="12" t="str">
        <f>IF(E28='Drop downs'!$B$6,B28&amp;": "&amp;K28&amp;"","")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391"/>
      <c r="N29" s="391"/>
      <c r="O29" s="156"/>
      <c r="P29" s="156"/>
      <c r="R29" s="12"/>
      <c r="S29" s="12"/>
      <c r="T29" s="12"/>
    </row>
    <row r="30" spans="1:22" x14ac:dyDescent="0.35">
      <c r="A30" s="377"/>
      <c r="B30" s="368"/>
      <c r="C30" s="83" t="s">
        <v>349</v>
      </c>
      <c r="D30" s="3" t="s">
        <v>253</v>
      </c>
      <c r="E30" s="358"/>
      <c r="F30" s="358"/>
      <c r="G30" s="358"/>
      <c r="H30" s="358"/>
      <c r="I30" s="358"/>
      <c r="J30" s="358"/>
      <c r="K30" s="296"/>
      <c r="L30" s="358"/>
      <c r="M30" s="391"/>
      <c r="N30" s="391"/>
      <c r="O30" s="156"/>
      <c r="P30" s="156"/>
      <c r="R30" s="12"/>
      <c r="S30" s="12"/>
      <c r="T30" s="12"/>
    </row>
    <row r="31" spans="1:22" ht="30" customHeight="1" x14ac:dyDescent="0.35">
      <c r="A31" s="377"/>
      <c r="B31" s="368"/>
      <c r="C31" s="83" t="s">
        <v>350</v>
      </c>
      <c r="D31" s="3" t="s">
        <v>253</v>
      </c>
      <c r="E31" s="358"/>
      <c r="F31" s="358"/>
      <c r="G31" s="358"/>
      <c r="H31" s="358"/>
      <c r="I31" s="358"/>
      <c r="J31" s="358"/>
      <c r="K31" s="296"/>
      <c r="L31" s="358"/>
      <c r="M31" s="391"/>
      <c r="N31" s="391"/>
      <c r="O31" s="156"/>
      <c r="P31" s="156"/>
      <c r="R31" s="12"/>
      <c r="S31" s="12"/>
      <c r="T31" s="12"/>
    </row>
    <row r="32" spans="1:22" x14ac:dyDescent="0.35">
      <c r="A32" s="377"/>
      <c r="B32" s="368"/>
      <c r="C32" s="83" t="s">
        <v>351</v>
      </c>
      <c r="D32" s="3" t="s">
        <v>253</v>
      </c>
      <c r="E32" s="358"/>
      <c r="F32" s="358"/>
      <c r="G32" s="358"/>
      <c r="H32" s="358"/>
      <c r="I32" s="358"/>
      <c r="J32" s="358"/>
      <c r="K32" s="296"/>
      <c r="L32" s="358"/>
      <c r="M32" s="391"/>
      <c r="N32" s="391"/>
      <c r="O32" s="156"/>
      <c r="P32" s="156"/>
      <c r="R32" s="12"/>
      <c r="S32" s="12"/>
      <c r="T32" s="12"/>
    </row>
    <row r="33" spans="1:22" x14ac:dyDescent="0.35">
      <c r="A33" s="377"/>
      <c r="B33" s="368"/>
      <c r="C33" s="83" t="s">
        <v>352</v>
      </c>
      <c r="D33" s="3" t="s">
        <v>253</v>
      </c>
      <c r="E33" s="358"/>
      <c r="F33" s="358"/>
      <c r="G33" s="358"/>
      <c r="H33" s="358"/>
      <c r="I33" s="358"/>
      <c r="J33" s="358"/>
      <c r="K33" s="296"/>
      <c r="L33" s="358"/>
      <c r="M33" s="391"/>
      <c r="N33" s="391"/>
      <c r="O33" s="156"/>
      <c r="P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R34" s="12"/>
      <c r="S34" s="12"/>
      <c r="T34" s="12"/>
    </row>
    <row r="35" spans="1:22" ht="15" thickBot="1" x14ac:dyDescent="0.4">
      <c r="A35" s="378"/>
      <c r="B35" s="369"/>
      <c r="C35" s="100" t="s">
        <v>354</v>
      </c>
      <c r="D35" s="15" t="s">
        <v>253</v>
      </c>
      <c r="E35" s="330"/>
      <c r="F35" s="330"/>
      <c r="G35" s="330"/>
      <c r="H35" s="330"/>
      <c r="I35" s="330"/>
      <c r="J35" s="330"/>
      <c r="K35" s="380"/>
      <c r="L35" s="330"/>
      <c r="M35" s="392"/>
      <c r="N35" s="392"/>
      <c r="O35" s="156"/>
      <c r="P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R41" s="12"/>
      <c r="S41" s="12"/>
      <c r="T41" s="12"/>
    </row>
    <row r="42" spans="1:22" ht="29" x14ac:dyDescent="0.35">
      <c r="A42" s="376" t="s">
        <v>362</v>
      </c>
      <c r="B42" s="367" t="s">
        <v>123</v>
      </c>
      <c r="C42" s="79" t="s">
        <v>363</v>
      </c>
      <c r="D42" s="79" t="s">
        <v>253</v>
      </c>
      <c r="E42" s="370" t="s">
        <v>435</v>
      </c>
      <c r="F42" s="370" t="s">
        <v>444</v>
      </c>
      <c r="G42" s="370" t="s">
        <v>423</v>
      </c>
      <c r="H42" s="370" t="s">
        <v>631</v>
      </c>
      <c r="I42" s="370" t="s">
        <v>425</v>
      </c>
      <c r="J42" s="370" t="s">
        <v>159</v>
      </c>
      <c r="K42" s="379" t="s">
        <v>1196</v>
      </c>
      <c r="L42" s="370" t="s">
        <v>253</v>
      </c>
      <c r="M42" s="390"/>
      <c r="N42" s="390"/>
      <c r="O42" s="156"/>
      <c r="P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R46" s="12"/>
      <c r="S46" s="12"/>
      <c r="T46" s="12"/>
    </row>
    <row r="47" spans="1:22" ht="43.5" x14ac:dyDescent="0.35">
      <c r="A47" s="376" t="s">
        <v>368</v>
      </c>
      <c r="B47" s="367" t="s">
        <v>124</v>
      </c>
      <c r="C47" s="79" t="s">
        <v>369</v>
      </c>
      <c r="D47" s="79" t="s">
        <v>253</v>
      </c>
      <c r="E47" s="370" t="s">
        <v>421</v>
      </c>
      <c r="F47" s="370" t="s">
        <v>422</v>
      </c>
      <c r="G47" s="370" t="s">
        <v>423</v>
      </c>
      <c r="H47" s="370" t="s">
        <v>468</v>
      </c>
      <c r="I47" s="370" t="s">
        <v>439</v>
      </c>
      <c r="J47" s="370" t="s">
        <v>159</v>
      </c>
      <c r="K47" s="379" t="s">
        <v>1197</v>
      </c>
      <c r="L47" s="370" t="s">
        <v>257</v>
      </c>
      <c r="M47" s="390"/>
      <c r="N47" s="409" t="s">
        <v>1198</v>
      </c>
      <c r="O47" s="27"/>
      <c r="P47" s="27"/>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xml:space="preserve">IIA7:The policy does not explicitly mention how new recreational facilities such as sports centres will impact noise pollution. It is recommended that this is addressed in the policy in order to improve it's performance. 
</v>
      </c>
    </row>
    <row r="48" spans="1:22" ht="122.15" customHeight="1" thickBot="1" x14ac:dyDescent="0.4">
      <c r="A48" s="378"/>
      <c r="B48" s="369"/>
      <c r="C48" s="15" t="s">
        <v>370</v>
      </c>
      <c r="D48" s="15" t="s">
        <v>253</v>
      </c>
      <c r="E48" s="330"/>
      <c r="F48" s="330"/>
      <c r="G48" s="330"/>
      <c r="H48" s="330"/>
      <c r="I48" s="330"/>
      <c r="J48" s="330"/>
      <c r="K48" s="380"/>
      <c r="L48" s="330"/>
      <c r="M48" s="391"/>
      <c r="N48" s="494"/>
      <c r="O48" s="27"/>
      <c r="P48" s="27"/>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R51" s="12"/>
      <c r="S51" s="12"/>
      <c r="T51" s="12"/>
    </row>
    <row r="52" spans="1:22" x14ac:dyDescent="0.35">
      <c r="A52" s="377"/>
      <c r="B52" s="368"/>
      <c r="C52" s="24" t="s">
        <v>375</v>
      </c>
      <c r="D52" s="24" t="s">
        <v>253</v>
      </c>
      <c r="E52" s="358"/>
      <c r="F52" s="358"/>
      <c r="G52" s="358"/>
      <c r="H52" s="358"/>
      <c r="I52" s="358"/>
      <c r="J52" s="358"/>
      <c r="K52" s="296"/>
      <c r="L52" s="358"/>
      <c r="M52" s="391"/>
      <c r="N52" s="391"/>
      <c r="O52" s="156"/>
      <c r="P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90"/>
      <c r="N54" s="390"/>
      <c r="O54" s="156"/>
      <c r="P54" s="156"/>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O55" s="156"/>
      <c r="P55" s="156"/>
      <c r="R55" s="12"/>
      <c r="S55" s="12"/>
      <c r="T55" s="12"/>
    </row>
    <row r="56" spans="1:22" ht="29.5" thickBot="1" x14ac:dyDescent="0.4">
      <c r="A56" s="378"/>
      <c r="B56" s="369"/>
      <c r="C56" s="98" t="s">
        <v>380</v>
      </c>
      <c r="D56" s="19" t="s">
        <v>257</v>
      </c>
      <c r="E56" s="330"/>
      <c r="F56" s="330"/>
      <c r="G56" s="330"/>
      <c r="H56" s="330"/>
      <c r="I56" s="330"/>
      <c r="J56" s="330"/>
      <c r="K56" s="380"/>
      <c r="L56" s="330"/>
      <c r="M56" s="392"/>
      <c r="N56" s="392"/>
      <c r="O56" s="156"/>
      <c r="P56" s="156"/>
      <c r="R56" s="12"/>
      <c r="S56" s="12"/>
      <c r="T56" s="12"/>
    </row>
    <row r="57" spans="1:22" x14ac:dyDescent="0.35">
      <c r="A57" s="376" t="s">
        <v>381</v>
      </c>
      <c r="B57" s="367" t="s">
        <v>127</v>
      </c>
      <c r="C57" s="86" t="s">
        <v>382</v>
      </c>
      <c r="D57" s="86" t="s">
        <v>257</v>
      </c>
      <c r="E57" s="370" t="s">
        <v>421</v>
      </c>
      <c r="F57" s="370" t="s">
        <v>422</v>
      </c>
      <c r="G57" s="370" t="s">
        <v>423</v>
      </c>
      <c r="H57" s="370" t="s">
        <v>468</v>
      </c>
      <c r="I57" s="370" t="s">
        <v>425</v>
      </c>
      <c r="J57" s="370" t="s">
        <v>159</v>
      </c>
      <c r="K57" s="379" t="s">
        <v>1199</v>
      </c>
      <c r="L57" s="370" t="s">
        <v>257</v>
      </c>
      <c r="M57" s="390"/>
      <c r="N57" s="390"/>
      <c r="O57" s="156"/>
      <c r="P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253</v>
      </c>
      <c r="E58" s="358"/>
      <c r="F58" s="358"/>
      <c r="G58" s="358"/>
      <c r="H58" s="358"/>
      <c r="I58" s="358"/>
      <c r="J58" s="358"/>
      <c r="K58" s="296"/>
      <c r="L58" s="358"/>
      <c r="M58" s="391"/>
      <c r="N58" s="391"/>
      <c r="O58" s="156"/>
      <c r="P58" s="156"/>
      <c r="R58" s="12"/>
      <c r="S58" s="12"/>
      <c r="T58" s="12"/>
    </row>
    <row r="59" spans="1:22" x14ac:dyDescent="0.35">
      <c r="A59" s="377"/>
      <c r="B59" s="368"/>
      <c r="C59" s="24" t="s">
        <v>384</v>
      </c>
      <c r="D59" s="24" t="s">
        <v>253</v>
      </c>
      <c r="E59" s="358"/>
      <c r="F59" s="358"/>
      <c r="G59" s="358"/>
      <c r="H59" s="358"/>
      <c r="I59" s="358"/>
      <c r="J59" s="358"/>
      <c r="K59" s="296"/>
      <c r="L59" s="358"/>
      <c r="M59" s="391"/>
      <c r="N59" s="391"/>
      <c r="O59" s="156"/>
      <c r="P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R60" s="12"/>
      <c r="S60" s="12"/>
      <c r="T60" s="12"/>
    </row>
    <row r="61" spans="1:22" x14ac:dyDescent="0.35">
      <c r="A61" s="377"/>
      <c r="B61" s="368"/>
      <c r="C61" s="24" t="s">
        <v>386</v>
      </c>
      <c r="D61" s="24" t="s">
        <v>257</v>
      </c>
      <c r="E61" s="358"/>
      <c r="F61" s="358"/>
      <c r="G61" s="358"/>
      <c r="H61" s="358"/>
      <c r="I61" s="358"/>
      <c r="J61" s="358"/>
      <c r="K61" s="296"/>
      <c r="L61" s="358"/>
      <c r="M61" s="391"/>
      <c r="N61" s="391"/>
      <c r="O61" s="156"/>
      <c r="P61" s="156"/>
      <c r="R61" s="12"/>
      <c r="S61" s="12"/>
      <c r="T61" s="12"/>
    </row>
    <row r="62" spans="1:22" x14ac:dyDescent="0.35">
      <c r="A62" s="377"/>
      <c r="B62" s="368"/>
      <c r="C62" s="24" t="s">
        <v>387</v>
      </c>
      <c r="D62" s="24" t="s">
        <v>253</v>
      </c>
      <c r="E62" s="358"/>
      <c r="F62" s="358"/>
      <c r="G62" s="358"/>
      <c r="H62" s="358"/>
      <c r="I62" s="358"/>
      <c r="J62" s="358"/>
      <c r="K62" s="296"/>
      <c r="L62" s="358"/>
      <c r="M62" s="391"/>
      <c r="N62" s="391"/>
      <c r="O62" s="156"/>
      <c r="P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19" t="s">
        <v>253</v>
      </c>
      <c r="E64" s="330"/>
      <c r="F64" s="330"/>
      <c r="G64" s="330"/>
      <c r="H64" s="330"/>
      <c r="I64" s="330"/>
      <c r="J64" s="330"/>
      <c r="K64" s="380"/>
      <c r="L64" s="330"/>
      <c r="M64" s="392"/>
      <c r="N64" s="392"/>
      <c r="O64" s="156"/>
      <c r="P64" s="156"/>
      <c r="R64" s="12"/>
      <c r="S64" s="12"/>
      <c r="T64" s="12"/>
    </row>
    <row r="65" spans="1:22" x14ac:dyDescent="0.35">
      <c r="A65" s="376" t="s">
        <v>390</v>
      </c>
      <c r="B65" s="367" t="s">
        <v>128</v>
      </c>
      <c r="C65" s="85" t="s">
        <v>391</v>
      </c>
      <c r="D65" s="86" t="s">
        <v>253</v>
      </c>
      <c r="E65" s="370" t="s">
        <v>421</v>
      </c>
      <c r="F65" s="370" t="s">
        <v>422</v>
      </c>
      <c r="G65" s="370" t="s">
        <v>423</v>
      </c>
      <c r="H65" s="370" t="s">
        <v>468</v>
      </c>
      <c r="I65" s="370" t="s">
        <v>425</v>
      </c>
      <c r="J65" s="370" t="s">
        <v>159</v>
      </c>
      <c r="K65" s="379" t="s">
        <v>1200</v>
      </c>
      <c r="L65" s="370" t="s">
        <v>257</v>
      </c>
      <c r="M65" s="390"/>
      <c r="N65" s="390"/>
      <c r="O65" s="156"/>
      <c r="P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R71" s="12"/>
      <c r="S71" s="12"/>
      <c r="T71" s="12"/>
    </row>
    <row r="72" spans="1:22" ht="21" customHeight="1" x14ac:dyDescent="0.35">
      <c r="A72" s="376" t="s">
        <v>398</v>
      </c>
      <c r="B72" s="367" t="s">
        <v>129</v>
      </c>
      <c r="C72" s="85" t="s">
        <v>399</v>
      </c>
      <c r="D72" s="86" t="s">
        <v>257</v>
      </c>
      <c r="E72" s="370" t="s">
        <v>421</v>
      </c>
      <c r="F72" s="370" t="s">
        <v>466</v>
      </c>
      <c r="G72" s="370" t="s">
        <v>423</v>
      </c>
      <c r="H72" s="370" t="s">
        <v>631</v>
      </c>
      <c r="I72" s="370" t="s">
        <v>425</v>
      </c>
      <c r="J72" s="370" t="s">
        <v>159</v>
      </c>
      <c r="K72" s="371" t="s">
        <v>1201</v>
      </c>
      <c r="L72" s="370" t="s">
        <v>257</v>
      </c>
      <c r="M72" s="390"/>
      <c r="N72" s="390"/>
      <c r="O72" s="156"/>
      <c r="P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ht="21" customHeight="1" x14ac:dyDescent="0.35">
      <c r="A73" s="377"/>
      <c r="B73" s="368"/>
      <c r="C73" s="83" t="s">
        <v>400</v>
      </c>
      <c r="D73" s="24" t="s">
        <v>257</v>
      </c>
      <c r="E73" s="358"/>
      <c r="F73" s="358"/>
      <c r="G73" s="358"/>
      <c r="H73" s="358"/>
      <c r="I73" s="358"/>
      <c r="J73" s="358"/>
      <c r="K73" s="372"/>
      <c r="L73" s="358"/>
      <c r="M73" s="391"/>
      <c r="N73" s="391"/>
      <c r="O73" s="156"/>
      <c r="P73" s="156"/>
      <c r="R73" s="12"/>
      <c r="S73" s="12"/>
      <c r="T73" s="12"/>
    </row>
    <row r="74" spans="1:22" ht="21" customHeight="1" x14ac:dyDescent="0.35">
      <c r="A74" s="377"/>
      <c r="B74" s="368"/>
      <c r="C74" s="83" t="s">
        <v>401</v>
      </c>
      <c r="D74" s="24" t="s">
        <v>253</v>
      </c>
      <c r="E74" s="358"/>
      <c r="F74" s="358"/>
      <c r="G74" s="358"/>
      <c r="H74" s="358"/>
      <c r="I74" s="358"/>
      <c r="J74" s="358"/>
      <c r="K74" s="372"/>
      <c r="L74" s="358"/>
      <c r="M74" s="391"/>
      <c r="N74" s="391"/>
      <c r="O74" s="156"/>
      <c r="P74" s="156"/>
      <c r="R74" s="12"/>
      <c r="S74" s="12"/>
      <c r="T74" s="12"/>
    </row>
    <row r="75" spans="1:22" ht="21" customHeight="1" x14ac:dyDescent="0.35">
      <c r="A75" s="377"/>
      <c r="B75" s="368"/>
      <c r="C75" s="83" t="s">
        <v>402</v>
      </c>
      <c r="D75" s="24" t="s">
        <v>253</v>
      </c>
      <c r="E75" s="358"/>
      <c r="F75" s="358"/>
      <c r="G75" s="358"/>
      <c r="H75" s="358"/>
      <c r="I75" s="358"/>
      <c r="J75" s="358"/>
      <c r="K75" s="372"/>
      <c r="L75" s="358"/>
      <c r="M75" s="391"/>
      <c r="N75" s="391"/>
      <c r="O75" s="156"/>
      <c r="P75" s="156"/>
      <c r="R75" s="12"/>
      <c r="S75" s="12"/>
      <c r="T75" s="12"/>
    </row>
    <row r="76" spans="1:22" ht="21" customHeight="1" thickBot="1" x14ac:dyDescent="0.4">
      <c r="A76" s="378"/>
      <c r="B76" s="369"/>
      <c r="C76" s="89" t="s">
        <v>403</v>
      </c>
      <c r="D76" s="19" t="s">
        <v>253</v>
      </c>
      <c r="E76" s="330"/>
      <c r="F76" s="330"/>
      <c r="G76" s="330"/>
      <c r="H76" s="330"/>
      <c r="I76" s="330"/>
      <c r="J76" s="330"/>
      <c r="K76" s="617"/>
      <c r="L76" s="330"/>
      <c r="M76" s="392"/>
      <c r="N76" s="392"/>
      <c r="O76" s="156"/>
      <c r="P76" s="156"/>
      <c r="R76" s="12"/>
      <c r="S76" s="12"/>
      <c r="T76" s="12"/>
    </row>
    <row r="77" spans="1:22" x14ac:dyDescent="0.35">
      <c r="A77" s="646" t="s">
        <v>404</v>
      </c>
      <c r="B77" s="367" t="s">
        <v>130</v>
      </c>
      <c r="C77" s="85" t="s">
        <v>405</v>
      </c>
      <c r="D77" s="79" t="s">
        <v>257</v>
      </c>
      <c r="E77" s="370" t="s">
        <v>421</v>
      </c>
      <c r="F77" s="370" t="s">
        <v>466</v>
      </c>
      <c r="G77" s="370" t="s">
        <v>423</v>
      </c>
      <c r="H77" s="370" t="s">
        <v>631</v>
      </c>
      <c r="I77" s="370" t="s">
        <v>425</v>
      </c>
      <c r="J77" s="370" t="s">
        <v>159</v>
      </c>
      <c r="K77" s="379" t="s">
        <v>1202</v>
      </c>
      <c r="L77" s="370" t="s">
        <v>253</v>
      </c>
      <c r="M77" s="390"/>
      <c r="N77" s="390"/>
      <c r="O77" s="156"/>
      <c r="P77" s="156"/>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253</v>
      </c>
      <c r="E78" s="358"/>
      <c r="F78" s="358"/>
      <c r="G78" s="358"/>
      <c r="H78" s="358"/>
      <c r="I78" s="358"/>
      <c r="J78" s="358"/>
      <c r="K78" s="296"/>
      <c r="L78" s="358"/>
      <c r="M78" s="391"/>
      <c r="N78" s="391"/>
      <c r="O78" s="156"/>
      <c r="P78" s="156"/>
      <c r="R78" s="12"/>
      <c r="S78" s="12"/>
      <c r="T78" s="12"/>
    </row>
    <row r="79" spans="1:22" x14ac:dyDescent="0.35">
      <c r="A79" s="648"/>
      <c r="B79" s="368"/>
      <c r="C79" s="83" t="s">
        <v>407</v>
      </c>
      <c r="D79" s="3" t="s">
        <v>257</v>
      </c>
      <c r="E79" s="358"/>
      <c r="F79" s="358"/>
      <c r="G79" s="358"/>
      <c r="H79" s="358"/>
      <c r="I79" s="358"/>
      <c r="J79" s="358"/>
      <c r="K79" s="296"/>
      <c r="L79" s="358"/>
      <c r="M79" s="391"/>
      <c r="N79" s="391"/>
      <c r="O79" s="156"/>
      <c r="P79" s="156"/>
      <c r="R79" s="12"/>
      <c r="S79" s="12"/>
      <c r="T79" s="12"/>
    </row>
    <row r="80" spans="1:22" x14ac:dyDescent="0.35">
      <c r="A80" s="648"/>
      <c r="B80" s="368"/>
      <c r="C80" s="84" t="s">
        <v>408</v>
      </c>
      <c r="D80" s="3" t="s">
        <v>257</v>
      </c>
      <c r="E80" s="358"/>
      <c r="F80" s="358"/>
      <c r="G80" s="358"/>
      <c r="H80" s="358"/>
      <c r="I80" s="358"/>
      <c r="J80" s="358"/>
      <c r="K80" s="296"/>
      <c r="L80" s="358"/>
      <c r="M80" s="391"/>
      <c r="N80" s="391"/>
      <c r="O80" s="156"/>
      <c r="P80" s="156"/>
      <c r="R80" s="12"/>
      <c r="S80" s="12"/>
      <c r="T80" s="12"/>
    </row>
    <row r="81" spans="1:22" ht="29" x14ac:dyDescent="0.35">
      <c r="A81" s="648"/>
      <c r="B81" s="368"/>
      <c r="C81" s="84" t="s">
        <v>409</v>
      </c>
      <c r="D81" s="3" t="s">
        <v>257</v>
      </c>
      <c r="E81" s="358"/>
      <c r="F81" s="358"/>
      <c r="G81" s="358"/>
      <c r="H81" s="358"/>
      <c r="I81" s="358"/>
      <c r="J81" s="358"/>
      <c r="K81" s="296"/>
      <c r="L81" s="358"/>
      <c r="M81" s="391"/>
      <c r="N81" s="391"/>
      <c r="O81" s="156"/>
      <c r="P81" s="156"/>
      <c r="R81" s="12"/>
      <c r="S81" s="12"/>
      <c r="T81" s="12"/>
    </row>
    <row r="82" spans="1:22" ht="29" x14ac:dyDescent="0.35">
      <c r="A82" s="648"/>
      <c r="B82" s="368"/>
      <c r="C82" s="84" t="s">
        <v>410</v>
      </c>
      <c r="D82" s="3" t="s">
        <v>257</v>
      </c>
      <c r="E82" s="358"/>
      <c r="F82" s="358"/>
      <c r="G82" s="358"/>
      <c r="H82" s="358"/>
      <c r="I82" s="358"/>
      <c r="J82" s="358"/>
      <c r="K82" s="296"/>
      <c r="L82" s="358"/>
      <c r="M82" s="391"/>
      <c r="N82" s="391"/>
      <c r="O82" s="156"/>
      <c r="P82" s="156"/>
      <c r="R82" s="12"/>
      <c r="S82" s="12"/>
      <c r="T82" s="12"/>
    </row>
    <row r="83" spans="1:22" ht="15" thickBot="1" x14ac:dyDescent="0.4">
      <c r="A83" s="647"/>
      <c r="B83" s="369"/>
      <c r="C83" s="98" t="s">
        <v>411</v>
      </c>
      <c r="D83" s="15" t="s">
        <v>257</v>
      </c>
      <c r="E83" s="330"/>
      <c r="F83" s="330"/>
      <c r="G83" s="330"/>
      <c r="H83" s="330"/>
      <c r="I83" s="330"/>
      <c r="J83" s="330"/>
      <c r="K83" s="380"/>
      <c r="L83" s="330"/>
      <c r="M83" s="392"/>
      <c r="N83" s="392"/>
      <c r="O83" s="156"/>
      <c r="P83" s="156"/>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O84" s="156"/>
      <c r="P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O85" s="156"/>
      <c r="P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ht="62.25" customHeight="1" x14ac:dyDescent="0.35">
      <c r="A98" s="292" t="str">
        <f>V8&amp;V18&amp;V20&amp;V28&amp;V36&amp;V42&amp;V47&amp;V49&amp;V54&amp;V57&amp;V65&amp;V72&amp;V77&amp;V84</f>
        <v xml:space="preserve">IIA7:The policy does not explicitly mention how new recreational facilities such as sports centres will impact noise pollution. It is recommended that this is addressed in the policy in order to improve it's performance. 
</v>
      </c>
      <c r="B98" s="337"/>
      <c r="C98" s="292"/>
      <c r="D98" s="292"/>
      <c r="E98" s="292"/>
      <c r="F98" s="292"/>
      <c r="G98" s="292"/>
      <c r="H98" s="292"/>
      <c r="I98" s="292"/>
      <c r="J98" s="292"/>
      <c r="K98" s="292"/>
      <c r="L98" s="292"/>
      <c r="M98" s="292"/>
    </row>
  </sheetData>
  <sheetProtection algorithmName="SHA-512" hashValue="DiMvzNv1sVDxa+dIyloFdSpkOxQ6DoTnYvUJyqUOwrEkBQG+9R31lKm9Q8QW/BGO6U5PTZOW358txJ1uqMooPQ==" saltValue="4vvDsEa2+ArZot5O69u08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56" priority="20">
      <formula>$D50="No"</formula>
    </cfRule>
  </conditionalFormatting>
  <conditionalFormatting sqref="C8:D87">
    <cfRule type="expression" dxfId="1055" priority="19">
      <formula>$D8="No"</formula>
    </cfRule>
  </conditionalFormatting>
  <conditionalFormatting sqref="J8">
    <cfRule type="cellIs" dxfId="1054" priority="1" operator="equal">
      <formula>"Significant Negative"</formula>
    </cfRule>
    <cfRule type="cellIs" dxfId="1053" priority="2" operator="equal">
      <formula>"Minor Negative"</formula>
    </cfRule>
    <cfRule type="cellIs" dxfId="1052" priority="3" operator="equal">
      <formula>"Uncertain"</formula>
    </cfRule>
    <cfRule type="cellIs" dxfId="1051" priority="4" operator="equal">
      <formula>"Neutral"</formula>
    </cfRule>
    <cfRule type="cellIs" dxfId="1050" priority="5" operator="equal">
      <formula>"Minor Positive"</formula>
    </cfRule>
    <cfRule type="cellIs" dxfId="1049" priority="6" operator="equal">
      <formula>"Significant Positive"</formula>
    </cfRule>
  </conditionalFormatting>
  <conditionalFormatting sqref="J18">
    <cfRule type="cellIs" dxfId="1048" priority="7" operator="equal">
      <formula>"Significant Negative"</formula>
    </cfRule>
    <cfRule type="cellIs" dxfId="1047" priority="8" operator="equal">
      <formula>"Minor Negative"</formula>
    </cfRule>
    <cfRule type="cellIs" dxfId="1046" priority="9" operator="equal">
      <formula>"Uncertain"</formula>
    </cfRule>
    <cfRule type="cellIs" dxfId="1045" priority="10" operator="equal">
      <formula>"Neutral"</formula>
    </cfRule>
    <cfRule type="cellIs" dxfId="1044" priority="11" operator="equal">
      <formula>"Minor Positive"</formula>
    </cfRule>
    <cfRule type="cellIs" dxfId="1043" priority="12" operator="equal">
      <formula>"Significant Positive"</formula>
    </cfRule>
  </conditionalFormatting>
  <conditionalFormatting sqref="J20">
    <cfRule type="cellIs" dxfId="1042" priority="40" operator="equal">
      <formula>"Significant Negative"</formula>
    </cfRule>
    <cfRule type="cellIs" dxfId="1041" priority="41" operator="equal">
      <formula>"Minor Negative"</formula>
    </cfRule>
    <cfRule type="cellIs" dxfId="1040" priority="42" operator="equal">
      <formula>"Uncertain"</formula>
    </cfRule>
    <cfRule type="cellIs" dxfId="1039" priority="43" operator="equal">
      <formula>"Neutral"</formula>
    </cfRule>
    <cfRule type="cellIs" dxfId="1038" priority="44" operator="equal">
      <formula>"Minor Positive"</formula>
    </cfRule>
    <cfRule type="cellIs" dxfId="1037" priority="45" operator="equal">
      <formula>"Significant Positive"</formula>
    </cfRule>
  </conditionalFormatting>
  <conditionalFormatting sqref="J28">
    <cfRule type="cellIs" dxfId="1036" priority="13" operator="equal">
      <formula>"Significant Negative"</formula>
    </cfRule>
    <cfRule type="cellIs" dxfId="1035" priority="14" operator="equal">
      <formula>"Minor Negative"</formula>
    </cfRule>
    <cfRule type="cellIs" dxfId="1034" priority="15" operator="equal">
      <formula>"Uncertain"</formula>
    </cfRule>
    <cfRule type="cellIs" dxfId="1033" priority="16" operator="equal">
      <formula>"Neutral"</formula>
    </cfRule>
    <cfRule type="cellIs" dxfId="1032" priority="17" operator="equal">
      <formula>"Minor Positive"</formula>
    </cfRule>
    <cfRule type="cellIs" dxfId="1031" priority="18" operator="equal">
      <formula>"Significant Positive"</formula>
    </cfRule>
  </conditionalFormatting>
  <conditionalFormatting sqref="J36">
    <cfRule type="cellIs" dxfId="1030" priority="34" operator="equal">
      <formula>"Significant Negative"</formula>
    </cfRule>
    <cfRule type="cellIs" dxfId="1029" priority="35" operator="equal">
      <formula>"Minor Negative"</formula>
    </cfRule>
    <cfRule type="cellIs" dxfId="1028" priority="36" operator="equal">
      <formula>"Uncertain"</formula>
    </cfRule>
    <cfRule type="cellIs" dxfId="1027" priority="37" operator="equal">
      <formula>"Neutral"</formula>
    </cfRule>
    <cfRule type="cellIs" dxfId="1026" priority="38" operator="equal">
      <formula>"Minor Positive"</formula>
    </cfRule>
    <cfRule type="cellIs" dxfId="1025" priority="39" operator="equal">
      <formula>"Significant Positive"</formula>
    </cfRule>
  </conditionalFormatting>
  <conditionalFormatting sqref="J42">
    <cfRule type="cellIs" dxfId="1024" priority="28" operator="equal">
      <formula>"Significant Negative"</formula>
    </cfRule>
    <cfRule type="cellIs" dxfId="1023" priority="29" operator="equal">
      <formula>"Minor Negative"</formula>
    </cfRule>
    <cfRule type="cellIs" dxfId="1022" priority="30" operator="equal">
      <formula>"Uncertain"</formula>
    </cfRule>
    <cfRule type="cellIs" dxfId="1021" priority="31" operator="equal">
      <formula>"Neutral"</formula>
    </cfRule>
    <cfRule type="cellIs" dxfId="1020" priority="32" operator="equal">
      <formula>"Minor Positive"</formula>
    </cfRule>
    <cfRule type="cellIs" dxfId="1019" priority="33" operator="equal">
      <formula>"Significant Positive"</formula>
    </cfRule>
  </conditionalFormatting>
  <conditionalFormatting sqref="J47">
    <cfRule type="cellIs" dxfId="1018" priority="46" operator="equal">
      <formula>"Significant Negative"</formula>
    </cfRule>
    <cfRule type="cellIs" dxfId="1017" priority="47" operator="equal">
      <formula>"Minor Negative"</formula>
    </cfRule>
    <cfRule type="cellIs" dxfId="1016" priority="48" operator="equal">
      <formula>"Uncertain"</formula>
    </cfRule>
    <cfRule type="cellIs" dxfId="1015" priority="49" operator="equal">
      <formula>"Neutral"</formula>
    </cfRule>
    <cfRule type="cellIs" dxfId="1014" priority="50" operator="equal">
      <formula>"Minor Positive"</formula>
    </cfRule>
    <cfRule type="cellIs" dxfId="1013" priority="51" operator="equal">
      <formula>"Significant Positive"</formula>
    </cfRule>
  </conditionalFormatting>
  <conditionalFormatting sqref="J49 J57 J65 J72 J77 J84">
    <cfRule type="cellIs" dxfId="1012" priority="52" operator="equal">
      <formula>"Significant Negative"</formula>
    </cfRule>
    <cfRule type="cellIs" dxfId="1011" priority="53" operator="equal">
      <formula>"Minor Negative"</formula>
    </cfRule>
    <cfRule type="cellIs" dxfId="1010" priority="54" operator="equal">
      <formula>"Uncertain"</formula>
    </cfRule>
    <cfRule type="cellIs" dxfId="1009" priority="55" operator="equal">
      <formula>"Neutral"</formula>
    </cfRule>
    <cfRule type="cellIs" dxfId="1008" priority="56" operator="equal">
      <formula>"Minor Positive"</formula>
    </cfRule>
    <cfRule type="cellIs" dxfId="1007" priority="57" operator="equal">
      <formula>"Significant Positive"</formula>
    </cfRule>
  </conditionalFormatting>
  <conditionalFormatting sqref="J54">
    <cfRule type="cellIs" dxfId="1006" priority="22" operator="equal">
      <formula>"Significant Negative"</formula>
    </cfRule>
    <cfRule type="cellIs" dxfId="1005" priority="23" operator="equal">
      <formula>"Minor Negative"</formula>
    </cfRule>
    <cfRule type="cellIs" dxfId="1004" priority="24" operator="equal">
      <formula>"Uncertain"</formula>
    </cfRule>
    <cfRule type="cellIs" dxfId="1003" priority="25" operator="equal">
      <formula>"Neutral"</formula>
    </cfRule>
    <cfRule type="cellIs" dxfId="1002" priority="26" operator="equal">
      <formula>"Minor Positive"</formula>
    </cfRule>
    <cfRule type="cellIs" dxfId="1001" priority="27" operator="equal">
      <formula>"Significant Positive"</formula>
    </cfRule>
  </conditionalFormatting>
  <pageMargins left="0.7" right="0.7" top="0.75" bottom="0.75" header="0.3" footer="0.3"/>
  <pageSetup orientation="portrait" horizontalDpi="4294967293" verticalDpi="4294967293" r:id="rId1"/>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82B6-C825-4A3A-BB30-630ACF6DEB78}">
  <sheetPr codeName="Sheet151">
    <tabColor theme="4" tint="0.79998168889431442"/>
  </sheetPr>
  <dimension ref="A1:V98"/>
  <sheetViews>
    <sheetView topLeftCell="A37" zoomScale="40" zoomScaleNormal="40" workbookViewId="0">
      <selection activeCell="D33" sqref="D33"/>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1.81640625" customWidth="1"/>
    <col min="12" max="12" width="16.54296875" customWidth="1"/>
    <col min="13" max="13" width="24" customWidth="1"/>
    <col min="14" max="16" width="20.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1203</v>
      </c>
      <c r="D1" s="321"/>
      <c r="E1" s="321"/>
      <c r="F1" s="322"/>
      <c r="G1" s="16"/>
      <c r="I1" s="7"/>
      <c r="J1" s="7"/>
      <c r="K1" s="7"/>
    </row>
    <row r="2" spans="1:22" x14ac:dyDescent="0.35">
      <c r="A2" s="74" t="s">
        <v>31</v>
      </c>
      <c r="B2" s="9"/>
      <c r="C2" s="323" t="s">
        <v>1166</v>
      </c>
      <c r="D2" s="323"/>
      <c r="E2" s="323"/>
      <c r="F2" s="324"/>
      <c r="I2" s="8"/>
      <c r="J2" s="8"/>
      <c r="K2" s="8"/>
    </row>
    <row r="3" spans="1:22" ht="30" customHeight="1" x14ac:dyDescent="0.35">
      <c r="A3" s="75" t="s">
        <v>32</v>
      </c>
      <c r="B3" s="4"/>
      <c r="C3" s="323" t="s">
        <v>1204</v>
      </c>
      <c r="D3" s="323"/>
      <c r="E3" s="323"/>
      <c r="F3" s="324"/>
      <c r="I3" s="8"/>
      <c r="J3" s="8"/>
      <c r="K3" s="8"/>
    </row>
    <row r="4" spans="1:22" ht="17.25" customHeight="1" x14ac:dyDescent="0.35">
      <c r="A4" s="75" t="s">
        <v>33</v>
      </c>
      <c r="B4" s="17"/>
      <c r="C4" s="289" t="s">
        <v>447</v>
      </c>
      <c r="D4" s="289"/>
      <c r="E4" s="289"/>
      <c r="F4" s="290"/>
      <c r="I4" s="8"/>
      <c r="J4" s="8"/>
      <c r="K4" s="8"/>
    </row>
    <row r="6" spans="1:22" x14ac:dyDescent="0.35">
      <c r="A6" s="285" t="s">
        <v>34</v>
      </c>
      <c r="B6" s="285"/>
      <c r="C6" s="285"/>
      <c r="D6" s="76"/>
      <c r="E6" s="389" t="s">
        <v>35</v>
      </c>
      <c r="F6" s="389"/>
      <c r="G6" s="389"/>
      <c r="H6" s="389"/>
      <c r="I6" s="389"/>
      <c r="J6" s="389"/>
      <c r="K6" s="389"/>
      <c r="L6" s="389"/>
      <c r="M6" s="389"/>
      <c r="N6" s="389"/>
      <c r="O6" s="156"/>
      <c r="P6" s="156"/>
      <c r="R6" s="18"/>
      <c r="S6" s="18"/>
      <c r="T6" s="18"/>
      <c r="U6" s="18"/>
    </row>
    <row r="7" spans="1:22" ht="47" thickBot="1" x14ac:dyDescent="0.4">
      <c r="A7" s="78" t="s">
        <v>320</v>
      </c>
      <c r="B7" s="78" t="s">
        <v>37</v>
      </c>
      <c r="C7" s="78" t="s">
        <v>321</v>
      </c>
      <c r="D7" s="78" t="s">
        <v>322</v>
      </c>
      <c r="E7" s="78" t="s">
        <v>40</v>
      </c>
      <c r="F7" s="78" t="s">
        <v>41</v>
      </c>
      <c r="G7" s="78" t="s">
        <v>42</v>
      </c>
      <c r="H7" s="78" t="s">
        <v>43</v>
      </c>
      <c r="I7" s="78" t="s">
        <v>44</v>
      </c>
      <c r="J7" s="78" t="s">
        <v>45</v>
      </c>
      <c r="K7" s="78" t="s">
        <v>46</v>
      </c>
      <c r="L7" s="78" t="s">
        <v>47</v>
      </c>
      <c r="M7" s="78" t="s">
        <v>48</v>
      </c>
      <c r="N7" s="103" t="s">
        <v>465</v>
      </c>
      <c r="O7" s="156"/>
      <c r="P7" s="156"/>
      <c r="R7" s="2" t="str">
        <f>A89</f>
        <v>Significant Negative and Uncertain Effects</v>
      </c>
      <c r="S7" s="2" t="str">
        <f>A91</f>
        <v>Significant Positive Effects</v>
      </c>
      <c r="T7" s="2" t="str">
        <f>A93</f>
        <v>Potential Cumulative Effects Identified</v>
      </c>
      <c r="U7" t="s">
        <v>48</v>
      </c>
      <c r="V7" t="s">
        <v>323</v>
      </c>
    </row>
    <row r="8" spans="1:22" ht="29.15" customHeight="1" x14ac:dyDescent="0.35">
      <c r="A8" s="376" t="s">
        <v>254</v>
      </c>
      <c r="B8" s="387" t="s">
        <v>118</v>
      </c>
      <c r="C8" s="86" t="s">
        <v>324</v>
      </c>
      <c r="D8" s="86" t="s">
        <v>257</v>
      </c>
      <c r="E8" s="385" t="s">
        <v>421</v>
      </c>
      <c r="F8" s="385" t="s">
        <v>422</v>
      </c>
      <c r="G8" s="385" t="s">
        <v>423</v>
      </c>
      <c r="H8" s="385" t="s">
        <v>468</v>
      </c>
      <c r="I8" s="385" t="s">
        <v>425</v>
      </c>
      <c r="J8" s="370" t="s">
        <v>159</v>
      </c>
      <c r="K8" s="296" t="s">
        <v>1205</v>
      </c>
      <c r="L8" s="370" t="s">
        <v>257</v>
      </c>
      <c r="M8" s="390"/>
      <c r="N8" s="390"/>
      <c r="O8" s="156"/>
      <c r="P8" s="156"/>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77"/>
      <c r="B9" s="388"/>
      <c r="C9" s="24" t="s">
        <v>325</v>
      </c>
      <c r="D9" s="24" t="s">
        <v>253</v>
      </c>
      <c r="E9" s="386"/>
      <c r="F9" s="386"/>
      <c r="G9" s="386"/>
      <c r="H9" s="386"/>
      <c r="I9" s="386"/>
      <c r="J9" s="358"/>
      <c r="K9" s="296"/>
      <c r="L9" s="358"/>
      <c r="M9" s="391"/>
      <c r="N9" s="391"/>
      <c r="O9" s="156"/>
      <c r="P9" s="156"/>
      <c r="R9" s="12"/>
      <c r="S9" s="12"/>
      <c r="T9" s="12"/>
    </row>
    <row r="10" spans="1:22" x14ac:dyDescent="0.35">
      <c r="A10" s="377"/>
      <c r="B10" s="388"/>
      <c r="C10" s="24" t="s">
        <v>326</v>
      </c>
      <c r="D10" s="24" t="s">
        <v>253</v>
      </c>
      <c r="E10" s="386"/>
      <c r="F10" s="386"/>
      <c r="G10" s="386"/>
      <c r="H10" s="386"/>
      <c r="I10" s="386"/>
      <c r="J10" s="358"/>
      <c r="K10" s="296"/>
      <c r="L10" s="358"/>
      <c r="M10" s="391"/>
      <c r="N10" s="391"/>
      <c r="O10" s="156"/>
      <c r="P10" s="156"/>
      <c r="R10" s="12"/>
      <c r="S10" s="12"/>
      <c r="T10" s="12"/>
    </row>
    <row r="11" spans="1:22" x14ac:dyDescent="0.35">
      <c r="A11" s="377"/>
      <c r="B11" s="388"/>
      <c r="C11" s="24" t="s">
        <v>327</v>
      </c>
      <c r="D11" s="24" t="s">
        <v>257</v>
      </c>
      <c r="E11" s="386"/>
      <c r="F11" s="386"/>
      <c r="G11" s="386"/>
      <c r="H11" s="386"/>
      <c r="I11" s="386"/>
      <c r="J11" s="358"/>
      <c r="K11" s="296"/>
      <c r="L11" s="358"/>
      <c r="M11" s="391"/>
      <c r="N11" s="391"/>
      <c r="O11" s="156"/>
      <c r="P11" s="156"/>
      <c r="R11" s="12"/>
      <c r="S11" s="12"/>
      <c r="T11" s="12"/>
    </row>
    <row r="12" spans="1:22" ht="29.15" customHeight="1" x14ac:dyDescent="0.35">
      <c r="A12" s="377"/>
      <c r="B12" s="388"/>
      <c r="C12" s="24" t="s">
        <v>328</v>
      </c>
      <c r="D12" s="24" t="s">
        <v>257</v>
      </c>
      <c r="E12" s="386"/>
      <c r="F12" s="386"/>
      <c r="G12" s="386"/>
      <c r="H12" s="386"/>
      <c r="I12" s="386"/>
      <c r="J12" s="358"/>
      <c r="K12" s="296"/>
      <c r="L12" s="358"/>
      <c r="M12" s="391"/>
      <c r="N12" s="391"/>
      <c r="O12" s="156"/>
      <c r="P12" s="156"/>
      <c r="R12" s="12"/>
      <c r="S12" s="12"/>
      <c r="T12" s="12"/>
    </row>
    <row r="13" spans="1:22" x14ac:dyDescent="0.35">
      <c r="A13" s="377"/>
      <c r="B13" s="388"/>
      <c r="C13" s="24" t="s">
        <v>329</v>
      </c>
      <c r="D13" s="24" t="s">
        <v>257</v>
      </c>
      <c r="E13" s="386"/>
      <c r="F13" s="386"/>
      <c r="G13" s="386"/>
      <c r="H13" s="386"/>
      <c r="I13" s="386"/>
      <c r="J13" s="358"/>
      <c r="K13" s="296"/>
      <c r="L13" s="358"/>
      <c r="M13" s="391"/>
      <c r="N13" s="391"/>
      <c r="O13" s="156"/>
      <c r="P13" s="156"/>
      <c r="R13" s="12"/>
      <c r="S13" s="12"/>
      <c r="T13" s="12"/>
    </row>
    <row r="14" spans="1:22" ht="29.15" customHeight="1" x14ac:dyDescent="0.35">
      <c r="A14" s="377"/>
      <c r="B14" s="388"/>
      <c r="C14" s="24" t="s">
        <v>330</v>
      </c>
      <c r="D14" s="24" t="s">
        <v>257</v>
      </c>
      <c r="E14" s="386"/>
      <c r="F14" s="386"/>
      <c r="G14" s="386"/>
      <c r="H14" s="386"/>
      <c r="I14" s="386"/>
      <c r="J14" s="358"/>
      <c r="K14" s="296"/>
      <c r="L14" s="358"/>
      <c r="M14" s="391"/>
      <c r="N14" s="391"/>
      <c r="O14" s="156"/>
      <c r="P14" s="156"/>
      <c r="R14" s="12"/>
      <c r="S14" s="12"/>
      <c r="T14" s="12"/>
    </row>
    <row r="15" spans="1:22" x14ac:dyDescent="0.35">
      <c r="A15" s="377"/>
      <c r="B15" s="388"/>
      <c r="C15" s="24" t="s">
        <v>331</v>
      </c>
      <c r="D15" s="24" t="s">
        <v>257</v>
      </c>
      <c r="E15" s="386"/>
      <c r="F15" s="386"/>
      <c r="G15" s="386"/>
      <c r="H15" s="386"/>
      <c r="I15" s="386"/>
      <c r="J15" s="358"/>
      <c r="K15" s="296"/>
      <c r="L15" s="358"/>
      <c r="M15" s="391"/>
      <c r="N15" s="391"/>
      <c r="O15" s="156"/>
      <c r="P15" s="156"/>
      <c r="R15" s="12"/>
      <c r="S15" s="12"/>
      <c r="T15" s="12"/>
    </row>
    <row r="16" spans="1:22" ht="29" x14ac:dyDescent="0.35">
      <c r="A16" s="377"/>
      <c r="B16" s="388"/>
      <c r="C16" s="24" t="s">
        <v>332</v>
      </c>
      <c r="D16" s="24" t="s">
        <v>257</v>
      </c>
      <c r="E16" s="386"/>
      <c r="F16" s="386"/>
      <c r="G16" s="386"/>
      <c r="H16" s="386"/>
      <c r="I16" s="386"/>
      <c r="J16" s="358"/>
      <c r="K16" s="296"/>
      <c r="L16" s="358"/>
      <c r="M16" s="391"/>
      <c r="N16" s="391"/>
      <c r="O16" s="156"/>
      <c r="P16" s="156"/>
      <c r="R16" s="12"/>
      <c r="S16" s="12"/>
      <c r="T16" s="12"/>
    </row>
    <row r="17" spans="1:22" ht="15" thickBot="1" x14ac:dyDescent="0.4">
      <c r="A17" s="378"/>
      <c r="B17" s="327"/>
      <c r="C17" s="19" t="s">
        <v>333</v>
      </c>
      <c r="D17" s="19" t="s">
        <v>257</v>
      </c>
      <c r="E17" s="318"/>
      <c r="F17" s="318"/>
      <c r="G17" s="318"/>
      <c r="H17" s="318"/>
      <c r="I17" s="318"/>
      <c r="J17" s="330"/>
      <c r="K17" s="361"/>
      <c r="L17" s="330"/>
      <c r="M17" s="392"/>
      <c r="N17" s="392"/>
      <c r="O17" s="156"/>
      <c r="P17" s="156"/>
      <c r="R17" s="12"/>
      <c r="S17" s="12"/>
      <c r="T17" s="12"/>
    </row>
    <row r="18" spans="1:22" ht="39" customHeight="1" x14ac:dyDescent="0.35">
      <c r="A18" s="646" t="s">
        <v>334</v>
      </c>
      <c r="B18" s="367" t="s">
        <v>119</v>
      </c>
      <c r="C18" s="86" t="s">
        <v>335</v>
      </c>
      <c r="D18" s="86" t="s">
        <v>253</v>
      </c>
      <c r="E18" s="370" t="s">
        <v>435</v>
      </c>
      <c r="F18" s="370" t="s">
        <v>444</v>
      </c>
      <c r="G18" s="370" t="s">
        <v>423</v>
      </c>
      <c r="H18" s="370" t="s">
        <v>468</v>
      </c>
      <c r="I18" s="370" t="s">
        <v>425</v>
      </c>
      <c r="J18" s="370" t="s">
        <v>159</v>
      </c>
      <c r="K18" s="379" t="s">
        <v>1206</v>
      </c>
      <c r="L18" s="370" t="s">
        <v>257</v>
      </c>
      <c r="M18" s="390"/>
      <c r="N18" s="390"/>
      <c r="O18" s="156"/>
      <c r="P18" s="156"/>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61"/>
      <c r="L19" s="330"/>
      <c r="M19" s="392"/>
      <c r="N19" s="392"/>
      <c r="O19" s="156"/>
      <c r="P19" s="156"/>
      <c r="R19" s="12"/>
      <c r="S19" s="12"/>
      <c r="T19" s="12"/>
    </row>
    <row r="20" spans="1:22" ht="72.5" x14ac:dyDescent="0.35">
      <c r="A20" s="376" t="s">
        <v>337</v>
      </c>
      <c r="B20" s="367" t="s">
        <v>120</v>
      </c>
      <c r="C20" s="79" t="s">
        <v>338</v>
      </c>
      <c r="D20" s="79" t="s">
        <v>253</v>
      </c>
      <c r="E20" s="370" t="s">
        <v>421</v>
      </c>
      <c r="F20" s="370" t="s">
        <v>422</v>
      </c>
      <c r="G20" s="370" t="s">
        <v>423</v>
      </c>
      <c r="H20" s="370" t="s">
        <v>468</v>
      </c>
      <c r="I20" s="370" t="s">
        <v>425</v>
      </c>
      <c r="J20" s="370" t="s">
        <v>159</v>
      </c>
      <c r="K20" s="379" t="s">
        <v>1207</v>
      </c>
      <c r="L20" s="370" t="s">
        <v>257</v>
      </c>
      <c r="M20" s="390"/>
      <c r="N20" s="390"/>
      <c r="O20" s="156"/>
      <c r="P20" s="156"/>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391"/>
      <c r="N21" s="391"/>
      <c r="O21" s="156"/>
      <c r="P21" s="156"/>
      <c r="R21" s="12"/>
      <c r="S21" s="12"/>
      <c r="T21" s="12"/>
    </row>
    <row r="22" spans="1:22" ht="14.5" customHeight="1" x14ac:dyDescent="0.35">
      <c r="A22" s="377"/>
      <c r="B22" s="368"/>
      <c r="C22" s="3" t="s">
        <v>340</v>
      </c>
      <c r="D22" s="3" t="s">
        <v>257</v>
      </c>
      <c r="E22" s="358"/>
      <c r="F22" s="358"/>
      <c r="G22" s="358"/>
      <c r="H22" s="358"/>
      <c r="I22" s="358"/>
      <c r="J22" s="358"/>
      <c r="K22" s="296"/>
      <c r="L22" s="358"/>
      <c r="M22" s="391"/>
      <c r="N22" s="391"/>
      <c r="O22" s="156"/>
      <c r="P22" s="156"/>
      <c r="R22" s="12"/>
      <c r="S22" s="12"/>
      <c r="T22" s="12"/>
    </row>
    <row r="23" spans="1:22" x14ac:dyDescent="0.35">
      <c r="A23" s="377"/>
      <c r="B23" s="368"/>
      <c r="C23" s="3" t="s">
        <v>341</v>
      </c>
      <c r="D23" s="3" t="s">
        <v>257</v>
      </c>
      <c r="E23" s="358"/>
      <c r="F23" s="358"/>
      <c r="G23" s="358"/>
      <c r="H23" s="358"/>
      <c r="I23" s="358"/>
      <c r="J23" s="358"/>
      <c r="K23" s="296"/>
      <c r="L23" s="358"/>
      <c r="M23" s="391"/>
      <c r="N23" s="391"/>
      <c r="O23" s="156"/>
      <c r="P23" s="156"/>
      <c r="R23" s="12"/>
      <c r="S23" s="12"/>
      <c r="T23" s="12"/>
    </row>
    <row r="24" spans="1:22" ht="14.5" customHeight="1" x14ac:dyDescent="0.35">
      <c r="A24" s="377"/>
      <c r="B24" s="368"/>
      <c r="C24" s="3" t="s">
        <v>342</v>
      </c>
      <c r="D24" s="3" t="s">
        <v>257</v>
      </c>
      <c r="E24" s="358"/>
      <c r="F24" s="358"/>
      <c r="G24" s="358"/>
      <c r="H24" s="358"/>
      <c r="I24" s="358"/>
      <c r="J24" s="358"/>
      <c r="K24" s="296"/>
      <c r="L24" s="358"/>
      <c r="M24" s="391"/>
      <c r="N24" s="391"/>
      <c r="O24" s="156"/>
      <c r="P24" s="156"/>
      <c r="R24" s="12"/>
      <c r="S24" s="12"/>
      <c r="T24" s="12"/>
    </row>
    <row r="25" spans="1:22" ht="29" x14ac:dyDescent="0.35">
      <c r="A25" s="377"/>
      <c r="B25" s="368"/>
      <c r="C25" s="3" t="s">
        <v>343</v>
      </c>
      <c r="D25" s="3" t="s">
        <v>257</v>
      </c>
      <c r="E25" s="358"/>
      <c r="F25" s="358"/>
      <c r="G25" s="358"/>
      <c r="H25" s="358"/>
      <c r="I25" s="358"/>
      <c r="J25" s="358"/>
      <c r="K25" s="296"/>
      <c r="L25" s="358"/>
      <c r="M25" s="391"/>
      <c r="N25" s="391"/>
      <c r="O25" s="156"/>
      <c r="P25" s="156"/>
      <c r="R25" s="12"/>
      <c r="S25" s="12"/>
      <c r="T25" s="12"/>
    </row>
    <row r="26" spans="1:22" ht="14.5" customHeight="1" x14ac:dyDescent="0.35">
      <c r="A26" s="377"/>
      <c r="B26" s="368"/>
      <c r="C26" s="3" t="s">
        <v>344</v>
      </c>
      <c r="D26" s="3" t="s">
        <v>257</v>
      </c>
      <c r="E26" s="358"/>
      <c r="F26" s="358"/>
      <c r="G26" s="358"/>
      <c r="H26" s="358"/>
      <c r="I26" s="358"/>
      <c r="J26" s="358"/>
      <c r="K26" s="296"/>
      <c r="L26" s="358"/>
      <c r="M26" s="391"/>
      <c r="N26" s="391"/>
      <c r="O26" s="156"/>
      <c r="P26" s="156"/>
      <c r="R26" s="12"/>
      <c r="S26" s="12"/>
      <c r="T26" s="12"/>
    </row>
    <row r="27" spans="1:22" ht="29.5" thickBot="1" x14ac:dyDescent="0.4">
      <c r="A27" s="378"/>
      <c r="B27" s="369"/>
      <c r="C27" s="15" t="s">
        <v>345</v>
      </c>
      <c r="D27" s="15" t="s">
        <v>253</v>
      </c>
      <c r="E27" s="330"/>
      <c r="F27" s="330"/>
      <c r="G27" s="330"/>
      <c r="H27" s="330"/>
      <c r="I27" s="330"/>
      <c r="J27" s="330"/>
      <c r="K27" s="380"/>
      <c r="L27" s="330"/>
      <c r="M27" s="392"/>
      <c r="N27" s="392"/>
      <c r="O27" s="156"/>
      <c r="P27" s="156"/>
      <c r="R27" s="12"/>
      <c r="S27" s="12"/>
      <c r="T27" s="12"/>
    </row>
    <row r="28" spans="1:22" ht="29" x14ac:dyDescent="0.35">
      <c r="A28" s="376" t="s">
        <v>346</v>
      </c>
      <c r="B28" s="367" t="s">
        <v>121</v>
      </c>
      <c r="C28" s="85" t="s">
        <v>347</v>
      </c>
      <c r="D28" s="79" t="s">
        <v>257</v>
      </c>
      <c r="E28" s="370" t="s">
        <v>103</v>
      </c>
      <c r="F28" s="370" t="s">
        <v>103</v>
      </c>
      <c r="G28" s="370" t="s">
        <v>103</v>
      </c>
      <c r="H28" s="370" t="s">
        <v>103</v>
      </c>
      <c r="I28" s="370" t="s">
        <v>103</v>
      </c>
      <c r="J28" s="370" t="s">
        <v>161</v>
      </c>
      <c r="K28" s="379" t="s">
        <v>664</v>
      </c>
      <c r="L28" s="370" t="s">
        <v>257</v>
      </c>
      <c r="M28" s="390"/>
      <c r="N28" s="390"/>
      <c r="O28" s="156"/>
      <c r="P28" s="156"/>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391"/>
      <c r="N29" s="391"/>
      <c r="O29" s="156"/>
      <c r="P29" s="156"/>
      <c r="R29" s="12"/>
      <c r="S29" s="12"/>
      <c r="T29" s="12"/>
    </row>
    <row r="30" spans="1:22" x14ac:dyDescent="0.35">
      <c r="A30" s="377"/>
      <c r="B30" s="368"/>
      <c r="C30" s="83" t="s">
        <v>349</v>
      </c>
      <c r="D30" s="3" t="s">
        <v>257</v>
      </c>
      <c r="E30" s="358"/>
      <c r="F30" s="358"/>
      <c r="G30" s="358"/>
      <c r="H30" s="358"/>
      <c r="I30" s="358"/>
      <c r="J30" s="358"/>
      <c r="K30" s="296"/>
      <c r="L30" s="358"/>
      <c r="M30" s="391"/>
      <c r="N30" s="391"/>
      <c r="O30" s="156"/>
      <c r="P30" s="156"/>
      <c r="R30" s="12"/>
      <c r="S30" s="12"/>
      <c r="T30" s="12"/>
    </row>
    <row r="31" spans="1:22" ht="30" customHeight="1" x14ac:dyDescent="0.35">
      <c r="A31" s="377"/>
      <c r="B31" s="368"/>
      <c r="C31" s="83" t="s">
        <v>350</v>
      </c>
      <c r="D31" s="3" t="s">
        <v>257</v>
      </c>
      <c r="E31" s="358"/>
      <c r="F31" s="358"/>
      <c r="G31" s="358"/>
      <c r="H31" s="358"/>
      <c r="I31" s="358"/>
      <c r="J31" s="358"/>
      <c r="K31" s="296"/>
      <c r="L31" s="358"/>
      <c r="M31" s="391"/>
      <c r="N31" s="391"/>
      <c r="O31" s="156"/>
      <c r="P31" s="156"/>
      <c r="R31" s="12"/>
      <c r="S31" s="12"/>
      <c r="T31" s="12"/>
    </row>
    <row r="32" spans="1:22" x14ac:dyDescent="0.35">
      <c r="A32" s="377"/>
      <c r="B32" s="368"/>
      <c r="C32" s="83" t="s">
        <v>351</v>
      </c>
      <c r="D32" s="3" t="s">
        <v>257</v>
      </c>
      <c r="E32" s="358"/>
      <c r="F32" s="358"/>
      <c r="G32" s="358"/>
      <c r="H32" s="358"/>
      <c r="I32" s="358"/>
      <c r="J32" s="358"/>
      <c r="K32" s="296"/>
      <c r="L32" s="358"/>
      <c r="M32" s="391"/>
      <c r="N32" s="391"/>
      <c r="O32" s="156"/>
      <c r="P32" s="156"/>
      <c r="R32" s="12"/>
      <c r="S32" s="12"/>
      <c r="T32" s="12"/>
    </row>
    <row r="33" spans="1:22" x14ac:dyDescent="0.35">
      <c r="A33" s="377"/>
      <c r="B33" s="368"/>
      <c r="C33" s="83" t="s">
        <v>352</v>
      </c>
      <c r="D33" s="3" t="s">
        <v>257</v>
      </c>
      <c r="E33" s="358"/>
      <c r="F33" s="358"/>
      <c r="G33" s="358"/>
      <c r="H33" s="358"/>
      <c r="I33" s="358"/>
      <c r="J33" s="358"/>
      <c r="K33" s="296"/>
      <c r="L33" s="358"/>
      <c r="M33" s="391"/>
      <c r="N33" s="391"/>
      <c r="O33" s="156"/>
      <c r="P33" s="156"/>
      <c r="R33" s="12"/>
      <c r="S33" s="12"/>
      <c r="T33" s="12"/>
    </row>
    <row r="34" spans="1:22" x14ac:dyDescent="0.35">
      <c r="A34" s="377"/>
      <c r="B34" s="368"/>
      <c r="C34" s="83" t="s">
        <v>353</v>
      </c>
      <c r="D34" s="3" t="s">
        <v>257</v>
      </c>
      <c r="E34" s="358"/>
      <c r="F34" s="358"/>
      <c r="G34" s="358"/>
      <c r="H34" s="358"/>
      <c r="I34" s="358"/>
      <c r="J34" s="358"/>
      <c r="K34" s="296"/>
      <c r="L34" s="358"/>
      <c r="M34" s="391"/>
      <c r="N34" s="391"/>
      <c r="O34" s="156"/>
      <c r="P34" s="156"/>
      <c r="R34" s="12"/>
      <c r="S34" s="12"/>
      <c r="T34" s="12"/>
    </row>
    <row r="35" spans="1:22" ht="15" thickBot="1" x14ac:dyDescent="0.4">
      <c r="A35" s="378"/>
      <c r="B35" s="369"/>
      <c r="C35" s="100" t="s">
        <v>354</v>
      </c>
      <c r="D35" s="15" t="s">
        <v>257</v>
      </c>
      <c r="E35" s="330"/>
      <c r="F35" s="330"/>
      <c r="G35" s="330"/>
      <c r="H35" s="330"/>
      <c r="I35" s="330"/>
      <c r="J35" s="330"/>
      <c r="K35" s="380"/>
      <c r="L35" s="330"/>
      <c r="M35" s="392"/>
      <c r="N35" s="392"/>
      <c r="O35" s="156"/>
      <c r="P35" s="156"/>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664</v>
      </c>
      <c r="L36" s="370" t="s">
        <v>257</v>
      </c>
      <c r="M36" s="390"/>
      <c r="N36" s="390"/>
      <c r="O36" s="156"/>
      <c r="P36" s="156"/>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391"/>
      <c r="N37" s="391"/>
      <c r="O37" s="156"/>
      <c r="P37" s="156"/>
      <c r="R37" s="12"/>
      <c r="S37" s="12"/>
      <c r="T37" s="12"/>
    </row>
    <row r="38" spans="1:22" x14ac:dyDescent="0.35">
      <c r="A38" s="377"/>
      <c r="B38" s="368"/>
      <c r="C38" s="3" t="s">
        <v>358</v>
      </c>
      <c r="D38" s="3" t="s">
        <v>257</v>
      </c>
      <c r="E38" s="358"/>
      <c r="F38" s="358"/>
      <c r="G38" s="358"/>
      <c r="H38" s="358"/>
      <c r="I38" s="358"/>
      <c r="J38" s="358"/>
      <c r="K38" s="296"/>
      <c r="L38" s="358"/>
      <c r="M38" s="391"/>
      <c r="N38" s="391"/>
      <c r="O38" s="156"/>
      <c r="P38" s="156"/>
      <c r="R38" s="12"/>
      <c r="S38" s="12"/>
      <c r="T38" s="12"/>
    </row>
    <row r="39" spans="1:22" ht="29" x14ac:dyDescent="0.35">
      <c r="A39" s="377"/>
      <c r="B39" s="368"/>
      <c r="C39" s="3" t="s">
        <v>359</v>
      </c>
      <c r="D39" s="3" t="s">
        <v>257</v>
      </c>
      <c r="E39" s="358"/>
      <c r="F39" s="358"/>
      <c r="G39" s="358"/>
      <c r="H39" s="358"/>
      <c r="I39" s="358"/>
      <c r="J39" s="358"/>
      <c r="K39" s="296"/>
      <c r="L39" s="358"/>
      <c r="M39" s="391"/>
      <c r="N39" s="391"/>
      <c r="O39" s="156"/>
      <c r="P39" s="156"/>
      <c r="R39" s="12"/>
      <c r="S39" s="12"/>
      <c r="T39" s="12"/>
    </row>
    <row r="40" spans="1:22" ht="43.5" x14ac:dyDescent="0.35">
      <c r="A40" s="377"/>
      <c r="B40" s="368"/>
      <c r="C40" s="3" t="s">
        <v>360</v>
      </c>
      <c r="D40" s="3" t="s">
        <v>257</v>
      </c>
      <c r="E40" s="358"/>
      <c r="F40" s="358"/>
      <c r="G40" s="358"/>
      <c r="H40" s="358"/>
      <c r="I40" s="358"/>
      <c r="J40" s="358"/>
      <c r="K40" s="296"/>
      <c r="L40" s="358"/>
      <c r="M40" s="391"/>
      <c r="N40" s="391"/>
      <c r="O40" s="156"/>
      <c r="P40" s="156"/>
      <c r="R40" s="12"/>
      <c r="S40" s="12"/>
      <c r="T40" s="12"/>
    </row>
    <row r="41" spans="1:22" ht="29.5" thickBot="1" x14ac:dyDescent="0.4">
      <c r="A41" s="378"/>
      <c r="B41" s="369"/>
      <c r="C41" s="15" t="s">
        <v>361</v>
      </c>
      <c r="D41" s="15" t="s">
        <v>257</v>
      </c>
      <c r="E41" s="330"/>
      <c r="F41" s="330"/>
      <c r="G41" s="330"/>
      <c r="H41" s="330"/>
      <c r="I41" s="330"/>
      <c r="J41" s="330"/>
      <c r="K41" s="380"/>
      <c r="L41" s="330"/>
      <c r="M41" s="392"/>
      <c r="N41" s="392"/>
      <c r="O41" s="156"/>
      <c r="P41" s="156"/>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664</v>
      </c>
      <c r="L42" s="370" t="s">
        <v>257</v>
      </c>
      <c r="M42" s="390"/>
      <c r="N42" s="390"/>
      <c r="O42" s="156"/>
      <c r="P42" s="156"/>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391"/>
      <c r="N43" s="391"/>
      <c r="O43" s="156"/>
      <c r="P43" s="156"/>
      <c r="R43" s="12"/>
      <c r="S43" s="12"/>
      <c r="T43" s="12"/>
    </row>
    <row r="44" spans="1:22" x14ac:dyDescent="0.35">
      <c r="A44" s="377"/>
      <c r="B44" s="368"/>
      <c r="C44" s="3" t="s">
        <v>365</v>
      </c>
      <c r="D44" s="3" t="s">
        <v>257</v>
      </c>
      <c r="E44" s="358"/>
      <c r="F44" s="358"/>
      <c r="G44" s="358"/>
      <c r="H44" s="358"/>
      <c r="I44" s="358"/>
      <c r="J44" s="358"/>
      <c r="K44" s="296"/>
      <c r="L44" s="358"/>
      <c r="M44" s="391"/>
      <c r="N44" s="391"/>
      <c r="O44" s="156"/>
      <c r="P44" s="156"/>
      <c r="R44" s="12"/>
      <c r="S44" s="12"/>
      <c r="T44" s="12"/>
    </row>
    <row r="45" spans="1:22" x14ac:dyDescent="0.35">
      <c r="A45" s="377"/>
      <c r="B45" s="368"/>
      <c r="C45" s="3" t="s">
        <v>366</v>
      </c>
      <c r="D45" s="3" t="s">
        <v>257</v>
      </c>
      <c r="E45" s="358"/>
      <c r="F45" s="358"/>
      <c r="G45" s="358"/>
      <c r="H45" s="358"/>
      <c r="I45" s="358"/>
      <c r="J45" s="358"/>
      <c r="K45" s="296"/>
      <c r="L45" s="358"/>
      <c r="M45" s="391"/>
      <c r="N45" s="391"/>
      <c r="O45" s="156"/>
      <c r="P45" s="156"/>
      <c r="R45" s="12"/>
      <c r="S45" s="12"/>
      <c r="T45" s="12"/>
    </row>
    <row r="46" spans="1:22" ht="29.5" thickBot="1" x14ac:dyDescent="0.4">
      <c r="A46" s="378"/>
      <c r="B46" s="369"/>
      <c r="C46" s="15" t="s">
        <v>367</v>
      </c>
      <c r="D46" s="15" t="s">
        <v>257</v>
      </c>
      <c r="E46" s="330"/>
      <c r="F46" s="330"/>
      <c r="G46" s="330"/>
      <c r="H46" s="330"/>
      <c r="I46" s="330"/>
      <c r="J46" s="330"/>
      <c r="K46" s="380"/>
      <c r="L46" s="330"/>
      <c r="M46" s="392"/>
      <c r="N46" s="392"/>
      <c r="O46" s="156"/>
      <c r="P46" s="156"/>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664</v>
      </c>
      <c r="L47" s="370" t="s">
        <v>257</v>
      </c>
      <c r="M47" s="390"/>
      <c r="N47" s="390"/>
      <c r="O47" s="156"/>
      <c r="P47" s="156"/>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92"/>
      <c r="N48" s="392"/>
      <c r="O48" s="156"/>
      <c r="P48" s="156"/>
      <c r="R48" s="12"/>
      <c r="S48" s="12"/>
      <c r="T48" s="12"/>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664</v>
      </c>
      <c r="L49" s="370" t="s">
        <v>257</v>
      </c>
      <c r="M49" s="390"/>
      <c r="N49" s="390"/>
      <c r="O49" s="156"/>
      <c r="P49" s="156"/>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391"/>
      <c r="N50" s="391"/>
      <c r="O50" s="156"/>
      <c r="P50" s="156"/>
      <c r="R50" s="12"/>
      <c r="S50" s="12"/>
      <c r="T50" s="12"/>
    </row>
    <row r="51" spans="1:22" x14ac:dyDescent="0.35">
      <c r="A51" s="377"/>
      <c r="B51" s="368"/>
      <c r="C51" s="97" t="s">
        <v>374</v>
      </c>
      <c r="D51" s="24" t="s">
        <v>257</v>
      </c>
      <c r="E51" s="358"/>
      <c r="F51" s="358"/>
      <c r="G51" s="358"/>
      <c r="H51" s="358"/>
      <c r="I51" s="358"/>
      <c r="J51" s="358"/>
      <c r="K51" s="296"/>
      <c r="L51" s="358"/>
      <c r="M51" s="391"/>
      <c r="N51" s="391"/>
      <c r="O51" s="156"/>
      <c r="P51" s="156"/>
      <c r="R51" s="12"/>
      <c r="S51" s="12"/>
      <c r="T51" s="12"/>
    </row>
    <row r="52" spans="1:22" x14ac:dyDescent="0.35">
      <c r="A52" s="377"/>
      <c r="B52" s="368"/>
      <c r="C52" s="24" t="s">
        <v>375</v>
      </c>
      <c r="D52" s="24" t="s">
        <v>257</v>
      </c>
      <c r="E52" s="358"/>
      <c r="F52" s="358"/>
      <c r="G52" s="358"/>
      <c r="H52" s="358"/>
      <c r="I52" s="358"/>
      <c r="J52" s="358"/>
      <c r="K52" s="296"/>
      <c r="L52" s="358"/>
      <c r="M52" s="391"/>
      <c r="N52" s="391"/>
      <c r="O52" s="156"/>
      <c r="P52" s="156"/>
      <c r="R52" s="12"/>
      <c r="S52" s="12"/>
      <c r="T52" s="12"/>
    </row>
    <row r="53" spans="1:22" ht="15" thickBot="1" x14ac:dyDescent="0.4">
      <c r="A53" s="378"/>
      <c r="B53" s="369"/>
      <c r="C53" s="19" t="s">
        <v>376</v>
      </c>
      <c r="D53" s="19" t="s">
        <v>257</v>
      </c>
      <c r="E53" s="330"/>
      <c r="F53" s="330"/>
      <c r="G53" s="330"/>
      <c r="H53" s="330"/>
      <c r="I53" s="330"/>
      <c r="J53" s="330"/>
      <c r="K53" s="380"/>
      <c r="L53" s="330"/>
      <c r="M53" s="392"/>
      <c r="N53" s="392"/>
      <c r="O53" s="156"/>
      <c r="P53" s="156"/>
      <c r="R53" s="12"/>
      <c r="S53" s="12"/>
      <c r="T53" s="12"/>
    </row>
    <row r="54" spans="1:22" ht="29.25" customHeight="1" x14ac:dyDescent="0.35">
      <c r="A54" s="376" t="s">
        <v>377</v>
      </c>
      <c r="B54" s="367" t="s">
        <v>126</v>
      </c>
      <c r="C54" s="95" t="s">
        <v>378</v>
      </c>
      <c r="D54" s="86" t="s">
        <v>257</v>
      </c>
      <c r="E54" s="370" t="s">
        <v>103</v>
      </c>
      <c r="F54" s="370" t="s">
        <v>103</v>
      </c>
      <c r="G54" s="370" t="s">
        <v>103</v>
      </c>
      <c r="H54" s="370" t="s">
        <v>103</v>
      </c>
      <c r="I54" s="370" t="s">
        <v>103</v>
      </c>
      <c r="J54" s="370" t="s">
        <v>161</v>
      </c>
      <c r="K54" s="379" t="s">
        <v>664</v>
      </c>
      <c r="L54" s="370" t="s">
        <v>257</v>
      </c>
      <c r="M54" s="390"/>
      <c r="N54" s="390"/>
      <c r="O54" s="156"/>
      <c r="P54" s="156"/>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391"/>
      <c r="N55" s="391"/>
      <c r="O55" s="156"/>
      <c r="P55" s="156"/>
      <c r="R55" s="12"/>
      <c r="S55" s="12"/>
      <c r="T55" s="12"/>
    </row>
    <row r="56" spans="1:22" ht="29.5" thickBot="1" x14ac:dyDescent="0.4">
      <c r="A56" s="378"/>
      <c r="B56" s="369"/>
      <c r="C56" s="98" t="s">
        <v>380</v>
      </c>
      <c r="D56" s="19" t="s">
        <v>257</v>
      </c>
      <c r="E56" s="330"/>
      <c r="F56" s="330"/>
      <c r="G56" s="330"/>
      <c r="H56" s="330"/>
      <c r="I56" s="330"/>
      <c r="J56" s="330"/>
      <c r="K56" s="380"/>
      <c r="L56" s="330"/>
      <c r="M56" s="392"/>
      <c r="N56" s="392"/>
      <c r="O56" s="156"/>
      <c r="P56" s="156"/>
      <c r="R56" s="12"/>
      <c r="S56" s="12"/>
      <c r="T56" s="12"/>
    </row>
    <row r="57" spans="1:22" x14ac:dyDescent="0.35">
      <c r="A57" s="376" t="s">
        <v>381</v>
      </c>
      <c r="B57" s="367" t="s">
        <v>127</v>
      </c>
      <c r="C57" s="86" t="s">
        <v>382</v>
      </c>
      <c r="D57" s="86" t="s">
        <v>257</v>
      </c>
      <c r="E57" s="370" t="s">
        <v>421</v>
      </c>
      <c r="F57" s="370" t="s">
        <v>444</v>
      </c>
      <c r="G57" s="370" t="s">
        <v>423</v>
      </c>
      <c r="H57" s="370" t="s">
        <v>468</v>
      </c>
      <c r="I57" s="370" t="s">
        <v>425</v>
      </c>
      <c r="J57" s="370" t="s">
        <v>159</v>
      </c>
      <c r="K57" s="379" t="s">
        <v>1208</v>
      </c>
      <c r="L57" s="370" t="s">
        <v>257</v>
      </c>
      <c r="M57" s="390"/>
      <c r="N57" s="390"/>
      <c r="O57" s="156"/>
      <c r="P57" s="156"/>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77"/>
      <c r="B58" s="368"/>
      <c r="C58" s="24" t="s">
        <v>383</v>
      </c>
      <c r="D58" s="24" t="s">
        <v>253</v>
      </c>
      <c r="E58" s="358"/>
      <c r="F58" s="358"/>
      <c r="G58" s="358"/>
      <c r="H58" s="358"/>
      <c r="I58" s="358"/>
      <c r="J58" s="358"/>
      <c r="K58" s="296"/>
      <c r="L58" s="358"/>
      <c r="M58" s="391"/>
      <c r="N58" s="391"/>
      <c r="O58" s="156"/>
      <c r="P58" s="156"/>
      <c r="R58" s="12"/>
      <c r="S58" s="12"/>
      <c r="T58" s="12"/>
    </row>
    <row r="59" spans="1:22" x14ac:dyDescent="0.35">
      <c r="A59" s="377"/>
      <c r="B59" s="368"/>
      <c r="C59" s="24" t="s">
        <v>384</v>
      </c>
      <c r="D59" s="24" t="s">
        <v>257</v>
      </c>
      <c r="E59" s="358"/>
      <c r="F59" s="358"/>
      <c r="G59" s="358"/>
      <c r="H59" s="358"/>
      <c r="I59" s="358"/>
      <c r="J59" s="358"/>
      <c r="K59" s="296"/>
      <c r="L59" s="358"/>
      <c r="M59" s="391"/>
      <c r="N59" s="391"/>
      <c r="O59" s="156"/>
      <c r="P59" s="156"/>
      <c r="R59" s="12"/>
      <c r="S59" s="12"/>
      <c r="T59" s="12"/>
    </row>
    <row r="60" spans="1:22" x14ac:dyDescent="0.35">
      <c r="A60" s="377"/>
      <c r="B60" s="368"/>
      <c r="C60" s="24" t="s">
        <v>385</v>
      </c>
      <c r="D60" s="24" t="s">
        <v>257</v>
      </c>
      <c r="E60" s="358"/>
      <c r="F60" s="358"/>
      <c r="G60" s="358"/>
      <c r="H60" s="358"/>
      <c r="I60" s="358"/>
      <c r="J60" s="358"/>
      <c r="K60" s="296"/>
      <c r="L60" s="358"/>
      <c r="M60" s="391"/>
      <c r="N60" s="391"/>
      <c r="O60" s="156"/>
      <c r="P60" s="156"/>
      <c r="R60" s="12"/>
      <c r="S60" s="12"/>
      <c r="T60" s="12"/>
    </row>
    <row r="61" spans="1:22" x14ac:dyDescent="0.35">
      <c r="A61" s="377"/>
      <c r="B61" s="368"/>
      <c r="C61" s="24" t="s">
        <v>386</v>
      </c>
      <c r="D61" s="24" t="s">
        <v>257</v>
      </c>
      <c r="E61" s="358"/>
      <c r="F61" s="358"/>
      <c r="G61" s="358"/>
      <c r="H61" s="358"/>
      <c r="I61" s="358"/>
      <c r="J61" s="358"/>
      <c r="K61" s="296"/>
      <c r="L61" s="358"/>
      <c r="M61" s="391"/>
      <c r="N61" s="391"/>
      <c r="O61" s="156"/>
      <c r="P61" s="156"/>
      <c r="R61" s="12"/>
      <c r="S61" s="12"/>
      <c r="T61" s="12"/>
    </row>
    <row r="62" spans="1:22" x14ac:dyDescent="0.35">
      <c r="A62" s="377"/>
      <c r="B62" s="368"/>
      <c r="C62" s="24" t="s">
        <v>387</v>
      </c>
      <c r="D62" s="24" t="s">
        <v>257</v>
      </c>
      <c r="E62" s="358"/>
      <c r="F62" s="358"/>
      <c r="G62" s="358"/>
      <c r="H62" s="358"/>
      <c r="I62" s="358"/>
      <c r="J62" s="358"/>
      <c r="K62" s="296"/>
      <c r="L62" s="358"/>
      <c r="M62" s="391"/>
      <c r="N62" s="391"/>
      <c r="O62" s="156"/>
      <c r="P62" s="156"/>
      <c r="R62" s="12"/>
      <c r="S62" s="12"/>
      <c r="T62" s="12"/>
    </row>
    <row r="63" spans="1:22" ht="29" x14ac:dyDescent="0.35">
      <c r="A63" s="377"/>
      <c r="B63" s="368"/>
      <c r="C63" s="24" t="s">
        <v>388</v>
      </c>
      <c r="D63" s="24" t="s">
        <v>257</v>
      </c>
      <c r="E63" s="358"/>
      <c r="F63" s="358"/>
      <c r="G63" s="358"/>
      <c r="H63" s="358"/>
      <c r="I63" s="358"/>
      <c r="J63" s="358"/>
      <c r="K63" s="296"/>
      <c r="L63" s="358"/>
      <c r="M63" s="391"/>
      <c r="N63" s="391"/>
      <c r="O63" s="156"/>
      <c r="P63" s="156"/>
      <c r="R63" s="12"/>
      <c r="S63" s="12"/>
      <c r="T63" s="12"/>
    </row>
    <row r="64" spans="1:22" ht="15" thickBot="1" x14ac:dyDescent="0.4">
      <c r="A64" s="378"/>
      <c r="B64" s="369"/>
      <c r="C64" s="19" t="s">
        <v>389</v>
      </c>
      <c r="D64" s="19" t="s">
        <v>257</v>
      </c>
      <c r="E64" s="330"/>
      <c r="F64" s="330"/>
      <c r="G64" s="330"/>
      <c r="H64" s="330"/>
      <c r="I64" s="330"/>
      <c r="J64" s="330"/>
      <c r="K64" s="380"/>
      <c r="L64" s="330"/>
      <c r="M64" s="392"/>
      <c r="N64" s="392"/>
      <c r="O64" s="156"/>
      <c r="P64" s="156"/>
      <c r="R64" s="12"/>
      <c r="S64" s="12"/>
      <c r="T64" s="12"/>
    </row>
    <row r="65" spans="1:22" x14ac:dyDescent="0.35">
      <c r="A65" s="376" t="s">
        <v>390</v>
      </c>
      <c r="B65" s="367" t="s">
        <v>128</v>
      </c>
      <c r="C65" s="85" t="s">
        <v>391</v>
      </c>
      <c r="D65" s="86" t="s">
        <v>253</v>
      </c>
      <c r="E65" s="370" t="s">
        <v>421</v>
      </c>
      <c r="F65" s="370" t="s">
        <v>444</v>
      </c>
      <c r="G65" s="370" t="s">
        <v>423</v>
      </c>
      <c r="H65" s="370" t="s">
        <v>468</v>
      </c>
      <c r="I65" s="370" t="s">
        <v>425</v>
      </c>
      <c r="J65" s="370" t="s">
        <v>159</v>
      </c>
      <c r="K65" s="379" t="s">
        <v>1209</v>
      </c>
      <c r="L65" s="370" t="s">
        <v>257</v>
      </c>
      <c r="M65" s="390"/>
      <c r="N65" s="390"/>
      <c r="O65" s="156"/>
      <c r="P65" s="156"/>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391"/>
      <c r="N66" s="391"/>
      <c r="O66" s="156"/>
      <c r="P66" s="156"/>
      <c r="R66" s="12"/>
      <c r="S66" s="12"/>
      <c r="T66" s="12"/>
    </row>
    <row r="67" spans="1:22" ht="29" x14ac:dyDescent="0.35">
      <c r="A67" s="377"/>
      <c r="B67" s="368"/>
      <c r="C67" s="83" t="s">
        <v>393</v>
      </c>
      <c r="D67" s="24" t="s">
        <v>257</v>
      </c>
      <c r="E67" s="358"/>
      <c r="F67" s="358"/>
      <c r="G67" s="358"/>
      <c r="H67" s="358"/>
      <c r="I67" s="358"/>
      <c r="J67" s="358"/>
      <c r="K67" s="296"/>
      <c r="L67" s="358"/>
      <c r="M67" s="391"/>
      <c r="N67" s="391"/>
      <c r="O67" s="156"/>
      <c r="P67" s="156"/>
      <c r="R67" s="12"/>
      <c r="S67" s="12"/>
      <c r="T67" s="12"/>
    </row>
    <row r="68" spans="1:22" x14ac:dyDescent="0.35">
      <c r="A68" s="377"/>
      <c r="B68" s="368"/>
      <c r="C68" s="83" t="s">
        <v>394</v>
      </c>
      <c r="D68" s="24" t="s">
        <v>257</v>
      </c>
      <c r="E68" s="358"/>
      <c r="F68" s="358"/>
      <c r="G68" s="358"/>
      <c r="H68" s="358"/>
      <c r="I68" s="358"/>
      <c r="J68" s="358"/>
      <c r="K68" s="296"/>
      <c r="L68" s="358"/>
      <c r="M68" s="391"/>
      <c r="N68" s="391"/>
      <c r="O68" s="156"/>
      <c r="P68" s="156"/>
      <c r="R68" s="12"/>
      <c r="S68" s="12"/>
      <c r="T68" s="12"/>
    </row>
    <row r="69" spans="1:22" x14ac:dyDescent="0.35">
      <c r="A69" s="377"/>
      <c r="B69" s="368"/>
      <c r="C69" s="83" t="s">
        <v>395</v>
      </c>
      <c r="D69" s="24" t="s">
        <v>257</v>
      </c>
      <c r="E69" s="358"/>
      <c r="F69" s="358"/>
      <c r="G69" s="358"/>
      <c r="H69" s="358"/>
      <c r="I69" s="358"/>
      <c r="J69" s="358"/>
      <c r="K69" s="296"/>
      <c r="L69" s="358"/>
      <c r="M69" s="391"/>
      <c r="N69" s="391"/>
      <c r="O69" s="156"/>
      <c r="P69" s="156"/>
      <c r="R69" s="12"/>
      <c r="S69" s="12"/>
      <c r="T69" s="12"/>
    </row>
    <row r="70" spans="1:22" x14ac:dyDescent="0.35">
      <c r="A70" s="377"/>
      <c r="B70" s="368"/>
      <c r="C70" s="83" t="s">
        <v>396</v>
      </c>
      <c r="D70" s="24" t="s">
        <v>257</v>
      </c>
      <c r="E70" s="358"/>
      <c r="F70" s="358"/>
      <c r="G70" s="358"/>
      <c r="H70" s="358"/>
      <c r="I70" s="358"/>
      <c r="J70" s="358"/>
      <c r="K70" s="296"/>
      <c r="L70" s="358"/>
      <c r="M70" s="391"/>
      <c r="N70" s="391"/>
      <c r="O70" s="156"/>
      <c r="P70" s="156"/>
      <c r="R70" s="12"/>
      <c r="S70" s="12"/>
      <c r="T70" s="12"/>
    </row>
    <row r="71" spans="1:22" ht="15" thickBot="1" x14ac:dyDescent="0.4">
      <c r="A71" s="378"/>
      <c r="B71" s="369"/>
      <c r="C71" s="100" t="s">
        <v>397</v>
      </c>
      <c r="D71" s="19" t="s">
        <v>257</v>
      </c>
      <c r="E71" s="330"/>
      <c r="F71" s="330"/>
      <c r="G71" s="330"/>
      <c r="H71" s="330"/>
      <c r="I71" s="330"/>
      <c r="J71" s="330"/>
      <c r="K71" s="380"/>
      <c r="L71" s="330"/>
      <c r="M71" s="392"/>
      <c r="N71" s="392"/>
      <c r="O71" s="156"/>
      <c r="P71" s="156"/>
      <c r="R71" s="12"/>
      <c r="S71" s="12"/>
      <c r="T71" s="12"/>
    </row>
    <row r="72" spans="1:22" x14ac:dyDescent="0.35">
      <c r="A72" s="376" t="s">
        <v>398</v>
      </c>
      <c r="B72" s="367" t="s">
        <v>129</v>
      </c>
      <c r="C72" s="85" t="s">
        <v>399</v>
      </c>
      <c r="D72" s="86" t="s">
        <v>253</v>
      </c>
      <c r="E72" s="370" t="s">
        <v>421</v>
      </c>
      <c r="F72" s="370" t="s">
        <v>444</v>
      </c>
      <c r="G72" s="370" t="s">
        <v>423</v>
      </c>
      <c r="H72" s="370" t="s">
        <v>468</v>
      </c>
      <c r="I72" s="370" t="s">
        <v>425</v>
      </c>
      <c r="J72" s="370" t="s">
        <v>159</v>
      </c>
      <c r="K72" s="379" t="s">
        <v>1210</v>
      </c>
      <c r="L72" s="370" t="s">
        <v>257</v>
      </c>
      <c r="M72" s="390"/>
      <c r="N72" s="390"/>
      <c r="O72" s="156"/>
      <c r="P72" s="156"/>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77"/>
      <c r="B73" s="368"/>
      <c r="C73" s="83" t="s">
        <v>400</v>
      </c>
      <c r="D73" s="24" t="s">
        <v>257</v>
      </c>
      <c r="E73" s="358"/>
      <c r="F73" s="358"/>
      <c r="G73" s="358"/>
      <c r="H73" s="358"/>
      <c r="I73" s="358"/>
      <c r="J73" s="358"/>
      <c r="K73" s="296"/>
      <c r="L73" s="358"/>
      <c r="M73" s="391"/>
      <c r="N73" s="391"/>
      <c r="O73" s="156"/>
      <c r="P73" s="156"/>
      <c r="R73" s="12"/>
      <c r="S73" s="12"/>
      <c r="T73" s="12"/>
    </row>
    <row r="74" spans="1:22" x14ac:dyDescent="0.35">
      <c r="A74" s="377"/>
      <c r="B74" s="368"/>
      <c r="C74" s="83" t="s">
        <v>401</v>
      </c>
      <c r="D74" s="24" t="s">
        <v>257</v>
      </c>
      <c r="E74" s="358"/>
      <c r="F74" s="358"/>
      <c r="G74" s="358"/>
      <c r="H74" s="358"/>
      <c r="I74" s="358"/>
      <c r="J74" s="358"/>
      <c r="K74" s="296"/>
      <c r="L74" s="358"/>
      <c r="M74" s="391"/>
      <c r="N74" s="391"/>
      <c r="O74" s="156"/>
      <c r="P74" s="156"/>
      <c r="R74" s="12"/>
      <c r="S74" s="12"/>
      <c r="T74" s="12"/>
    </row>
    <row r="75" spans="1:22" x14ac:dyDescent="0.35">
      <c r="A75" s="377"/>
      <c r="B75" s="368"/>
      <c r="C75" s="83" t="s">
        <v>402</v>
      </c>
      <c r="D75" s="24" t="s">
        <v>253</v>
      </c>
      <c r="E75" s="358"/>
      <c r="F75" s="358"/>
      <c r="G75" s="358"/>
      <c r="H75" s="358"/>
      <c r="I75" s="358"/>
      <c r="J75" s="358"/>
      <c r="K75" s="296"/>
      <c r="L75" s="358"/>
      <c r="M75" s="391"/>
      <c r="N75" s="391"/>
      <c r="O75" s="156"/>
      <c r="P75" s="156"/>
      <c r="R75" s="12"/>
      <c r="S75" s="12"/>
      <c r="T75" s="12"/>
    </row>
    <row r="76" spans="1:22" ht="15" thickBot="1" x14ac:dyDescent="0.4">
      <c r="A76" s="378"/>
      <c r="B76" s="369"/>
      <c r="C76" s="89" t="s">
        <v>403</v>
      </c>
      <c r="D76" s="19" t="s">
        <v>257</v>
      </c>
      <c r="E76" s="330"/>
      <c r="F76" s="330"/>
      <c r="G76" s="330"/>
      <c r="H76" s="330"/>
      <c r="I76" s="330"/>
      <c r="J76" s="330"/>
      <c r="K76" s="380"/>
      <c r="L76" s="330"/>
      <c r="M76" s="392"/>
      <c r="N76" s="392"/>
      <c r="O76" s="156"/>
      <c r="P76" s="156"/>
      <c r="R76" s="12"/>
      <c r="S76" s="12"/>
      <c r="T76" s="12"/>
    </row>
    <row r="77" spans="1:22" x14ac:dyDescent="0.35">
      <c r="A77" s="646" t="s">
        <v>404</v>
      </c>
      <c r="B77" s="367" t="s">
        <v>130</v>
      </c>
      <c r="C77" s="85" t="s">
        <v>405</v>
      </c>
      <c r="D77" s="79" t="s">
        <v>257</v>
      </c>
      <c r="E77" s="370" t="s">
        <v>103</v>
      </c>
      <c r="F77" s="370" t="s">
        <v>103</v>
      </c>
      <c r="G77" s="370" t="s">
        <v>103</v>
      </c>
      <c r="H77" s="370" t="s">
        <v>103</v>
      </c>
      <c r="I77" s="370" t="s">
        <v>103</v>
      </c>
      <c r="J77" s="370" t="s">
        <v>161</v>
      </c>
      <c r="K77" s="379" t="s">
        <v>664</v>
      </c>
      <c r="L77" s="370" t="s">
        <v>257</v>
      </c>
      <c r="M77" s="390"/>
      <c r="N77" s="390"/>
      <c r="O77" s="156"/>
      <c r="P77" s="156"/>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296"/>
      <c r="L78" s="358"/>
      <c r="M78" s="391"/>
      <c r="N78" s="391"/>
      <c r="O78" s="156"/>
      <c r="P78" s="156"/>
      <c r="R78" s="12"/>
      <c r="S78" s="12"/>
      <c r="T78" s="12"/>
    </row>
    <row r="79" spans="1:22" x14ac:dyDescent="0.35">
      <c r="A79" s="648"/>
      <c r="B79" s="368"/>
      <c r="C79" s="83" t="s">
        <v>407</v>
      </c>
      <c r="D79" s="3" t="s">
        <v>257</v>
      </c>
      <c r="E79" s="358"/>
      <c r="F79" s="358"/>
      <c r="G79" s="358"/>
      <c r="H79" s="358"/>
      <c r="I79" s="358"/>
      <c r="J79" s="358"/>
      <c r="K79" s="296"/>
      <c r="L79" s="358"/>
      <c r="M79" s="391"/>
      <c r="N79" s="391"/>
      <c r="O79" s="156"/>
      <c r="P79" s="156"/>
      <c r="R79" s="12"/>
      <c r="S79" s="12"/>
      <c r="T79" s="12"/>
    </row>
    <row r="80" spans="1:22" x14ac:dyDescent="0.35">
      <c r="A80" s="648"/>
      <c r="B80" s="368"/>
      <c r="C80" s="84" t="s">
        <v>408</v>
      </c>
      <c r="D80" s="3" t="s">
        <v>257</v>
      </c>
      <c r="E80" s="358"/>
      <c r="F80" s="358"/>
      <c r="G80" s="358"/>
      <c r="H80" s="358"/>
      <c r="I80" s="358"/>
      <c r="J80" s="358"/>
      <c r="K80" s="296"/>
      <c r="L80" s="358"/>
      <c r="M80" s="391"/>
      <c r="N80" s="391"/>
      <c r="O80" s="156"/>
      <c r="P80" s="156"/>
      <c r="R80" s="12"/>
      <c r="S80" s="12"/>
      <c r="T80" s="12"/>
    </row>
    <row r="81" spans="1:22" ht="29" x14ac:dyDescent="0.35">
      <c r="A81" s="648"/>
      <c r="B81" s="368"/>
      <c r="C81" s="84" t="s">
        <v>409</v>
      </c>
      <c r="D81" s="3" t="s">
        <v>257</v>
      </c>
      <c r="E81" s="358"/>
      <c r="F81" s="358"/>
      <c r="G81" s="358"/>
      <c r="H81" s="358"/>
      <c r="I81" s="358"/>
      <c r="J81" s="358"/>
      <c r="K81" s="296"/>
      <c r="L81" s="358"/>
      <c r="M81" s="391"/>
      <c r="N81" s="391"/>
      <c r="O81" s="156"/>
      <c r="P81" s="156"/>
      <c r="R81" s="12"/>
      <c r="S81" s="12"/>
      <c r="T81" s="12"/>
    </row>
    <row r="82" spans="1:22" ht="29" x14ac:dyDescent="0.35">
      <c r="A82" s="648"/>
      <c r="B82" s="368"/>
      <c r="C82" s="84" t="s">
        <v>410</v>
      </c>
      <c r="D82" s="3" t="s">
        <v>257</v>
      </c>
      <c r="E82" s="358"/>
      <c r="F82" s="358"/>
      <c r="G82" s="358"/>
      <c r="H82" s="358"/>
      <c r="I82" s="358"/>
      <c r="J82" s="358"/>
      <c r="K82" s="296"/>
      <c r="L82" s="358"/>
      <c r="M82" s="391"/>
      <c r="N82" s="391"/>
      <c r="O82" s="156"/>
      <c r="P82" s="156"/>
      <c r="R82" s="12"/>
      <c r="S82" s="12"/>
      <c r="T82" s="12"/>
    </row>
    <row r="83" spans="1:22" ht="15" thickBot="1" x14ac:dyDescent="0.4">
      <c r="A83" s="647"/>
      <c r="B83" s="369"/>
      <c r="C83" s="98" t="s">
        <v>411</v>
      </c>
      <c r="D83" s="15" t="s">
        <v>257</v>
      </c>
      <c r="E83" s="330"/>
      <c r="F83" s="330"/>
      <c r="G83" s="330"/>
      <c r="H83" s="330"/>
      <c r="I83" s="330"/>
      <c r="J83" s="330"/>
      <c r="K83" s="380"/>
      <c r="L83" s="330"/>
      <c r="M83" s="392"/>
      <c r="N83" s="392"/>
      <c r="O83" s="156"/>
      <c r="P83" s="156"/>
      <c r="R83" s="12"/>
      <c r="S83" s="12"/>
      <c r="T83" s="12"/>
    </row>
    <row r="84" spans="1:22" x14ac:dyDescent="0.35">
      <c r="A84" s="646" t="s">
        <v>412</v>
      </c>
      <c r="B84" s="367" t="s">
        <v>131</v>
      </c>
      <c r="C84" s="99" t="s">
        <v>413</v>
      </c>
      <c r="D84" s="79" t="s">
        <v>257</v>
      </c>
      <c r="E84" s="370" t="s">
        <v>103</v>
      </c>
      <c r="F84" s="370" t="s">
        <v>103</v>
      </c>
      <c r="G84" s="370" t="s">
        <v>103</v>
      </c>
      <c r="H84" s="370" t="s">
        <v>103</v>
      </c>
      <c r="I84" s="370" t="s">
        <v>103</v>
      </c>
      <c r="J84" s="370" t="s">
        <v>161</v>
      </c>
      <c r="K84" s="379" t="s">
        <v>664</v>
      </c>
      <c r="L84" s="370" t="s">
        <v>257</v>
      </c>
      <c r="M84" s="390"/>
      <c r="N84" s="390"/>
      <c r="O84" s="156"/>
      <c r="P84" s="156"/>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648"/>
      <c r="B85" s="368"/>
      <c r="C85" s="84" t="s">
        <v>414</v>
      </c>
      <c r="D85" s="3" t="s">
        <v>257</v>
      </c>
      <c r="E85" s="358"/>
      <c r="F85" s="358"/>
      <c r="G85" s="358"/>
      <c r="H85" s="358"/>
      <c r="I85" s="358"/>
      <c r="J85" s="358"/>
      <c r="K85" s="296"/>
      <c r="L85" s="358"/>
      <c r="M85" s="391"/>
      <c r="N85" s="391"/>
      <c r="O85" s="156"/>
      <c r="P85" s="156"/>
      <c r="R85" s="12"/>
      <c r="S85" s="12"/>
      <c r="T85" s="12"/>
    </row>
    <row r="86" spans="1:22" x14ac:dyDescent="0.35">
      <c r="A86" s="648"/>
      <c r="B86" s="368"/>
      <c r="C86" s="84" t="s">
        <v>415</v>
      </c>
      <c r="D86" s="3" t="s">
        <v>257</v>
      </c>
      <c r="E86" s="358"/>
      <c r="F86" s="358"/>
      <c r="G86" s="358"/>
      <c r="H86" s="358"/>
      <c r="I86" s="358"/>
      <c r="J86" s="358"/>
      <c r="K86" s="296"/>
      <c r="L86" s="358"/>
      <c r="M86" s="391"/>
      <c r="N86" s="391"/>
      <c r="O86" s="156"/>
      <c r="P86" s="156"/>
      <c r="R86" s="12"/>
      <c r="S86" s="12"/>
      <c r="T86" s="12"/>
    </row>
    <row r="87" spans="1:22" ht="15" thickBot="1" x14ac:dyDescent="0.4">
      <c r="A87" s="649"/>
      <c r="B87" s="369"/>
      <c r="C87" s="87" t="s">
        <v>416</v>
      </c>
      <c r="D87" s="81" t="s">
        <v>257</v>
      </c>
      <c r="E87" s="359"/>
      <c r="F87" s="359"/>
      <c r="G87" s="359"/>
      <c r="H87" s="359"/>
      <c r="I87" s="359"/>
      <c r="J87" s="359"/>
      <c r="K87" s="361"/>
      <c r="L87" s="359"/>
      <c r="M87" s="393"/>
      <c r="N87" s="393"/>
      <c r="O87" s="156"/>
      <c r="P87" s="156"/>
      <c r="R87" s="12" t="str">
        <f>IF(OR(J87='Drop downs'!$G$7,J87='Drop downs'!$G$5), B87&amp;": "&amp;K87&amp;CHAR(10),"")</f>
        <v/>
      </c>
      <c r="S87" s="12" t="str">
        <f>IF(J87='Drop downs'!$G$2,B87&amp;": "&amp;K87&amp;""," ")</f>
        <v xml:space="preserve"> </v>
      </c>
      <c r="T87" s="12"/>
    </row>
    <row r="89" spans="1:22" x14ac:dyDescent="0.35">
      <c r="A89" s="291" t="s">
        <v>59</v>
      </c>
      <c r="B89" s="291"/>
      <c r="C89" s="291"/>
      <c r="D89" s="291"/>
      <c r="E89" s="291"/>
      <c r="F89" s="291"/>
      <c r="G89" s="291"/>
      <c r="H89" s="291"/>
      <c r="I89" s="291"/>
      <c r="J89" s="291"/>
      <c r="K89" s="291"/>
      <c r="L89" s="291"/>
      <c r="M89" s="291"/>
    </row>
    <row r="90" spans="1:22" s="2" customFormat="1" ht="129" customHeight="1" x14ac:dyDescent="0.35">
      <c r="A90" s="296" t="str">
        <f>R8&amp;R18&amp;R20&amp;R28&amp;R36&amp;R42&amp;R47&amp;R48&amp;R49&amp;R54&amp;R57&amp;R65&amp;R72&amp;R77&amp;R84&amp;R87</f>
        <v/>
      </c>
      <c r="B90" s="296"/>
      <c r="C90" s="296"/>
      <c r="D90" s="296"/>
      <c r="E90" s="296"/>
      <c r="F90" s="296"/>
      <c r="G90" s="296"/>
      <c r="H90" s="296"/>
      <c r="I90" s="296"/>
      <c r="J90" s="296"/>
      <c r="K90" s="296"/>
      <c r="L90" s="296"/>
      <c r="M90" s="296"/>
    </row>
    <row r="91" spans="1:22" x14ac:dyDescent="0.35">
      <c r="A91" s="291" t="s">
        <v>61</v>
      </c>
      <c r="B91" s="291"/>
      <c r="C91" s="291"/>
      <c r="D91" s="291"/>
      <c r="E91" s="291"/>
      <c r="F91" s="291"/>
      <c r="G91" s="291"/>
      <c r="H91" s="291"/>
      <c r="I91" s="291"/>
      <c r="J91" s="291"/>
      <c r="K91" s="291"/>
      <c r="L91" s="291"/>
      <c r="M91" s="291"/>
    </row>
    <row r="92" spans="1:22" ht="50.5" customHeight="1" x14ac:dyDescent="0.35">
      <c r="A92" s="296" t="str">
        <f>S8&amp;S18&amp;S20&amp;S28&amp;S36&amp;S42&amp;S47&amp;S48&amp;S49&amp;S54&amp;S57&amp;S65&amp;S72&amp;S77&amp;S84&amp;S87</f>
        <v xml:space="preserve">               </v>
      </c>
      <c r="B92" s="296"/>
      <c r="C92" s="296"/>
      <c r="D92" s="296"/>
      <c r="E92" s="296"/>
      <c r="F92" s="296"/>
      <c r="G92" s="296"/>
      <c r="H92" s="296"/>
      <c r="I92" s="296"/>
      <c r="J92" s="296"/>
      <c r="K92" s="296"/>
      <c r="L92" s="296"/>
      <c r="M92" s="296"/>
    </row>
    <row r="93" spans="1:22" x14ac:dyDescent="0.35">
      <c r="A93" s="291" t="s">
        <v>63</v>
      </c>
      <c r="B93" s="291"/>
      <c r="C93" s="291"/>
      <c r="D93" s="291"/>
      <c r="E93" s="291"/>
      <c r="F93" s="291"/>
      <c r="G93" s="291"/>
      <c r="H93" s="291"/>
      <c r="I93" s="291"/>
      <c r="J93" s="291"/>
      <c r="K93" s="291"/>
      <c r="L93" s="291"/>
      <c r="M93" s="291"/>
    </row>
    <row r="94" spans="1:22" ht="150" customHeight="1" x14ac:dyDescent="0.35">
      <c r="A94" s="292"/>
      <c r="B94" s="292"/>
      <c r="C94" s="292"/>
      <c r="D94" s="292"/>
      <c r="E94" s="292"/>
      <c r="F94" s="292"/>
      <c r="G94" s="292"/>
      <c r="H94" s="292"/>
      <c r="I94" s="292"/>
      <c r="J94" s="292"/>
      <c r="K94" s="292"/>
      <c r="L94" s="292"/>
      <c r="M94" s="292"/>
    </row>
    <row r="95" spans="1:22" x14ac:dyDescent="0.35">
      <c r="A95" s="291" t="s">
        <v>48</v>
      </c>
      <c r="B95" s="291"/>
      <c r="C95" s="291"/>
      <c r="D95" s="291"/>
      <c r="E95" s="291"/>
      <c r="F95" s="291"/>
      <c r="G95" s="291"/>
      <c r="H95" s="291"/>
      <c r="I95" s="291"/>
      <c r="J95" s="291"/>
      <c r="K95" s="291"/>
      <c r="L95" s="291"/>
      <c r="M95" s="291"/>
    </row>
    <row r="96" spans="1:22" ht="186.75" customHeight="1" x14ac:dyDescent="0.35">
      <c r="A96" s="292" t="str">
        <f>U8&amp;U18&amp;U20&amp;U28&amp;U36&amp;U42&amp;U47&amp;U49&amp;U54&amp;U57&amp;U65&amp;U72&amp;U77&amp;U84</f>
        <v/>
      </c>
      <c r="B96" s="337"/>
      <c r="C96" s="292"/>
      <c r="D96" s="292"/>
      <c r="E96" s="292"/>
      <c r="F96" s="292"/>
      <c r="G96" s="292"/>
      <c r="H96" s="292"/>
      <c r="I96" s="292"/>
      <c r="J96" s="292"/>
      <c r="K96" s="292"/>
      <c r="L96" s="292"/>
      <c r="M96" s="292"/>
    </row>
    <row r="97" spans="1:14" x14ac:dyDescent="0.35">
      <c r="A97" s="355" t="s">
        <v>323</v>
      </c>
      <c r="B97" s="356"/>
      <c r="C97" s="356"/>
      <c r="D97" s="356"/>
      <c r="E97" s="356"/>
      <c r="F97" s="356"/>
      <c r="G97" s="356"/>
      <c r="H97" s="356"/>
      <c r="I97" s="356"/>
      <c r="J97" s="356"/>
      <c r="K97" s="356"/>
      <c r="L97" s="356"/>
      <c r="M97" s="356"/>
      <c r="N97" s="357"/>
    </row>
    <row r="98" spans="1:14" x14ac:dyDescent="0.35">
      <c r="A98" s="292" t="str">
        <f>V8&amp;V18&amp;V20&amp;V28&amp;V36&amp;V42&amp;V47&amp;V49&amp;V54&amp;V57&amp;V65&amp;V72&amp;V77&amp;V84</f>
        <v/>
      </c>
      <c r="B98" s="337"/>
      <c r="C98" s="292"/>
      <c r="D98" s="292"/>
      <c r="E98" s="292"/>
      <c r="F98" s="292"/>
      <c r="G98" s="292"/>
      <c r="H98" s="292"/>
      <c r="I98" s="292"/>
      <c r="J98" s="292"/>
      <c r="K98" s="292"/>
      <c r="L98" s="292"/>
      <c r="M98" s="292"/>
    </row>
  </sheetData>
  <sheetProtection algorithmName="SHA-512" hashValue="3V7+Gn8OYjRbyAJV6REEBxr/3pMqyLki/n55LcG4F1yUaD9+ClJKB3hxBVW5qX32w6FUAFOiN3iA6pLDB5c8/g==" saltValue="3LkozIhbACkzdQWNTWgnq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00" priority="2">
      <formula>$D50="No"</formula>
    </cfRule>
  </conditionalFormatting>
  <conditionalFormatting sqref="C8:D87">
    <cfRule type="expression" dxfId="999" priority="1">
      <formula>$D8="No"</formula>
    </cfRule>
  </conditionalFormatting>
  <conditionalFormatting sqref="J20">
    <cfRule type="cellIs" dxfId="998" priority="22" operator="equal">
      <formula>"Significant Negative"</formula>
    </cfRule>
    <cfRule type="cellIs" dxfId="997" priority="23" operator="equal">
      <formula>"Minor Negative"</formula>
    </cfRule>
    <cfRule type="cellIs" dxfId="996" priority="24" operator="equal">
      <formula>"Uncertain"</formula>
    </cfRule>
    <cfRule type="cellIs" dxfId="995" priority="25" operator="equal">
      <formula>"Neutral"</formula>
    </cfRule>
    <cfRule type="cellIs" dxfId="994" priority="26" operator="equal">
      <formula>"Minor Positive"</formula>
    </cfRule>
    <cfRule type="cellIs" dxfId="993" priority="27" operator="equal">
      <formula>"Significant Positive"</formula>
    </cfRule>
  </conditionalFormatting>
  <conditionalFormatting sqref="J36">
    <cfRule type="cellIs" dxfId="992" priority="16" operator="equal">
      <formula>"Significant Negative"</formula>
    </cfRule>
    <cfRule type="cellIs" dxfId="991" priority="17" operator="equal">
      <formula>"Minor Negative"</formula>
    </cfRule>
    <cfRule type="cellIs" dxfId="990" priority="18" operator="equal">
      <formula>"Uncertain"</formula>
    </cfRule>
    <cfRule type="cellIs" dxfId="989" priority="19" operator="equal">
      <formula>"Neutral"</formula>
    </cfRule>
    <cfRule type="cellIs" dxfId="988" priority="20" operator="equal">
      <formula>"Minor Positive"</formula>
    </cfRule>
    <cfRule type="cellIs" dxfId="987" priority="21" operator="equal">
      <formula>"Significant Positive"</formula>
    </cfRule>
  </conditionalFormatting>
  <conditionalFormatting sqref="J42">
    <cfRule type="cellIs" dxfId="986" priority="10" operator="equal">
      <formula>"Significant Negative"</formula>
    </cfRule>
    <cfRule type="cellIs" dxfId="985" priority="11" operator="equal">
      <formula>"Minor Negative"</formula>
    </cfRule>
    <cfRule type="cellIs" dxfId="984" priority="12" operator="equal">
      <formula>"Uncertain"</formula>
    </cfRule>
    <cfRule type="cellIs" dxfId="983" priority="13" operator="equal">
      <formula>"Neutral"</formula>
    </cfRule>
    <cfRule type="cellIs" dxfId="982" priority="14" operator="equal">
      <formula>"Minor Positive"</formula>
    </cfRule>
    <cfRule type="cellIs" dxfId="981" priority="15" operator="equal">
      <formula>"Significant Positive"</formula>
    </cfRule>
  </conditionalFormatting>
  <conditionalFormatting sqref="J47">
    <cfRule type="cellIs" dxfId="980" priority="28" operator="equal">
      <formula>"Significant Negative"</formula>
    </cfRule>
    <cfRule type="cellIs" dxfId="979" priority="29" operator="equal">
      <formula>"Minor Negative"</formula>
    </cfRule>
    <cfRule type="cellIs" dxfId="978" priority="30" operator="equal">
      <formula>"Uncertain"</formula>
    </cfRule>
    <cfRule type="cellIs" dxfId="977" priority="31" operator="equal">
      <formula>"Neutral"</formula>
    </cfRule>
    <cfRule type="cellIs" dxfId="976" priority="32" operator="equal">
      <formula>"Minor Positive"</formula>
    </cfRule>
    <cfRule type="cellIs" dxfId="975" priority="33" operator="equal">
      <formula>"Significant Positive"</formula>
    </cfRule>
  </conditionalFormatting>
  <conditionalFormatting sqref="J54">
    <cfRule type="cellIs" dxfId="974" priority="4" operator="equal">
      <formula>"Significant Negative"</formula>
    </cfRule>
    <cfRule type="cellIs" dxfId="973" priority="5" operator="equal">
      <formula>"Minor Negative"</formula>
    </cfRule>
    <cfRule type="cellIs" dxfId="972" priority="6" operator="equal">
      <formula>"Uncertain"</formula>
    </cfRule>
    <cfRule type="cellIs" dxfId="971" priority="7" operator="equal">
      <formula>"Neutral"</formula>
    </cfRule>
    <cfRule type="cellIs" dxfId="970" priority="8" operator="equal">
      <formula>"Minor Positive"</formula>
    </cfRule>
    <cfRule type="cellIs" dxfId="969" priority="9" operator="equal">
      <formula>"Significant Positive"</formula>
    </cfRule>
  </conditionalFormatting>
  <conditionalFormatting sqref="J8:K8 J18 J28 J49 J57 J65 J72 J77 J84">
    <cfRule type="cellIs" dxfId="968" priority="34" operator="equal">
      <formula>"Significant Negative"</formula>
    </cfRule>
    <cfRule type="cellIs" dxfId="967" priority="35" operator="equal">
      <formula>"Minor Negative"</formula>
    </cfRule>
    <cfRule type="cellIs" dxfId="966" priority="36" operator="equal">
      <formula>"Uncertain"</formula>
    </cfRule>
    <cfRule type="cellIs" dxfId="965" priority="37" operator="equal">
      <formula>"Neutral"</formula>
    </cfRule>
    <cfRule type="cellIs" dxfId="964" priority="38" operator="equal">
      <formula>"Minor Positive"</formula>
    </cfRule>
    <cfRule type="cellIs" dxfId="963" priority="39" operator="equal">
      <formula>"Significant Positive"</formula>
    </cfRule>
  </conditionalFormatting>
  <pageMargins left="0.7" right="0.7" top="0.75" bottom="0.75" header="0.3" footer="0.3"/>
  <pageSetup orientation="portrait" horizontalDpi="4294967293" verticalDpi="4294967293"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418D-1D6E-414D-917E-23D44A3453C7}">
  <sheetPr codeName="Sheet62">
    <tabColor theme="4" tint="0.79998168889431442"/>
  </sheetPr>
  <dimension ref="A1:V98"/>
  <sheetViews>
    <sheetView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30.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323" t="s">
        <v>1211</v>
      </c>
      <c r="D1" s="323"/>
      <c r="E1" s="323"/>
      <c r="F1" s="324"/>
      <c r="G1" s="16"/>
      <c r="I1" s="7"/>
      <c r="J1" s="7"/>
      <c r="K1" s="7"/>
    </row>
    <row r="2" spans="1:22" x14ac:dyDescent="0.35">
      <c r="A2" s="74" t="s">
        <v>31</v>
      </c>
      <c r="B2" s="9"/>
      <c r="C2" s="323" t="s">
        <v>1212</v>
      </c>
      <c r="D2" s="323"/>
      <c r="E2" s="323"/>
      <c r="F2" s="324"/>
      <c r="I2" s="8"/>
      <c r="J2" s="8"/>
      <c r="K2" s="8"/>
    </row>
    <row r="3" spans="1:22" ht="32.15" customHeight="1" x14ac:dyDescent="0.35">
      <c r="A3" s="75" t="s">
        <v>32</v>
      </c>
      <c r="B3" s="4"/>
      <c r="C3" s="323" t="s">
        <v>1213</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03"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t="s">
        <v>257</v>
      </c>
      <c r="M8" s="374"/>
      <c r="N8" s="390"/>
      <c r="R8" s="12" t="str">
        <f>IF(OR(J8='Drop downs'!$G$7,J8='Drop downs'!$G$5), B8&amp;": "&amp;K8&amp;CHAR(10),"")</f>
        <v/>
      </c>
      <c r="S8" s="12" t="str">
        <f>IF(J8='Drop downs'!$G$2,B8&amp;": "&amp;K8&amp;""," ")</f>
        <v xml:space="preserve"> </v>
      </c>
      <c r="T8" s="12" t="str">
        <f>IF(Strategic_Policy_07!E8='Drop downs'!$B$6,Strategic_Policy_07!B8&amp;": "&amp;Strategic_Policy_07!K8&amp;"","")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t="s">
        <v>257</v>
      </c>
      <c r="M18" s="374"/>
      <c r="N18" s="390"/>
      <c r="R18" s="12" t="str">
        <f>IF(OR(J18='Drop downs'!$G$7,J18='Drop downs'!$G$5), B18&amp;": "&amp;K18&amp;CHAR(10),"")</f>
        <v/>
      </c>
      <c r="S18" s="12" t="str">
        <f>IF(J18='Drop downs'!$G$2,B18&amp;": "&amp;K18&amp;""," ")</f>
        <v xml:space="preserve"> </v>
      </c>
      <c r="T18" s="12" t="str">
        <f>IF(Strategic_Policy_07!E18='Drop downs'!$B$6,Strategic_Policy_07!B18&amp;": "&amp;Strategic_Policy_07!K18&amp;"","")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86" t="s">
        <v>257</v>
      </c>
      <c r="E20" s="370" t="s">
        <v>103</v>
      </c>
      <c r="F20" s="370" t="s">
        <v>103</v>
      </c>
      <c r="G20" s="370" t="s">
        <v>103</v>
      </c>
      <c r="H20" s="370" t="s">
        <v>103</v>
      </c>
      <c r="I20" s="370" t="s">
        <v>103</v>
      </c>
      <c r="J20" s="370" t="s">
        <v>161</v>
      </c>
      <c r="K20" s="379" t="s">
        <v>438</v>
      </c>
      <c r="L20" s="370" t="s">
        <v>257</v>
      </c>
      <c r="M20" s="374"/>
      <c r="N20" s="390"/>
      <c r="R20" s="12" t="str">
        <f>IF(OR(J20='Drop downs'!$G$7,J20='Drop downs'!$G$5), B20&amp;": "&amp;K20&amp;CHAR(10),"")</f>
        <v/>
      </c>
      <c r="S20" s="12" t="str">
        <f>IF(J20='Drop downs'!$G$2,B20&amp;": "&amp;K20&amp;""," ")</f>
        <v xml:space="preserve"> </v>
      </c>
      <c r="T20" s="12" t="str">
        <f>IF(Strategic_Policy_07!E20='Drop downs'!$B$6,Strategic_Policy_07!B20&amp;": "&amp;Strategic_Policy_07!K20&amp;"","")</f>
        <v/>
      </c>
      <c r="U20" t="str">
        <f t="shared" si="0"/>
        <v/>
      </c>
      <c r="V20" t="str">
        <f>IF(N20&gt;0,B20&amp;":"&amp;N20&amp;"
","")</f>
        <v/>
      </c>
    </row>
    <row r="21" spans="1:22" ht="14.5" customHeight="1" x14ac:dyDescent="0.35">
      <c r="A21" s="377"/>
      <c r="B21" s="368"/>
      <c r="C21" s="3" t="s">
        <v>339</v>
      </c>
      <c r="D21" s="24" t="s">
        <v>257</v>
      </c>
      <c r="E21" s="358"/>
      <c r="F21" s="358"/>
      <c r="G21" s="358"/>
      <c r="H21" s="358"/>
      <c r="I21" s="358"/>
      <c r="J21" s="358"/>
      <c r="K21" s="296"/>
      <c r="L21" s="358"/>
      <c r="M21" s="293"/>
      <c r="N21" s="391"/>
      <c r="R21" s="12"/>
      <c r="S21" s="12"/>
      <c r="T21" s="12"/>
    </row>
    <row r="22" spans="1:22" ht="14.5" customHeight="1" x14ac:dyDescent="0.35">
      <c r="A22" s="377"/>
      <c r="B22" s="368"/>
      <c r="C22" s="3" t="s">
        <v>340</v>
      </c>
      <c r="D22" s="24" t="s">
        <v>257</v>
      </c>
      <c r="E22" s="358"/>
      <c r="F22" s="358"/>
      <c r="G22" s="358"/>
      <c r="H22" s="358"/>
      <c r="I22" s="358"/>
      <c r="J22" s="358"/>
      <c r="K22" s="296"/>
      <c r="L22" s="358"/>
      <c r="M22" s="293"/>
      <c r="N22" s="391"/>
      <c r="R22" s="12"/>
      <c r="S22" s="12"/>
      <c r="T22" s="12"/>
    </row>
    <row r="23" spans="1:22" x14ac:dyDescent="0.35">
      <c r="A23" s="377"/>
      <c r="B23" s="368"/>
      <c r="C23" s="3" t="s">
        <v>341</v>
      </c>
      <c r="D23" s="24" t="s">
        <v>257</v>
      </c>
      <c r="E23" s="358"/>
      <c r="F23" s="358"/>
      <c r="G23" s="358"/>
      <c r="H23" s="358"/>
      <c r="I23" s="358"/>
      <c r="J23" s="358"/>
      <c r="K23" s="296"/>
      <c r="L23" s="358"/>
      <c r="M23" s="293"/>
      <c r="N23" s="391"/>
      <c r="R23" s="12"/>
      <c r="S23" s="12"/>
      <c r="T23" s="12"/>
    </row>
    <row r="24" spans="1:22" ht="14.5" customHeight="1" x14ac:dyDescent="0.35">
      <c r="A24" s="377"/>
      <c r="B24" s="368"/>
      <c r="C24" s="3" t="s">
        <v>342</v>
      </c>
      <c r="D24" s="24" t="s">
        <v>257</v>
      </c>
      <c r="E24" s="358"/>
      <c r="F24" s="358"/>
      <c r="G24" s="358"/>
      <c r="H24" s="358"/>
      <c r="I24" s="358"/>
      <c r="J24" s="358"/>
      <c r="K24" s="296"/>
      <c r="L24" s="358"/>
      <c r="M24" s="293"/>
      <c r="N24" s="391"/>
      <c r="R24" s="12"/>
      <c r="S24" s="12"/>
      <c r="T24" s="12"/>
    </row>
    <row r="25" spans="1:22" ht="29" x14ac:dyDescent="0.35">
      <c r="A25" s="377"/>
      <c r="B25" s="368"/>
      <c r="C25" s="3" t="s">
        <v>343</v>
      </c>
      <c r="D25" s="24" t="s">
        <v>257</v>
      </c>
      <c r="E25" s="358"/>
      <c r="F25" s="358"/>
      <c r="G25" s="358"/>
      <c r="H25" s="358"/>
      <c r="I25" s="358"/>
      <c r="J25" s="358"/>
      <c r="K25" s="296"/>
      <c r="L25" s="358"/>
      <c r="M25" s="293"/>
      <c r="N25" s="391"/>
      <c r="R25" s="12"/>
      <c r="S25" s="12"/>
      <c r="T25" s="12"/>
    </row>
    <row r="26" spans="1:22" ht="14.5" customHeight="1" x14ac:dyDescent="0.35">
      <c r="A26" s="377"/>
      <c r="B26" s="368"/>
      <c r="C26" s="3" t="s">
        <v>344</v>
      </c>
      <c r="D26" s="24" t="s">
        <v>257</v>
      </c>
      <c r="E26" s="358"/>
      <c r="F26" s="358"/>
      <c r="G26" s="358"/>
      <c r="H26" s="358"/>
      <c r="I26" s="358"/>
      <c r="J26" s="358"/>
      <c r="K26" s="296"/>
      <c r="L26" s="358"/>
      <c r="M26" s="293"/>
      <c r="N26" s="391"/>
      <c r="R26" s="12"/>
      <c r="S26" s="12"/>
      <c r="T26" s="12"/>
    </row>
    <row r="27" spans="1:22" ht="29.5" thickBot="1" x14ac:dyDescent="0.4">
      <c r="A27" s="378"/>
      <c r="B27" s="369"/>
      <c r="C27" s="15" t="s">
        <v>345</v>
      </c>
      <c r="D27" s="19"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421</v>
      </c>
      <c r="F28" s="370" t="s">
        <v>422</v>
      </c>
      <c r="G28" s="370" t="s">
        <v>427</v>
      </c>
      <c r="H28" s="370" t="s">
        <v>631</v>
      </c>
      <c r="I28" s="370" t="s">
        <v>425</v>
      </c>
      <c r="J28" s="370" t="s">
        <v>159</v>
      </c>
      <c r="K28" s="379" t="s">
        <v>1214</v>
      </c>
      <c r="L28" s="370" t="s">
        <v>253</v>
      </c>
      <c r="M28" s="374"/>
      <c r="N28" s="390"/>
      <c r="O28" s="650"/>
      <c r="P28" s="157"/>
      <c r="R28" s="12" t="str">
        <f>IF(OR(J28='Drop downs'!$G$7,J28='Drop downs'!$G$5), B28&amp;": "&amp;K28&amp;CHAR(10),"")</f>
        <v/>
      </c>
      <c r="S28" s="12" t="str">
        <f>IF(J28='Drop downs'!$G$2,B28&amp;": "&amp;K28&amp;""," ")</f>
        <v xml:space="preserve"> </v>
      </c>
      <c r="T28" s="12" t="str">
        <f>IF(Strategic_Policy_07!E28='Drop downs'!$B$6,Strategic_Policy_07!B28&amp;": "&amp;Strategic_Policy_07!K28&amp;"","")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O29" s="650"/>
      <c r="P29" s="157"/>
      <c r="R29" s="12"/>
      <c r="S29" s="12"/>
      <c r="T29" s="12"/>
    </row>
    <row r="30" spans="1:22" x14ac:dyDescent="0.35">
      <c r="A30" s="377"/>
      <c r="B30" s="368"/>
      <c r="C30" s="83" t="s">
        <v>349</v>
      </c>
      <c r="D30" s="3" t="s">
        <v>257</v>
      </c>
      <c r="E30" s="358"/>
      <c r="F30" s="358"/>
      <c r="G30" s="358"/>
      <c r="H30" s="358"/>
      <c r="I30" s="358"/>
      <c r="J30" s="358"/>
      <c r="K30" s="296"/>
      <c r="L30" s="358"/>
      <c r="M30" s="293"/>
      <c r="N30" s="391"/>
      <c r="O30" s="650"/>
      <c r="P30" s="157"/>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O31" s="650"/>
      <c r="P31" s="157"/>
      <c r="R31" s="12"/>
      <c r="S31" s="12"/>
      <c r="T31" s="12"/>
    </row>
    <row r="32" spans="1:22" x14ac:dyDescent="0.35">
      <c r="A32" s="377"/>
      <c r="B32" s="368"/>
      <c r="C32" s="83" t="s">
        <v>351</v>
      </c>
      <c r="D32" s="3" t="s">
        <v>253</v>
      </c>
      <c r="E32" s="358"/>
      <c r="F32" s="358"/>
      <c r="G32" s="358"/>
      <c r="H32" s="358"/>
      <c r="I32" s="358"/>
      <c r="J32" s="358"/>
      <c r="K32" s="296"/>
      <c r="L32" s="358"/>
      <c r="M32" s="293"/>
      <c r="N32" s="391"/>
      <c r="O32" s="650"/>
      <c r="P32" s="157"/>
      <c r="R32" s="12"/>
      <c r="S32" s="12"/>
      <c r="T32" s="12"/>
    </row>
    <row r="33" spans="1:22" x14ac:dyDescent="0.35">
      <c r="A33" s="377"/>
      <c r="B33" s="368"/>
      <c r="C33" s="83" t="s">
        <v>352</v>
      </c>
      <c r="D33" s="3" t="s">
        <v>257</v>
      </c>
      <c r="E33" s="358"/>
      <c r="F33" s="358"/>
      <c r="G33" s="358"/>
      <c r="H33" s="358"/>
      <c r="I33" s="358"/>
      <c r="J33" s="358"/>
      <c r="K33" s="296"/>
      <c r="L33" s="358"/>
      <c r="M33" s="293"/>
      <c r="N33" s="391"/>
      <c r="O33" s="650"/>
      <c r="P33" s="157"/>
      <c r="R33" s="12"/>
      <c r="S33" s="12"/>
      <c r="T33" s="12"/>
    </row>
    <row r="34" spans="1:22" x14ac:dyDescent="0.35">
      <c r="A34" s="377"/>
      <c r="B34" s="368"/>
      <c r="C34" s="83" t="s">
        <v>353</v>
      </c>
      <c r="D34" s="3" t="s">
        <v>253</v>
      </c>
      <c r="E34" s="358"/>
      <c r="F34" s="358"/>
      <c r="G34" s="358"/>
      <c r="H34" s="358"/>
      <c r="I34" s="358"/>
      <c r="J34" s="358"/>
      <c r="K34" s="296"/>
      <c r="L34" s="358"/>
      <c r="M34" s="293"/>
      <c r="N34" s="391"/>
      <c r="O34" s="650"/>
      <c r="P34" s="157"/>
      <c r="R34" s="12"/>
      <c r="S34" s="12"/>
      <c r="T34" s="12"/>
    </row>
    <row r="35" spans="1:22" ht="15" thickBot="1" x14ac:dyDescent="0.4">
      <c r="A35" s="382"/>
      <c r="B35" s="369"/>
      <c r="C35" s="93" t="s">
        <v>354</v>
      </c>
      <c r="D35" s="80" t="s">
        <v>257</v>
      </c>
      <c r="E35" s="359"/>
      <c r="F35" s="359"/>
      <c r="G35" s="359"/>
      <c r="H35" s="359"/>
      <c r="I35" s="359"/>
      <c r="J35" s="359"/>
      <c r="K35" s="361"/>
      <c r="L35" s="359"/>
      <c r="M35" s="363"/>
      <c r="N35" s="393"/>
      <c r="O35" s="650"/>
      <c r="P35" s="157"/>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t="s">
        <v>257</v>
      </c>
      <c r="M36" s="362"/>
      <c r="N36" s="394"/>
      <c r="R36" s="12" t="str">
        <f>IF(OR(J36='Drop downs'!$G$7,J36='Drop downs'!$G$5), B36&amp;": "&amp;K36&amp;CHAR(10),"")</f>
        <v/>
      </c>
      <c r="S36" s="12" t="str">
        <f>IF(J36='Drop downs'!$G$2,B36&amp;": "&amp;K36&amp;""," ")</f>
        <v xml:space="preserve"> </v>
      </c>
      <c r="T36" s="12" t="str">
        <f>IF(Strategic_Policy_07!E36='Drop downs'!$B$6,Strategic_Policy_07!B36&amp;": "&amp;Strategic_Policy_07!K36&amp;"","")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t="s">
        <v>257</v>
      </c>
      <c r="M42" s="362"/>
      <c r="N42" s="394"/>
      <c r="R42" s="12" t="str">
        <f>IF(OR(J42='Drop downs'!$G$7,J42='Drop downs'!$G$5), B42&amp;": "&amp;K42&amp;CHAR(10),"")</f>
        <v/>
      </c>
      <c r="S42" s="12" t="str">
        <f>IF(J42='Drop downs'!$G$2,B42&amp;": "&amp;K42&amp;""," ")</f>
        <v xml:space="preserve"> </v>
      </c>
      <c r="T42" s="12" t="str">
        <f>IF(Strategic_Policy_07!E42='Drop downs'!$B$6,Strategic_Policy_07!B42&amp;": "&amp;Strategic_Policy_07!K42&amp;"","")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253</v>
      </c>
      <c r="E47" s="332" t="s">
        <v>435</v>
      </c>
      <c r="F47" s="332" t="s">
        <v>444</v>
      </c>
      <c r="G47" s="332" t="s">
        <v>510</v>
      </c>
      <c r="H47" s="332" t="s">
        <v>631</v>
      </c>
      <c r="I47" s="332" t="s">
        <v>548</v>
      </c>
      <c r="J47" s="332" t="s">
        <v>159</v>
      </c>
      <c r="K47" s="360" t="s">
        <v>1215</v>
      </c>
      <c r="L47" s="332" t="s">
        <v>257</v>
      </c>
      <c r="M47" s="362"/>
      <c r="N47" s="394"/>
      <c r="O47" s="650"/>
      <c r="P47" s="157"/>
      <c r="R47" s="12" t="str">
        <f>IF(OR(J47='Drop downs'!$G$7,J47='Drop downs'!$G$5), B47&amp;": "&amp;K47&amp;CHAR(10),"")</f>
        <v/>
      </c>
      <c r="S47" s="12" t="str">
        <f>IF(J47='Drop downs'!$G$2,B47&amp;": "&amp;K47&amp;""," ")</f>
        <v xml:space="preserve"> </v>
      </c>
      <c r="T47" s="12" t="str">
        <f>IF(Strategic_Policy_07!E47='Drop downs'!$B$6,Strategic_Policy_07!B47&amp;": "&amp;Strategic_Policy_07!K47&amp;"","")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O48" s="650"/>
      <c r="P48" s="157"/>
      <c r="R48" s="12" t="str">
        <f>IF(OR(J48='Drop downs'!$G$7,J48='Drop downs'!$G$5), B48&amp;": "&amp;K48&amp;CHAR(10),"")</f>
        <v/>
      </c>
      <c r="S48" s="12" t="str">
        <f>IF(J48='Drop downs'!$G$2,B48&amp;": "&amp;K48&amp;""," ")</f>
        <v xml:space="preserve"> </v>
      </c>
      <c r="T48" s="12" t="str">
        <f>IF(Strategic_Policy_07!E48='Drop downs'!$B$6,Strategic_Policy_07!B48&amp;": "&amp;Strategic_Policy_07!K48&amp;"","")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t="s">
        <v>257</v>
      </c>
      <c r="M49" s="374"/>
      <c r="N49" s="390"/>
      <c r="R49" s="12" t="str">
        <f>IF(OR(J49='Drop downs'!$G$7,J49='Drop downs'!$G$5), B49&amp;": "&amp;K49&amp;CHAR(10),"")</f>
        <v/>
      </c>
      <c r="S49" s="12" t="str">
        <f>IF(J49='Drop downs'!$G$2,B49&amp;": "&amp;K49&amp;""," ")</f>
        <v xml:space="preserve"> </v>
      </c>
      <c r="T49" s="12" t="str">
        <f>IF(Strategic_Policy_07!E49='Drop downs'!$B$6,Strategic_Policy_07!B49&amp;": "&amp;Strategic_Policy_07!K49&amp;"","")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257</v>
      </c>
      <c r="E53" s="330"/>
      <c r="F53" s="330"/>
      <c r="G53" s="330"/>
      <c r="H53" s="330"/>
      <c r="I53" s="330"/>
      <c r="J53" s="330"/>
      <c r="K53" s="380"/>
      <c r="L53" s="330"/>
      <c r="M53" s="375"/>
      <c r="N53" s="392"/>
      <c r="R53" s="12"/>
      <c r="S53" s="12"/>
      <c r="T53" s="12"/>
    </row>
    <row r="54" spans="1:22" ht="29.15" customHeight="1" x14ac:dyDescent="0.35">
      <c r="A54" s="376" t="s">
        <v>377</v>
      </c>
      <c r="B54" s="367" t="s">
        <v>126</v>
      </c>
      <c r="C54" s="95" t="s">
        <v>378</v>
      </c>
      <c r="D54" s="86" t="s">
        <v>253</v>
      </c>
      <c r="E54" s="370" t="s">
        <v>421</v>
      </c>
      <c r="F54" s="370" t="s">
        <v>422</v>
      </c>
      <c r="G54" s="370" t="s">
        <v>427</v>
      </c>
      <c r="H54" s="370" t="s">
        <v>631</v>
      </c>
      <c r="I54" s="370" t="s">
        <v>425</v>
      </c>
      <c r="J54" s="370" t="s">
        <v>159</v>
      </c>
      <c r="K54" s="379" t="s">
        <v>1216</v>
      </c>
      <c r="L54" s="370" t="s">
        <v>257</v>
      </c>
      <c r="M54" s="374"/>
      <c r="N54" s="390"/>
      <c r="R54" s="12" t="str">
        <f>IF(OR(J54='Drop downs'!$G$7,J54='Drop downs'!$G$5), B54&amp;": "&amp;K54&amp;CHAR(10),"")</f>
        <v/>
      </c>
      <c r="S54" s="12" t="str">
        <f>IF(J54='Drop downs'!$G$2,B54&amp;": "&amp;K54&amp;""," ")</f>
        <v xml:space="preserve"> </v>
      </c>
      <c r="T54" s="12" t="str">
        <f>IF(Strategic_Policy_07!E54='Drop downs'!$B$6,Strategic_Policy_07!B54&amp;": "&amp;Strategic_Policy_07!K54&amp;"","")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44.5" customHeight="1" thickBot="1" x14ac:dyDescent="0.4">
      <c r="A56" s="378"/>
      <c r="B56" s="369"/>
      <c r="C56" s="98" t="s">
        <v>380</v>
      </c>
      <c r="D56" s="19" t="s">
        <v>253</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466</v>
      </c>
      <c r="G57" s="370" t="s">
        <v>427</v>
      </c>
      <c r="H57" s="370" t="s">
        <v>631</v>
      </c>
      <c r="I57" s="370" t="s">
        <v>425</v>
      </c>
      <c r="J57" s="370" t="s">
        <v>159</v>
      </c>
      <c r="K57" s="379" t="s">
        <v>1217</v>
      </c>
      <c r="L57" s="370" t="s">
        <v>253</v>
      </c>
      <c r="M57" s="374"/>
      <c r="N57" s="390"/>
      <c r="O57" s="650"/>
      <c r="P57" s="157"/>
      <c r="R57" s="12" t="str">
        <f>IF(OR(J57='Drop downs'!$G$7,J57='Drop downs'!$G$5), B57&amp;": "&amp;K57&amp;CHAR(10),"")</f>
        <v/>
      </c>
      <c r="S57" s="12" t="str">
        <f>IF(J57='Drop downs'!$G$2,B57&amp;": "&amp;K57&amp;""," ")</f>
        <v xml:space="preserve"> </v>
      </c>
      <c r="T57" s="12" t="str">
        <f>IF(Strategic_Policy_07!E57='Drop downs'!$B$6,Strategic_Policy_07!B57&amp;": "&amp;Strategic_Policy_07!K57&amp;"","")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O58" s="650"/>
      <c r="P58" s="157"/>
      <c r="R58" s="12"/>
      <c r="S58" s="12"/>
      <c r="T58" s="12"/>
    </row>
    <row r="59" spans="1:22" x14ac:dyDescent="0.35">
      <c r="A59" s="377"/>
      <c r="B59" s="368"/>
      <c r="C59" s="24" t="s">
        <v>384</v>
      </c>
      <c r="D59" s="24" t="s">
        <v>257</v>
      </c>
      <c r="E59" s="358"/>
      <c r="F59" s="358"/>
      <c r="G59" s="358"/>
      <c r="H59" s="358"/>
      <c r="I59" s="358"/>
      <c r="J59" s="358"/>
      <c r="K59" s="296"/>
      <c r="L59" s="358"/>
      <c r="M59" s="293"/>
      <c r="N59" s="391"/>
      <c r="O59" s="650"/>
      <c r="P59" s="157"/>
      <c r="R59" s="12"/>
      <c r="S59" s="12"/>
      <c r="T59" s="12"/>
    </row>
    <row r="60" spans="1:22" x14ac:dyDescent="0.35">
      <c r="A60" s="377"/>
      <c r="B60" s="368"/>
      <c r="C60" s="24" t="s">
        <v>385</v>
      </c>
      <c r="D60" s="24" t="s">
        <v>257</v>
      </c>
      <c r="E60" s="358"/>
      <c r="F60" s="358"/>
      <c r="G60" s="358"/>
      <c r="H60" s="358"/>
      <c r="I60" s="358"/>
      <c r="J60" s="358"/>
      <c r="K60" s="296"/>
      <c r="L60" s="358"/>
      <c r="M60" s="293"/>
      <c r="N60" s="391"/>
      <c r="O60" s="650"/>
      <c r="P60" s="157"/>
      <c r="R60" s="12"/>
      <c r="S60" s="12"/>
      <c r="T60" s="12"/>
    </row>
    <row r="61" spans="1:22" x14ac:dyDescent="0.35">
      <c r="A61" s="377"/>
      <c r="B61" s="368"/>
      <c r="C61" s="24" t="s">
        <v>386</v>
      </c>
      <c r="D61" s="24" t="s">
        <v>253</v>
      </c>
      <c r="E61" s="358"/>
      <c r="F61" s="358"/>
      <c r="G61" s="358"/>
      <c r="H61" s="358"/>
      <c r="I61" s="358"/>
      <c r="J61" s="358"/>
      <c r="K61" s="296"/>
      <c r="L61" s="358"/>
      <c r="M61" s="293"/>
      <c r="N61" s="391"/>
      <c r="O61" s="650"/>
      <c r="P61" s="157"/>
      <c r="R61" s="12"/>
      <c r="S61" s="12"/>
      <c r="T61" s="12"/>
    </row>
    <row r="62" spans="1:22" x14ac:dyDescent="0.35">
      <c r="A62" s="377"/>
      <c r="B62" s="368"/>
      <c r="C62" s="24" t="s">
        <v>387</v>
      </c>
      <c r="D62" s="24" t="s">
        <v>253</v>
      </c>
      <c r="E62" s="358"/>
      <c r="F62" s="358"/>
      <c r="G62" s="358"/>
      <c r="H62" s="358"/>
      <c r="I62" s="358"/>
      <c r="J62" s="358"/>
      <c r="K62" s="296"/>
      <c r="L62" s="358"/>
      <c r="M62" s="293"/>
      <c r="N62" s="391"/>
      <c r="O62" s="650"/>
      <c r="P62" s="157"/>
      <c r="R62" s="12"/>
      <c r="S62" s="12"/>
      <c r="T62" s="12"/>
    </row>
    <row r="63" spans="1:22" ht="29" x14ac:dyDescent="0.35">
      <c r="A63" s="377"/>
      <c r="B63" s="368"/>
      <c r="C63" s="24" t="s">
        <v>388</v>
      </c>
      <c r="D63" s="24" t="s">
        <v>253</v>
      </c>
      <c r="E63" s="358"/>
      <c r="F63" s="358"/>
      <c r="G63" s="358"/>
      <c r="H63" s="358"/>
      <c r="I63" s="358"/>
      <c r="J63" s="358"/>
      <c r="K63" s="296"/>
      <c r="L63" s="358"/>
      <c r="M63" s="293"/>
      <c r="N63" s="391"/>
      <c r="O63" s="650"/>
      <c r="P63" s="157"/>
      <c r="R63" s="12"/>
      <c r="S63" s="12"/>
      <c r="T63" s="12"/>
    </row>
    <row r="64" spans="1:22" ht="15" thickBot="1" x14ac:dyDescent="0.4">
      <c r="A64" s="378"/>
      <c r="B64" s="369"/>
      <c r="C64" s="19" t="s">
        <v>389</v>
      </c>
      <c r="D64" s="19" t="s">
        <v>257</v>
      </c>
      <c r="E64" s="330"/>
      <c r="F64" s="330"/>
      <c r="G64" s="330"/>
      <c r="H64" s="330"/>
      <c r="I64" s="330"/>
      <c r="J64" s="330"/>
      <c r="K64" s="380"/>
      <c r="L64" s="330"/>
      <c r="M64" s="375"/>
      <c r="N64" s="392"/>
      <c r="O64" s="650"/>
      <c r="P64" s="157"/>
      <c r="R64" s="12"/>
      <c r="S64" s="12"/>
      <c r="T64" s="12"/>
    </row>
    <row r="65" spans="1:22" x14ac:dyDescent="0.35">
      <c r="A65" s="376" t="s">
        <v>390</v>
      </c>
      <c r="B65" s="367" t="s">
        <v>128</v>
      </c>
      <c r="C65" s="85" t="s">
        <v>391</v>
      </c>
      <c r="D65" s="86" t="s">
        <v>257</v>
      </c>
      <c r="E65" s="370" t="s">
        <v>103</v>
      </c>
      <c r="F65" s="370" t="s">
        <v>103</v>
      </c>
      <c r="G65" s="370" t="s">
        <v>103</v>
      </c>
      <c r="H65" s="370" t="s">
        <v>103</v>
      </c>
      <c r="I65" s="370" t="s">
        <v>103</v>
      </c>
      <c r="J65" s="370" t="s">
        <v>161</v>
      </c>
      <c r="K65" s="379" t="s">
        <v>438</v>
      </c>
      <c r="L65" s="370" t="s">
        <v>257</v>
      </c>
      <c r="M65" s="374"/>
      <c r="N65" s="390"/>
      <c r="R65" s="12" t="str">
        <f>IF(OR(J65='Drop downs'!$G$7,J65='Drop downs'!$G$5), B65&amp;": "&amp;K65&amp;CHAR(10),"")</f>
        <v/>
      </c>
      <c r="S65" s="12" t="str">
        <f>IF(J65='Drop downs'!$G$2,B65&amp;": "&amp;K65&amp;""," ")</f>
        <v xml:space="preserve"> </v>
      </c>
      <c r="T65" s="12" t="str">
        <f>IF(Strategic_Policy_07!E65='Drop downs'!$B$6,Strategic_Policy_07!B65&amp;": "&amp;Strategic_Policy_07!K65&amp;"","")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257</v>
      </c>
      <c r="E72" s="370" t="s">
        <v>435</v>
      </c>
      <c r="F72" s="370" t="s">
        <v>422</v>
      </c>
      <c r="G72" s="370" t="s">
        <v>510</v>
      </c>
      <c r="H72" s="370" t="s">
        <v>631</v>
      </c>
      <c r="I72" s="370" t="s">
        <v>439</v>
      </c>
      <c r="J72" s="370" t="s">
        <v>159</v>
      </c>
      <c r="K72" s="371" t="s">
        <v>1218</v>
      </c>
      <c r="L72" s="370" t="s">
        <v>257</v>
      </c>
      <c r="M72" s="374"/>
      <c r="N72" s="390"/>
      <c r="O72" s="650"/>
      <c r="P72" s="157"/>
      <c r="R72" s="12" t="str">
        <f>IF(OR(J72='Drop downs'!$G$7,J72='Drop downs'!$G$5), B72&amp;": "&amp;K72&amp;CHAR(10),"")</f>
        <v/>
      </c>
      <c r="S72" s="12" t="str">
        <f>IF(J72='Drop downs'!$G$2,B72&amp;": "&amp;K72&amp;""," ")</f>
        <v xml:space="preserve"> </v>
      </c>
      <c r="T72" s="12" t="str">
        <f>IF(Strategic_Policy_07!E72='Drop downs'!$B$6,Strategic_Policy_07!B72&amp;": "&amp;Strategic_Policy_07!K72&amp;"","")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O73" s="650"/>
      <c r="P73" s="157"/>
      <c r="R73" s="12"/>
      <c r="S73" s="12"/>
      <c r="T73" s="12"/>
    </row>
    <row r="74" spans="1:22" x14ac:dyDescent="0.35">
      <c r="A74" s="377"/>
      <c r="B74" s="368"/>
      <c r="C74" s="83" t="s">
        <v>401</v>
      </c>
      <c r="D74" s="24" t="s">
        <v>253</v>
      </c>
      <c r="E74" s="358"/>
      <c r="F74" s="358"/>
      <c r="G74" s="358"/>
      <c r="H74" s="358"/>
      <c r="I74" s="358"/>
      <c r="J74" s="358"/>
      <c r="K74" s="372"/>
      <c r="L74" s="358"/>
      <c r="M74" s="293"/>
      <c r="N74" s="391"/>
      <c r="O74" s="650"/>
      <c r="P74" s="157"/>
      <c r="R74" s="12"/>
      <c r="S74" s="12"/>
      <c r="T74" s="12"/>
    </row>
    <row r="75" spans="1:22" x14ac:dyDescent="0.35">
      <c r="A75" s="377"/>
      <c r="B75" s="368"/>
      <c r="C75" s="83" t="s">
        <v>402</v>
      </c>
      <c r="D75" s="24" t="s">
        <v>253</v>
      </c>
      <c r="E75" s="358"/>
      <c r="F75" s="358"/>
      <c r="G75" s="358"/>
      <c r="H75" s="358"/>
      <c r="I75" s="358"/>
      <c r="J75" s="358"/>
      <c r="K75" s="372"/>
      <c r="L75" s="358"/>
      <c r="M75" s="293"/>
      <c r="N75" s="391"/>
      <c r="O75" s="650"/>
      <c r="P75" s="157"/>
      <c r="R75" s="12"/>
      <c r="S75" s="12"/>
      <c r="T75" s="12"/>
    </row>
    <row r="76" spans="1:22" ht="60" customHeight="1" thickBot="1" x14ac:dyDescent="0.4">
      <c r="A76" s="382"/>
      <c r="B76" s="369"/>
      <c r="C76" s="87" t="s">
        <v>403</v>
      </c>
      <c r="D76" s="88" t="s">
        <v>253</v>
      </c>
      <c r="E76" s="359"/>
      <c r="F76" s="359"/>
      <c r="G76" s="359"/>
      <c r="H76" s="359"/>
      <c r="I76" s="359"/>
      <c r="J76" s="359"/>
      <c r="K76" s="373"/>
      <c r="L76" s="359"/>
      <c r="M76" s="363"/>
      <c r="N76" s="393"/>
      <c r="O76" s="650"/>
      <c r="P76" s="157"/>
      <c r="R76" s="12"/>
      <c r="S76" s="12"/>
      <c r="T76" s="12"/>
    </row>
    <row r="77" spans="1:22" x14ac:dyDescent="0.35">
      <c r="A77" s="364" t="s">
        <v>404</v>
      </c>
      <c r="B77" s="367" t="s">
        <v>130</v>
      </c>
      <c r="C77" s="91" t="s">
        <v>405</v>
      </c>
      <c r="D77" s="82" t="s">
        <v>257</v>
      </c>
      <c r="E77" s="332" t="s">
        <v>435</v>
      </c>
      <c r="F77" s="332" t="s">
        <v>422</v>
      </c>
      <c r="G77" s="332" t="s">
        <v>510</v>
      </c>
      <c r="H77" s="332" t="s">
        <v>631</v>
      </c>
      <c r="I77" s="332" t="s">
        <v>425</v>
      </c>
      <c r="J77" s="332" t="s">
        <v>159</v>
      </c>
      <c r="K77" s="360" t="s">
        <v>1219</v>
      </c>
      <c r="L77" s="332" t="s">
        <v>257</v>
      </c>
      <c r="M77" s="362"/>
      <c r="N77" s="394"/>
      <c r="O77" s="650"/>
      <c r="P77" s="157"/>
      <c r="R77" s="12" t="str">
        <f>IF(OR(J77='Drop downs'!$G$7,J77='Drop downs'!$G$5), B77&amp;": "&amp;K77&amp;CHAR(10),"")</f>
        <v/>
      </c>
      <c r="S77" s="12" t="str">
        <f>IF(J77='Drop downs'!$G$2,B77&amp;": "&amp;K77&amp;""," ")</f>
        <v xml:space="preserve"> </v>
      </c>
      <c r="T77" s="12" t="str">
        <f>IF(Strategic_Policy_07!E77='Drop downs'!$B$6,Strategic_Policy_07!B77&amp;": "&amp;Strategic_Policy_07!K77&amp;"","")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O78" s="650"/>
      <c r="P78" s="157"/>
      <c r="R78" s="12"/>
      <c r="S78" s="12"/>
      <c r="T78" s="12"/>
    </row>
    <row r="79" spans="1:22" x14ac:dyDescent="0.35">
      <c r="A79" s="365"/>
      <c r="B79" s="368"/>
      <c r="C79" s="83" t="s">
        <v>407</v>
      </c>
      <c r="D79" s="3" t="s">
        <v>257</v>
      </c>
      <c r="E79" s="358"/>
      <c r="F79" s="358"/>
      <c r="G79" s="358"/>
      <c r="H79" s="358"/>
      <c r="I79" s="358"/>
      <c r="J79" s="358"/>
      <c r="K79" s="296"/>
      <c r="L79" s="358"/>
      <c r="M79" s="293"/>
      <c r="N79" s="391"/>
      <c r="O79" s="650"/>
      <c r="P79" s="157"/>
      <c r="R79" s="12"/>
      <c r="S79" s="12"/>
      <c r="T79" s="12"/>
    </row>
    <row r="80" spans="1:22" x14ac:dyDescent="0.35">
      <c r="A80" s="365"/>
      <c r="B80" s="368"/>
      <c r="C80" s="84" t="s">
        <v>408</v>
      </c>
      <c r="D80" s="3" t="s">
        <v>253</v>
      </c>
      <c r="E80" s="358"/>
      <c r="F80" s="358"/>
      <c r="G80" s="358"/>
      <c r="H80" s="358"/>
      <c r="I80" s="358"/>
      <c r="J80" s="358"/>
      <c r="K80" s="296"/>
      <c r="L80" s="358"/>
      <c r="M80" s="293"/>
      <c r="N80" s="391"/>
      <c r="O80" s="650"/>
      <c r="P80" s="157"/>
      <c r="R80" s="12"/>
      <c r="S80" s="12"/>
      <c r="T80" s="12"/>
    </row>
    <row r="81" spans="1:22" ht="29" x14ac:dyDescent="0.35">
      <c r="A81" s="365"/>
      <c r="B81" s="368"/>
      <c r="C81" s="84" t="s">
        <v>409</v>
      </c>
      <c r="D81" s="3" t="s">
        <v>257</v>
      </c>
      <c r="E81" s="358"/>
      <c r="F81" s="358"/>
      <c r="G81" s="358"/>
      <c r="H81" s="358"/>
      <c r="I81" s="358"/>
      <c r="J81" s="358"/>
      <c r="K81" s="296"/>
      <c r="L81" s="358"/>
      <c r="M81" s="293"/>
      <c r="N81" s="391"/>
      <c r="O81" s="650"/>
      <c r="P81" s="157"/>
      <c r="R81" s="12"/>
      <c r="S81" s="12"/>
      <c r="T81" s="12"/>
    </row>
    <row r="82" spans="1:22" ht="29" x14ac:dyDescent="0.35">
      <c r="A82" s="365"/>
      <c r="B82" s="368"/>
      <c r="C82" s="84" t="s">
        <v>410</v>
      </c>
      <c r="D82" s="3" t="s">
        <v>253</v>
      </c>
      <c r="E82" s="358"/>
      <c r="F82" s="358"/>
      <c r="G82" s="358"/>
      <c r="H82" s="358"/>
      <c r="I82" s="358"/>
      <c r="J82" s="358"/>
      <c r="K82" s="296"/>
      <c r="L82" s="358"/>
      <c r="M82" s="293"/>
      <c r="N82" s="391"/>
      <c r="O82" s="650"/>
      <c r="P82" s="157"/>
      <c r="R82" s="12"/>
      <c r="S82" s="12"/>
      <c r="T82" s="12"/>
    </row>
    <row r="83" spans="1:22" ht="15" thickBot="1" x14ac:dyDescent="0.4">
      <c r="A83" s="366"/>
      <c r="B83" s="369"/>
      <c r="C83" s="90" t="s">
        <v>411</v>
      </c>
      <c r="D83" s="80" t="s">
        <v>257</v>
      </c>
      <c r="E83" s="359"/>
      <c r="F83" s="359"/>
      <c r="G83" s="359"/>
      <c r="H83" s="359"/>
      <c r="I83" s="359"/>
      <c r="J83" s="359"/>
      <c r="K83" s="361"/>
      <c r="L83" s="359"/>
      <c r="M83" s="363"/>
      <c r="N83" s="393"/>
      <c r="O83" s="650"/>
      <c r="P83" s="157"/>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t="s">
        <v>257</v>
      </c>
      <c r="M84" s="362"/>
      <c r="N84" s="394"/>
      <c r="R84" s="12" t="str">
        <f>IF(OR(J84='Drop downs'!$G$7,J84='Drop downs'!$G$5), B84&amp;": "&amp;K84&amp;CHAR(10),"")</f>
        <v/>
      </c>
      <c r="S84" s="12" t="str">
        <f>IF(J84='Drop downs'!$G$2,B84&amp;": "&amp;K84&amp;""," ")</f>
        <v xml:space="preserve"> </v>
      </c>
      <c r="T84" s="12" t="str">
        <f>IF(Strategic_Policy_07!E84='Drop downs'!$B$6,Strategic_Policy_07!B84&amp;": "&amp;Strategic_Policy_07!K84&amp;"","")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NOgz9iR1MffwDYv86svAwzPBpHMilVLtQd7H+//1aaVwkgaRN63HYr6KU2b/PDdy65mZPY/bMDSKOrilN6E15g==" saltValue="u/UE/DZ3MaidHyJwUNkikw==" spinCount="100000" sheet="1" objects="1" scenarios="1"/>
  <autoFilter ref="A7:M87" xr:uid="{D2C47CAF-421C-4D58-AA7A-22430CCF83D7}"/>
  <mergeCells count="189">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O28:O35"/>
    <mergeCell ref="O47:O48"/>
    <mergeCell ref="O57:O64"/>
    <mergeCell ref="O72:O76"/>
    <mergeCell ref="O77:O83"/>
    <mergeCell ref="H8:H17"/>
    <mergeCell ref="I8:I17"/>
    <mergeCell ref="J8:J17"/>
    <mergeCell ref="K8:K17"/>
    <mergeCell ref="L8:L17"/>
    <mergeCell ref="M8:M17"/>
    <mergeCell ref="K28:K35"/>
    <mergeCell ref="L28:L35"/>
    <mergeCell ref="J18:J19"/>
    <mergeCell ref="K18:K19"/>
    <mergeCell ref="L18:L19"/>
    <mergeCell ref="M18:M19"/>
    <mergeCell ref="J20:J27"/>
    <mergeCell ref="K20:K27"/>
    <mergeCell ref="L20:L27"/>
    <mergeCell ref="M20:M27"/>
    <mergeCell ref="M42:M46"/>
    <mergeCell ref="I47:I48"/>
    <mergeCell ref="K47:K48"/>
    <mergeCell ref="C1:F1"/>
    <mergeCell ref="C2:F2"/>
    <mergeCell ref="C4:F4"/>
    <mergeCell ref="A6:C6"/>
    <mergeCell ref="A8:A17"/>
    <mergeCell ref="B8:B17"/>
    <mergeCell ref="E8:E17"/>
    <mergeCell ref="F8:F17"/>
    <mergeCell ref="G8:G17"/>
    <mergeCell ref="C3:F3"/>
    <mergeCell ref="E6:N6"/>
    <mergeCell ref="N8:N17"/>
    <mergeCell ref="A20:A27"/>
    <mergeCell ref="E20:E27"/>
    <mergeCell ref="F20:F27"/>
    <mergeCell ref="G20:G27"/>
    <mergeCell ref="H20:H27"/>
    <mergeCell ref="I20:I27"/>
    <mergeCell ref="A18:A19"/>
    <mergeCell ref="E18:E19"/>
    <mergeCell ref="F18:F19"/>
    <mergeCell ref="G18:G19"/>
    <mergeCell ref="H18:H19"/>
    <mergeCell ref="I18:I19"/>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L47:L48"/>
    <mergeCell ref="M47:M48"/>
    <mergeCell ref="I49:I53"/>
    <mergeCell ref="J49:J53"/>
    <mergeCell ref="K49:K53"/>
    <mergeCell ref="L49:L53"/>
    <mergeCell ref="M49:M53"/>
    <mergeCell ref="A47:A48"/>
    <mergeCell ref="A49:A53"/>
    <mergeCell ref="E49:E53"/>
    <mergeCell ref="F49:F53"/>
    <mergeCell ref="G49:G53"/>
    <mergeCell ref="H49:H53"/>
    <mergeCell ref="E47:E48"/>
    <mergeCell ref="F47:F48"/>
    <mergeCell ref="G47:G48"/>
    <mergeCell ref="H47:H48"/>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J84:J87"/>
    <mergeCell ref="I84:I87"/>
    <mergeCell ref="E77:E83"/>
    <mergeCell ref="F77:F83"/>
    <mergeCell ref="G77:G83"/>
    <mergeCell ref="H77:H83"/>
    <mergeCell ref="I77:I83"/>
    <mergeCell ref="J77:J83"/>
  </mergeCells>
  <conditionalFormatting sqref="C50:C53">
    <cfRule type="expression" dxfId="962" priority="2">
      <formula>$D50="No"</formula>
    </cfRule>
  </conditionalFormatting>
  <conditionalFormatting sqref="C8:D87">
    <cfRule type="expression" dxfId="961" priority="1">
      <formula>$D8="No"</formula>
    </cfRule>
  </conditionalFormatting>
  <conditionalFormatting sqref="J8 J18 J28 J49 J57 J65 J72 J77 J84">
    <cfRule type="cellIs" dxfId="960" priority="40" operator="equal">
      <formula>"Significant Negative"</formula>
    </cfRule>
    <cfRule type="cellIs" dxfId="959" priority="41" operator="equal">
      <formula>"Minor Negative"</formula>
    </cfRule>
    <cfRule type="cellIs" dxfId="958" priority="42" operator="equal">
      <formula>"Uncertain"</formula>
    </cfRule>
    <cfRule type="cellIs" dxfId="957" priority="43" operator="equal">
      <formula>"Neutral"</formula>
    </cfRule>
    <cfRule type="cellIs" dxfId="956" priority="44" operator="equal">
      <formula>"Minor Positive"</formula>
    </cfRule>
    <cfRule type="cellIs" dxfId="955" priority="45" operator="equal">
      <formula>"Significant Positive"</formula>
    </cfRule>
  </conditionalFormatting>
  <conditionalFormatting sqref="J20">
    <cfRule type="cellIs" dxfId="954" priority="28" operator="equal">
      <formula>"Significant Negative"</formula>
    </cfRule>
    <cfRule type="cellIs" dxfId="953" priority="29" operator="equal">
      <formula>"Minor Negative"</formula>
    </cfRule>
    <cfRule type="cellIs" dxfId="952" priority="30" operator="equal">
      <formula>"Uncertain"</formula>
    </cfRule>
    <cfRule type="cellIs" dxfId="951" priority="31" operator="equal">
      <formula>"Neutral"</formula>
    </cfRule>
    <cfRule type="cellIs" dxfId="950" priority="32" operator="equal">
      <formula>"Minor Positive"</formula>
    </cfRule>
    <cfRule type="cellIs" dxfId="949" priority="33" operator="equal">
      <formula>"Significant Positive"</formula>
    </cfRule>
  </conditionalFormatting>
  <conditionalFormatting sqref="J36">
    <cfRule type="cellIs" dxfId="948" priority="16" operator="equal">
      <formula>"Significant Negative"</formula>
    </cfRule>
    <cfRule type="cellIs" dxfId="947" priority="17" operator="equal">
      <formula>"Minor Negative"</formula>
    </cfRule>
    <cfRule type="cellIs" dxfId="946" priority="18" operator="equal">
      <formula>"Uncertain"</formula>
    </cfRule>
    <cfRule type="cellIs" dxfId="945" priority="19" operator="equal">
      <formula>"Neutral"</formula>
    </cfRule>
    <cfRule type="cellIs" dxfId="944" priority="20" operator="equal">
      <formula>"Minor Positive"</formula>
    </cfRule>
    <cfRule type="cellIs" dxfId="943" priority="21" operator="equal">
      <formula>"Significant Positive"</formula>
    </cfRule>
  </conditionalFormatting>
  <conditionalFormatting sqref="J42">
    <cfRule type="cellIs" dxfId="942" priority="10" operator="equal">
      <formula>"Significant Negative"</formula>
    </cfRule>
    <cfRule type="cellIs" dxfId="941" priority="11" operator="equal">
      <formula>"Minor Negative"</formula>
    </cfRule>
    <cfRule type="cellIs" dxfId="940" priority="12" operator="equal">
      <formula>"Uncertain"</formula>
    </cfRule>
    <cfRule type="cellIs" dxfId="939" priority="13" operator="equal">
      <formula>"Neutral"</formula>
    </cfRule>
    <cfRule type="cellIs" dxfId="938" priority="14" operator="equal">
      <formula>"Minor Positive"</formula>
    </cfRule>
    <cfRule type="cellIs" dxfId="937" priority="15" operator="equal">
      <formula>"Significant Positive"</formula>
    </cfRule>
  </conditionalFormatting>
  <conditionalFormatting sqref="J47">
    <cfRule type="cellIs" dxfId="936" priority="34" operator="equal">
      <formula>"Significant Negative"</formula>
    </cfRule>
    <cfRule type="cellIs" dxfId="935" priority="35" operator="equal">
      <formula>"Minor Negative"</formula>
    </cfRule>
    <cfRule type="cellIs" dxfId="934" priority="36" operator="equal">
      <formula>"Uncertain"</formula>
    </cfRule>
    <cfRule type="cellIs" dxfId="933" priority="37" operator="equal">
      <formula>"Neutral"</formula>
    </cfRule>
    <cfRule type="cellIs" dxfId="932" priority="38" operator="equal">
      <formula>"Minor Positive"</formula>
    </cfRule>
    <cfRule type="cellIs" dxfId="931" priority="39" operator="equal">
      <formula>"Significant Positive"</formula>
    </cfRule>
  </conditionalFormatting>
  <conditionalFormatting sqref="J54">
    <cfRule type="cellIs" dxfId="930" priority="4" operator="equal">
      <formula>"Significant Negative"</formula>
    </cfRule>
    <cfRule type="cellIs" dxfId="929" priority="5" operator="equal">
      <formula>"Minor Negative"</formula>
    </cfRule>
    <cfRule type="cellIs" dxfId="928" priority="6" operator="equal">
      <formula>"Uncertain"</formula>
    </cfRule>
    <cfRule type="cellIs" dxfId="927" priority="7" operator="equal">
      <formula>"Neutral"</formula>
    </cfRule>
    <cfRule type="cellIs" dxfId="926" priority="8" operator="equal">
      <formula>"Minor Positive"</formula>
    </cfRule>
    <cfRule type="cellIs" dxfId="925"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8553460-8541-4917-BD31-88D791C2BF74}">
          <x14:formula1>
            <xm:f>'Drop downs'!$G$2:$G$7</xm:f>
          </x14:formula1>
          <xm:sqref>J8 J18 J20 J28 J36 J42 J84 J54 J57 J65 J72 J77 J47 J49</xm:sqref>
        </x14:dataValidation>
        <x14:dataValidation type="list" allowBlank="1" showInputMessage="1" showErrorMessage="1" xr:uid="{6803C661-8EF6-4407-B4CD-A6008D59AAC3}">
          <x14:formula1>
            <xm:f>'Drop downs'!$F$2:$F$6</xm:f>
          </x14:formula1>
          <xm:sqref>I8 I18 I20 I28 I36 I42 I84 I54 I57 I65 I72 I77 I47 I49</xm:sqref>
        </x14:dataValidation>
        <x14:dataValidation type="list" allowBlank="1" showInputMessage="1" showErrorMessage="1" xr:uid="{4CD93588-EB5E-42A5-95A8-EED96062BD3F}">
          <x14:formula1>
            <xm:f>'Drop downs'!$E$2:$E$6</xm:f>
          </x14:formula1>
          <xm:sqref>H8 H18 H20 H28 H36 H42 H84 H54 H57 H65 H72 H77 H47 H49</xm:sqref>
        </x14:dataValidation>
        <x14:dataValidation type="list" allowBlank="1" showInputMessage="1" showErrorMessage="1" xr:uid="{EDF1820B-E4A4-43B9-A1A8-BE00A6F5748B}">
          <x14:formula1>
            <xm:f>'Drop downs'!$D$2:$D$7</xm:f>
          </x14:formula1>
          <xm:sqref>G8 G18 G20 G28 G36 G42 G84 G54 G57 G65 G72 G77 G47 G49</xm:sqref>
        </x14:dataValidation>
        <x14:dataValidation type="list" allowBlank="1" showInputMessage="1" showErrorMessage="1" xr:uid="{B44F2C83-98FA-485F-8744-CC4B9CAB6DB2}">
          <x14:formula1>
            <xm:f>'Drop downs'!$C$2:$C$5</xm:f>
          </x14:formula1>
          <xm:sqref>F8 F18 F20 F28 F36 F42 F84 F54 F57 F65 F72 F77 F47 F49</xm:sqref>
        </x14:dataValidation>
        <x14:dataValidation type="list" allowBlank="1" showInputMessage="1" showErrorMessage="1" xr:uid="{B5CA5BB2-E8E1-4A66-91C9-910FB8A78774}">
          <x14:formula1>
            <xm:f>'Drop downs'!$B$2:$B$4</xm:f>
          </x14:formula1>
          <xm:sqref>E8 E18 E20 E28 E36 E42 E84 E54 E57 E65 E72 E77 E47 E49</xm:sqref>
        </x14:dataValidation>
        <x14:dataValidation type="list" allowBlank="1" showInputMessage="1" showErrorMessage="1" xr:uid="{A2E3874B-4C27-4301-BEFB-FBEFF741FCAA}">
          <x14:formula1>
            <xm:f>'Drop downs'!$J$2:$J$3</xm:f>
          </x14:formula1>
          <xm:sqref>L8 L18 L20 L28 L36 L42 L84 L54 L57 L65 L72 L77 L47 L49</xm:sqref>
        </x14:dataValidation>
        <x14:dataValidation type="list" allowBlank="1" showInputMessage="1" showErrorMessage="1" xr:uid="{0C3C2701-B3F0-4311-959E-679B1F695551}">
          <x14:formula1>
            <xm:f>'Drop downs'!$A$2:$A$3</xm:f>
          </x14:formula1>
          <xm:sqref>D8:D87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255C-237B-4A1A-BABF-F91ECF37EC8C}">
  <sheetPr codeName="Sheet55">
    <tabColor theme="4" tint="0.79998168889431442"/>
  </sheetPr>
  <dimension ref="A1:V98"/>
  <sheetViews>
    <sheetView topLeftCell="A43"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54.81640625" bestFit="1" customWidth="1"/>
    <col min="14" max="14" width="54.81640625" customWidth="1"/>
    <col min="15" max="16" width="6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1220</v>
      </c>
      <c r="D1" s="321"/>
      <c r="E1" s="321"/>
      <c r="F1" s="322"/>
      <c r="G1" s="16"/>
      <c r="I1" s="7"/>
      <c r="J1" s="7"/>
      <c r="K1" s="7"/>
    </row>
    <row r="2" spans="1:22" x14ac:dyDescent="0.35">
      <c r="A2" s="74" t="s">
        <v>31</v>
      </c>
      <c r="B2" s="9"/>
      <c r="C2" s="323" t="s">
        <v>1212</v>
      </c>
      <c r="D2" s="323"/>
      <c r="E2" s="323"/>
      <c r="F2" s="324"/>
      <c r="I2" s="8"/>
      <c r="J2" s="8"/>
      <c r="K2" s="8"/>
    </row>
    <row r="3" spans="1:22" ht="29.15" customHeight="1" x14ac:dyDescent="0.35">
      <c r="A3" s="75" t="s">
        <v>32</v>
      </c>
      <c r="B3" s="4"/>
      <c r="C3" s="323" t="s">
        <v>1221</v>
      </c>
      <c r="D3" s="323"/>
      <c r="E3" s="323"/>
      <c r="F3" s="324"/>
      <c r="I3" s="8"/>
      <c r="J3" s="8"/>
      <c r="K3" s="8"/>
    </row>
    <row r="4" spans="1:22" ht="17.25" customHeight="1" x14ac:dyDescent="0.35">
      <c r="A4" s="75" t="s">
        <v>33</v>
      </c>
      <c r="B4" s="17"/>
      <c r="C4" s="289" t="s">
        <v>447</v>
      </c>
      <c r="D4" s="289"/>
      <c r="E4" s="289"/>
      <c r="F4" s="290"/>
      <c r="I4" s="8"/>
      <c r="J4" s="8"/>
      <c r="K4" s="8"/>
      <c r="Q4" s="136"/>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03" t="s">
        <v>323</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1222</v>
      </c>
      <c r="L8" s="370"/>
      <c r="M8" s="544"/>
      <c r="N8" s="409"/>
      <c r="Q8" s="137"/>
      <c r="R8" s="12" t="str">
        <f>IF(OR(J8='Drop downs'!$G$7,J8='Drop downs'!$G$5), B8&amp;": "&amp;K8&amp;CHAR(10),"")</f>
        <v/>
      </c>
      <c r="S8" s="12" t="str">
        <f>IF(J8='Drop downs'!$G$2,B8&amp;": "&amp;K8&amp;""," ")</f>
        <v xml:space="preserve"> </v>
      </c>
      <c r="T8" s="12" t="str">
        <f>IF(GI1_Green_Belt_and_MOL!E8='Drop downs'!$B$6,GI1_Green_Belt_and_MOL!B8&amp;": "&amp;GI1_Green_Belt_and_MOL!K8&amp;"","")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545"/>
      <c r="N9" s="410"/>
      <c r="R9" s="12"/>
      <c r="S9" s="12"/>
      <c r="T9" s="12"/>
    </row>
    <row r="10" spans="1:22" x14ac:dyDescent="0.35">
      <c r="A10" s="377"/>
      <c r="B10" s="388"/>
      <c r="C10" s="24" t="s">
        <v>326</v>
      </c>
      <c r="D10" s="24" t="s">
        <v>257</v>
      </c>
      <c r="E10" s="386" t="s">
        <v>103</v>
      </c>
      <c r="F10" s="386" t="s">
        <v>103</v>
      </c>
      <c r="G10" s="386" t="s">
        <v>103</v>
      </c>
      <c r="H10" s="386" t="s">
        <v>103</v>
      </c>
      <c r="I10" s="386" t="s">
        <v>103</v>
      </c>
      <c r="J10" s="358" t="s">
        <v>161</v>
      </c>
      <c r="K10" s="296"/>
      <c r="L10" s="358"/>
      <c r="M10" s="545"/>
      <c r="N10" s="410"/>
      <c r="R10" s="12"/>
      <c r="S10" s="12"/>
      <c r="T10" s="12"/>
    </row>
    <row r="11" spans="1:22" x14ac:dyDescent="0.35">
      <c r="A11" s="377"/>
      <c r="B11" s="388"/>
      <c r="C11" s="24" t="s">
        <v>327</v>
      </c>
      <c r="D11" s="24" t="s">
        <v>257</v>
      </c>
      <c r="E11" s="386"/>
      <c r="F11" s="386"/>
      <c r="G11" s="386"/>
      <c r="H11" s="386"/>
      <c r="I11" s="386"/>
      <c r="J11" s="358"/>
      <c r="K11" s="296"/>
      <c r="L11" s="358"/>
      <c r="M11" s="545"/>
      <c r="N11" s="410"/>
      <c r="R11" s="12"/>
      <c r="S11" s="12"/>
      <c r="T11" s="12"/>
    </row>
    <row r="12" spans="1:22" x14ac:dyDescent="0.35">
      <c r="A12" s="377"/>
      <c r="B12" s="388"/>
      <c r="C12" s="24" t="s">
        <v>328</v>
      </c>
      <c r="D12" s="24" t="s">
        <v>257</v>
      </c>
      <c r="E12" s="386" t="s">
        <v>103</v>
      </c>
      <c r="F12" s="386" t="s">
        <v>103</v>
      </c>
      <c r="G12" s="386" t="s">
        <v>103</v>
      </c>
      <c r="H12" s="386" t="s">
        <v>103</v>
      </c>
      <c r="I12" s="386" t="s">
        <v>103</v>
      </c>
      <c r="J12" s="358" t="s">
        <v>161</v>
      </c>
      <c r="K12" s="296"/>
      <c r="L12" s="358"/>
      <c r="M12" s="545"/>
      <c r="N12" s="410"/>
      <c r="R12" s="12"/>
      <c r="S12" s="12"/>
      <c r="T12" s="12"/>
    </row>
    <row r="13" spans="1:22" x14ac:dyDescent="0.35">
      <c r="A13" s="377"/>
      <c r="B13" s="388"/>
      <c r="C13" s="24" t="s">
        <v>329</v>
      </c>
      <c r="D13" s="24" t="s">
        <v>257</v>
      </c>
      <c r="E13" s="386"/>
      <c r="F13" s="386"/>
      <c r="G13" s="386"/>
      <c r="H13" s="386"/>
      <c r="I13" s="386"/>
      <c r="J13" s="358"/>
      <c r="K13" s="296"/>
      <c r="L13" s="358"/>
      <c r="M13" s="545"/>
      <c r="N13" s="410"/>
      <c r="R13" s="12"/>
      <c r="S13" s="12"/>
      <c r="T13" s="12"/>
    </row>
    <row r="14" spans="1:22" x14ac:dyDescent="0.35">
      <c r="A14" s="377"/>
      <c r="B14" s="388"/>
      <c r="C14" s="24" t="s">
        <v>330</v>
      </c>
      <c r="D14" s="24" t="s">
        <v>257</v>
      </c>
      <c r="E14" s="386" t="s">
        <v>103</v>
      </c>
      <c r="F14" s="386" t="s">
        <v>103</v>
      </c>
      <c r="G14" s="386" t="s">
        <v>103</v>
      </c>
      <c r="H14" s="386" t="s">
        <v>103</v>
      </c>
      <c r="I14" s="386" t="s">
        <v>103</v>
      </c>
      <c r="J14" s="358" t="s">
        <v>161</v>
      </c>
      <c r="K14" s="296"/>
      <c r="L14" s="358"/>
      <c r="M14" s="545"/>
      <c r="N14" s="410"/>
      <c r="R14" s="12"/>
      <c r="S14" s="12"/>
      <c r="T14" s="12"/>
    </row>
    <row r="15" spans="1:22" x14ac:dyDescent="0.35">
      <c r="A15" s="377"/>
      <c r="B15" s="388"/>
      <c r="C15" s="24" t="s">
        <v>331</v>
      </c>
      <c r="D15" s="24" t="s">
        <v>257</v>
      </c>
      <c r="E15" s="386"/>
      <c r="F15" s="386"/>
      <c r="G15" s="386"/>
      <c r="H15" s="386"/>
      <c r="I15" s="386"/>
      <c r="J15" s="358"/>
      <c r="K15" s="296"/>
      <c r="L15" s="358"/>
      <c r="M15" s="545"/>
      <c r="N15" s="410"/>
      <c r="R15" s="12"/>
      <c r="S15" s="12"/>
      <c r="T15" s="12"/>
    </row>
    <row r="16" spans="1:22" ht="29" x14ac:dyDescent="0.35">
      <c r="A16" s="377"/>
      <c r="B16" s="388"/>
      <c r="C16" s="24" t="s">
        <v>332</v>
      </c>
      <c r="D16" s="24" t="s">
        <v>253</v>
      </c>
      <c r="E16" s="386" t="s">
        <v>103</v>
      </c>
      <c r="F16" s="386" t="s">
        <v>103</v>
      </c>
      <c r="G16" s="386" t="s">
        <v>103</v>
      </c>
      <c r="H16" s="386" t="s">
        <v>103</v>
      </c>
      <c r="I16" s="386" t="s">
        <v>103</v>
      </c>
      <c r="J16" s="358" t="s">
        <v>161</v>
      </c>
      <c r="K16" s="296"/>
      <c r="L16" s="358"/>
      <c r="M16" s="545"/>
      <c r="N16" s="410"/>
      <c r="R16" s="12"/>
      <c r="S16" s="12"/>
      <c r="T16" s="12"/>
    </row>
    <row r="17" spans="1:22" ht="15" thickBot="1" x14ac:dyDescent="0.4">
      <c r="A17" s="378"/>
      <c r="B17" s="327"/>
      <c r="C17" s="19" t="s">
        <v>333</v>
      </c>
      <c r="D17" s="19" t="s">
        <v>257</v>
      </c>
      <c r="E17" s="318"/>
      <c r="F17" s="318"/>
      <c r="G17" s="318"/>
      <c r="H17" s="318"/>
      <c r="I17" s="318"/>
      <c r="J17" s="330"/>
      <c r="K17" s="380"/>
      <c r="L17" s="330"/>
      <c r="M17" s="546"/>
      <c r="N17" s="494"/>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IF(GI1_Green_Belt_and_MOL!E18='Drop downs'!$B$6,GI1_Green_Belt_and_MOL!B18&amp;": "&amp;GI1_Green_Belt_and_MOL!K18&amp;"","")</f>
        <v/>
      </c>
      <c r="U18" t="str">
        <f t="shared" ref="U18:U65"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3" thickBot="1" x14ac:dyDescent="0.4">
      <c r="A20" s="376" t="s">
        <v>337</v>
      </c>
      <c r="B20" s="367" t="s">
        <v>120</v>
      </c>
      <c r="C20" s="79" t="s">
        <v>338</v>
      </c>
      <c r="D20" s="79"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IF(GI1_Green_Belt_and_MOL!E20='Drop downs'!$B$6,GI1_Green_Belt_and_MOL!B20&amp;": "&amp;GI1_Green_Belt_and_MOL!K20&amp;"","")</f>
        <v/>
      </c>
      <c r="U20" t="str">
        <f t="shared" si="0"/>
        <v/>
      </c>
      <c r="V20" t="str">
        <f>IF(N20&gt;0,B20&amp;":"&amp;N20&amp;"
","")</f>
        <v/>
      </c>
    </row>
    <row r="21" spans="1:22" ht="15" customHeight="1" thickBot="1" x14ac:dyDescent="0.4">
      <c r="A21" s="377"/>
      <c r="B21" s="368"/>
      <c r="C21" s="3" t="s">
        <v>339</v>
      </c>
      <c r="D21" s="79" t="s">
        <v>257</v>
      </c>
      <c r="E21" s="358"/>
      <c r="F21" s="358"/>
      <c r="G21" s="358"/>
      <c r="H21" s="358"/>
      <c r="I21" s="358"/>
      <c r="J21" s="358"/>
      <c r="K21" s="296"/>
      <c r="L21" s="358"/>
      <c r="M21" s="293"/>
      <c r="N21" s="391"/>
      <c r="R21" s="12"/>
      <c r="S21" s="12"/>
      <c r="T21" s="12"/>
    </row>
    <row r="22" spans="1:22" ht="14.5" customHeight="1" thickBot="1" x14ac:dyDescent="0.4">
      <c r="A22" s="377"/>
      <c r="B22" s="368"/>
      <c r="C22" s="3" t="s">
        <v>340</v>
      </c>
      <c r="D22" s="79" t="s">
        <v>257</v>
      </c>
      <c r="E22" s="358"/>
      <c r="F22" s="358"/>
      <c r="G22" s="358"/>
      <c r="H22" s="358"/>
      <c r="I22" s="358"/>
      <c r="J22" s="358"/>
      <c r="K22" s="296"/>
      <c r="L22" s="358"/>
      <c r="M22" s="293"/>
      <c r="N22" s="391"/>
      <c r="R22" s="12"/>
      <c r="S22" s="12"/>
      <c r="T22" s="12"/>
    </row>
    <row r="23" spans="1:22" ht="15" thickBot="1" x14ac:dyDescent="0.4">
      <c r="A23" s="377"/>
      <c r="B23" s="368"/>
      <c r="C23" s="3" t="s">
        <v>341</v>
      </c>
      <c r="D23" s="79" t="s">
        <v>257</v>
      </c>
      <c r="E23" s="358"/>
      <c r="F23" s="358"/>
      <c r="G23" s="358"/>
      <c r="H23" s="358"/>
      <c r="I23" s="358"/>
      <c r="J23" s="358"/>
      <c r="K23" s="296"/>
      <c r="L23" s="358"/>
      <c r="M23" s="293"/>
      <c r="N23" s="391"/>
      <c r="R23" s="12"/>
      <c r="S23" s="12"/>
      <c r="T23" s="12"/>
    </row>
    <row r="24" spans="1:22" ht="14.5" customHeight="1" thickBot="1" x14ac:dyDescent="0.4">
      <c r="A24" s="377"/>
      <c r="B24" s="368"/>
      <c r="C24" s="3" t="s">
        <v>342</v>
      </c>
      <c r="D24" s="79" t="s">
        <v>257</v>
      </c>
      <c r="E24" s="358"/>
      <c r="F24" s="358"/>
      <c r="G24" s="358"/>
      <c r="H24" s="358"/>
      <c r="I24" s="358"/>
      <c r="J24" s="358"/>
      <c r="K24" s="296"/>
      <c r="L24" s="358"/>
      <c r="M24" s="293"/>
      <c r="N24" s="391"/>
      <c r="R24" s="12"/>
      <c r="S24" s="12"/>
      <c r="T24" s="12"/>
    </row>
    <row r="25" spans="1:22" ht="29.5" thickBot="1" x14ac:dyDescent="0.4">
      <c r="A25" s="377"/>
      <c r="B25" s="368"/>
      <c r="C25" s="3" t="s">
        <v>343</v>
      </c>
      <c r="D25" s="79" t="s">
        <v>257</v>
      </c>
      <c r="E25" s="358"/>
      <c r="F25" s="358"/>
      <c r="G25" s="358"/>
      <c r="H25" s="358"/>
      <c r="I25" s="358"/>
      <c r="J25" s="358"/>
      <c r="K25" s="296"/>
      <c r="L25" s="358"/>
      <c r="M25" s="293"/>
      <c r="N25" s="391"/>
      <c r="R25" s="12"/>
      <c r="S25" s="12"/>
      <c r="T25" s="12"/>
    </row>
    <row r="26" spans="1:22" ht="14.5" customHeight="1" thickBot="1" x14ac:dyDescent="0.4">
      <c r="A26" s="377"/>
      <c r="B26" s="368"/>
      <c r="C26" s="3" t="s">
        <v>344</v>
      </c>
      <c r="D26" s="79" t="s">
        <v>257</v>
      </c>
      <c r="E26" s="358"/>
      <c r="F26" s="358"/>
      <c r="G26" s="358"/>
      <c r="H26" s="358"/>
      <c r="I26" s="358"/>
      <c r="J26" s="358"/>
      <c r="K26" s="296"/>
      <c r="L26" s="358"/>
      <c r="M26" s="293"/>
      <c r="N26" s="391"/>
      <c r="R26" s="12"/>
      <c r="S26" s="12"/>
      <c r="T26" s="12"/>
    </row>
    <row r="27" spans="1:22" ht="29.5" thickBot="1" x14ac:dyDescent="0.4">
      <c r="A27" s="378"/>
      <c r="B27" s="369"/>
      <c r="C27" s="15" t="s">
        <v>345</v>
      </c>
      <c r="D27" s="79"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421</v>
      </c>
      <c r="F28" s="370" t="s">
        <v>422</v>
      </c>
      <c r="G28" s="370" t="s">
        <v>427</v>
      </c>
      <c r="H28" s="370" t="s">
        <v>631</v>
      </c>
      <c r="I28" s="370" t="s">
        <v>425</v>
      </c>
      <c r="J28" s="370" t="s">
        <v>159</v>
      </c>
      <c r="K28" s="379" t="s">
        <v>1223</v>
      </c>
      <c r="L28" s="370"/>
      <c r="M28" s="374"/>
      <c r="N28" s="390"/>
      <c r="R28" s="12" t="str">
        <f>IF(OR(J28='Drop downs'!$G$7,J28='Drop downs'!$G$5), B28&amp;": "&amp;K28&amp;CHAR(10),"")</f>
        <v/>
      </c>
      <c r="S28" s="12" t="str">
        <f>IF(J28='Drop downs'!$G$2,B28&amp;": "&amp;K28&amp;""," ")</f>
        <v xml:space="preserve"> </v>
      </c>
      <c r="T28" s="12" t="str">
        <f>IF(GI1_Green_Belt_and_MOL!E28='Drop downs'!$B$6,GI1_Green_Belt_and_MOL!B28&amp;": "&amp;GI1_Green_Belt_and_MOL!K28&amp;"","")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253</v>
      </c>
      <c r="E34" s="358"/>
      <c r="F34" s="358"/>
      <c r="G34" s="358"/>
      <c r="H34" s="358"/>
      <c r="I34" s="358"/>
      <c r="J34" s="358"/>
      <c r="K34" s="296"/>
      <c r="L34" s="358"/>
      <c r="M34" s="293"/>
      <c r="N34" s="391"/>
      <c r="R34" s="12"/>
      <c r="S34" s="12"/>
      <c r="T34" s="12"/>
    </row>
    <row r="35" spans="1:22" ht="15" thickBot="1" x14ac:dyDescent="0.4">
      <c r="A35" s="382"/>
      <c r="B35" s="369"/>
      <c r="C35" s="93" t="s">
        <v>354</v>
      </c>
      <c r="D35" s="80"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253</v>
      </c>
      <c r="E36" s="332" t="s">
        <v>103</v>
      </c>
      <c r="F36" s="332" t="s">
        <v>103</v>
      </c>
      <c r="G36" s="332" t="s">
        <v>103</v>
      </c>
      <c r="H36" s="332" t="s">
        <v>103</v>
      </c>
      <c r="I36" s="332" t="s">
        <v>103</v>
      </c>
      <c r="J36" s="332" t="s">
        <v>161</v>
      </c>
      <c r="K36" s="360" t="s">
        <v>1224</v>
      </c>
      <c r="L36" s="332"/>
      <c r="M36" s="608"/>
      <c r="N36" s="492"/>
      <c r="O36" s="650"/>
      <c r="P36" s="157"/>
      <c r="R36" s="12" t="str">
        <f>IF(OR(J36='Drop downs'!$G$7,J36='Drop downs'!$G$5), B36&amp;": "&amp;K36&amp;CHAR(10),"")</f>
        <v/>
      </c>
      <c r="S36" s="12" t="str">
        <f>IF(J36='Drop downs'!$G$2,B36&amp;": "&amp;K36&amp;""," ")</f>
        <v xml:space="preserve"> </v>
      </c>
      <c r="T36" s="12" t="str">
        <f>IF(GI1_Green_Belt_and_MOL!E36='Drop downs'!$B$6,GI1_Green_Belt_and_MOL!B36&amp;": "&amp;GI1_Green_Belt_and_MOL!K36&amp;"","")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545"/>
      <c r="N37" s="410"/>
      <c r="O37" s="650"/>
      <c r="P37" s="157"/>
      <c r="Q37" s="137"/>
      <c r="R37" s="12"/>
      <c r="S37" s="12"/>
      <c r="T37" s="12"/>
    </row>
    <row r="38" spans="1:22" x14ac:dyDescent="0.35">
      <c r="A38" s="377"/>
      <c r="B38" s="368"/>
      <c r="C38" s="3" t="s">
        <v>358</v>
      </c>
      <c r="D38" s="3" t="s">
        <v>257</v>
      </c>
      <c r="E38" s="358"/>
      <c r="F38" s="358"/>
      <c r="G38" s="358"/>
      <c r="H38" s="358"/>
      <c r="I38" s="358"/>
      <c r="J38" s="358"/>
      <c r="K38" s="296"/>
      <c r="L38" s="358"/>
      <c r="M38" s="545"/>
      <c r="N38" s="410"/>
      <c r="O38" s="650"/>
      <c r="P38" s="157"/>
      <c r="R38" s="12"/>
      <c r="S38" s="12"/>
      <c r="T38" s="12"/>
    </row>
    <row r="39" spans="1:22" ht="29" x14ac:dyDescent="0.35">
      <c r="A39" s="377"/>
      <c r="B39" s="368"/>
      <c r="C39" s="3" t="s">
        <v>359</v>
      </c>
      <c r="D39" s="3" t="s">
        <v>257</v>
      </c>
      <c r="E39" s="358"/>
      <c r="F39" s="358"/>
      <c r="G39" s="358"/>
      <c r="H39" s="358"/>
      <c r="I39" s="358"/>
      <c r="J39" s="358"/>
      <c r="K39" s="296"/>
      <c r="L39" s="358"/>
      <c r="M39" s="545"/>
      <c r="N39" s="410"/>
      <c r="O39" s="650"/>
      <c r="P39" s="157"/>
      <c r="R39" s="12"/>
      <c r="S39" s="12"/>
      <c r="T39" s="12"/>
    </row>
    <row r="40" spans="1:22" ht="43.5" x14ac:dyDescent="0.35">
      <c r="A40" s="377"/>
      <c r="B40" s="368"/>
      <c r="C40" s="3" t="s">
        <v>360</v>
      </c>
      <c r="D40" s="3" t="s">
        <v>257</v>
      </c>
      <c r="E40" s="358"/>
      <c r="F40" s="358"/>
      <c r="G40" s="358"/>
      <c r="H40" s="358"/>
      <c r="I40" s="358"/>
      <c r="J40" s="358"/>
      <c r="K40" s="296"/>
      <c r="L40" s="358"/>
      <c r="M40" s="545"/>
      <c r="N40" s="410"/>
      <c r="O40" s="650"/>
      <c r="P40" s="157"/>
      <c r="R40" s="12"/>
      <c r="S40" s="12"/>
      <c r="T40" s="12"/>
    </row>
    <row r="41" spans="1:22" ht="29.5" thickBot="1" x14ac:dyDescent="0.4">
      <c r="A41" s="382"/>
      <c r="B41" s="369"/>
      <c r="C41" s="80" t="s">
        <v>361</v>
      </c>
      <c r="D41" s="80" t="s">
        <v>257</v>
      </c>
      <c r="E41" s="359"/>
      <c r="F41" s="359"/>
      <c r="G41" s="359"/>
      <c r="H41" s="359"/>
      <c r="I41" s="359"/>
      <c r="J41" s="359"/>
      <c r="K41" s="361"/>
      <c r="L41" s="359"/>
      <c r="M41" s="609"/>
      <c r="N41" s="411"/>
      <c r="O41" s="650"/>
      <c r="P41" s="157"/>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t="s">
        <v>257</v>
      </c>
      <c r="M42" s="362"/>
      <c r="N42" s="394"/>
      <c r="R42" s="12" t="str">
        <f>IF(OR(J42='Drop downs'!$G$7,J42='Drop downs'!$G$5), B42&amp;": "&amp;K42&amp;CHAR(10),"")</f>
        <v/>
      </c>
      <c r="S42" s="12" t="str">
        <f>IF(J42='Drop downs'!$G$2,B42&amp;": "&amp;K42&amp;""," ")</f>
        <v xml:space="preserve"> </v>
      </c>
      <c r="T42" s="12" t="str">
        <f>IF(GI1_Green_Belt_and_MOL!E42='Drop downs'!$B$6,GI1_Green_Belt_and_MOL!B42&amp;": "&amp;GI1_Green_Belt_and_MOL!K42&amp;"","")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654"/>
      <c r="N47" s="652" t="s">
        <v>1225</v>
      </c>
      <c r="O47" s="651"/>
      <c r="P47" s="158"/>
      <c r="R47" s="12" t="str">
        <f>IF(OR(J47='Drop downs'!$G$7,J47='Drop downs'!$G$5), B47&amp;": "&amp;K47&amp;CHAR(10),"")</f>
        <v/>
      </c>
      <c r="S47" s="12" t="str">
        <f>IF(J47='Drop downs'!$G$2,B47&amp;": "&amp;K47&amp;""," ")</f>
        <v xml:space="preserve"> </v>
      </c>
      <c r="T47" s="12" t="str">
        <f>IF(GI1_Green_Belt_and_MOL!E47='Drop downs'!$B$6,GI1_Green_Belt_and_MOL!B47&amp;": "&amp;GI1_Green_Belt_and_MOL!K47&amp;"","")</f>
        <v/>
      </c>
      <c r="U47" t="str">
        <f>IF(N47&gt;0,B47&amp;":"&amp;N47&amp;"
","")</f>
        <v xml:space="preserve">IIA7:Enhancement: cross reference with Policy GR7 External Lighting to try and achieve darker night skies in these more open parts of the borough.
</v>
      </c>
      <c r="V47" t="e">
        <f>IF(#REF!&gt;0,B47&amp;":"&amp;#REF!&amp;"
","")</f>
        <v>#REF!</v>
      </c>
    </row>
    <row r="48" spans="1:22" ht="52.5" customHeight="1" thickBot="1" x14ac:dyDescent="0.4">
      <c r="A48" s="378"/>
      <c r="B48" s="369"/>
      <c r="C48" s="15" t="s">
        <v>370</v>
      </c>
      <c r="D48" s="15" t="s">
        <v>257</v>
      </c>
      <c r="E48" s="330"/>
      <c r="F48" s="330"/>
      <c r="G48" s="330"/>
      <c r="H48" s="330"/>
      <c r="I48" s="330"/>
      <c r="J48" s="330"/>
      <c r="K48" s="380"/>
      <c r="L48" s="330"/>
      <c r="M48" s="502"/>
      <c r="N48" s="653"/>
      <c r="O48" s="651"/>
      <c r="P48" s="158"/>
      <c r="R48" s="12" t="str">
        <f>IF(OR(J48='Drop downs'!$G$7,J48='Drop downs'!$G$5), B48&amp;": "&amp;K48&amp;CHAR(10),"")</f>
        <v/>
      </c>
      <c r="S48" s="12" t="str">
        <f>IF(J48='Drop downs'!$G$2,B48&amp;": "&amp;K48&amp;""," ")</f>
        <v xml:space="preserve"> </v>
      </c>
      <c r="T48" s="12" t="str">
        <f>IF(GI1_Green_Belt_and_MOL!E48='Drop downs'!$B$6,GI1_Green_Belt_and_MOL!B48&amp;": "&amp;GI1_Green_Belt_and_MOL!K48&amp;"","")</f>
        <v xml:space="preserve">: </v>
      </c>
    </row>
    <row r="49" spans="1:22" ht="29" x14ac:dyDescent="0.35">
      <c r="A49" s="376" t="s">
        <v>371</v>
      </c>
      <c r="B49" s="367" t="s">
        <v>125</v>
      </c>
      <c r="C49" s="86" t="s">
        <v>372</v>
      </c>
      <c r="D49" s="79"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IF(GI1_Green_Belt_and_MOL!E49='Drop downs'!$B$6,GI1_Green_Belt_and_MOL!B49&amp;": "&amp;GI1_Green_Belt_and_MOL!K49&amp;"","")</f>
        <v/>
      </c>
      <c r="U49" t="str">
        <f t="shared" si="0"/>
        <v/>
      </c>
      <c r="V49" t="str">
        <f>IF(N49&gt;0,B49&amp;":"&amp;N49&amp;"
","")</f>
        <v/>
      </c>
    </row>
    <row r="50" spans="1:22" x14ac:dyDescent="0.35">
      <c r="A50" s="377"/>
      <c r="B50" s="368"/>
      <c r="C50" s="24" t="s">
        <v>373</v>
      </c>
      <c r="D50" s="3" t="s">
        <v>257</v>
      </c>
      <c r="E50" s="358"/>
      <c r="F50" s="358"/>
      <c r="G50" s="358"/>
      <c r="H50" s="358"/>
      <c r="I50" s="358"/>
      <c r="J50" s="358"/>
      <c r="K50" s="296"/>
      <c r="L50" s="358"/>
      <c r="M50" s="293"/>
      <c r="N50" s="391"/>
      <c r="R50" s="12"/>
      <c r="S50" s="12"/>
      <c r="T50" s="12"/>
    </row>
    <row r="51" spans="1:22" x14ac:dyDescent="0.35">
      <c r="A51" s="377"/>
      <c r="B51" s="368"/>
      <c r="C51" s="97" t="s">
        <v>374</v>
      </c>
      <c r="D51" s="3" t="s">
        <v>257</v>
      </c>
      <c r="E51" s="358"/>
      <c r="F51" s="358"/>
      <c r="G51" s="358"/>
      <c r="H51" s="358"/>
      <c r="I51" s="358"/>
      <c r="J51" s="358"/>
      <c r="K51" s="296"/>
      <c r="L51" s="358"/>
      <c r="M51" s="293"/>
      <c r="N51" s="391"/>
      <c r="R51" s="12"/>
      <c r="S51" s="12"/>
      <c r="T51" s="12"/>
    </row>
    <row r="52" spans="1:22" x14ac:dyDescent="0.35">
      <c r="A52" s="377"/>
      <c r="B52" s="368"/>
      <c r="C52" s="24" t="s">
        <v>375</v>
      </c>
      <c r="D52" s="3" t="s">
        <v>257</v>
      </c>
      <c r="E52" s="358"/>
      <c r="F52" s="358"/>
      <c r="G52" s="358"/>
      <c r="H52" s="358"/>
      <c r="I52" s="358"/>
      <c r="J52" s="358"/>
      <c r="K52" s="296"/>
      <c r="L52" s="358"/>
      <c r="M52" s="293"/>
      <c r="N52" s="391"/>
      <c r="R52" s="12"/>
      <c r="S52" s="12"/>
      <c r="T52" s="12"/>
    </row>
    <row r="53" spans="1:22" ht="15" thickBot="1" x14ac:dyDescent="0.4">
      <c r="A53" s="378"/>
      <c r="B53" s="369"/>
      <c r="C53" s="19" t="s">
        <v>376</v>
      </c>
      <c r="D53" s="15"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79" t="s">
        <v>257</v>
      </c>
      <c r="E54" s="370" t="s">
        <v>103</v>
      </c>
      <c r="F54" s="370" t="s">
        <v>103</v>
      </c>
      <c r="G54" s="370" t="s">
        <v>103</v>
      </c>
      <c r="H54" s="370" t="s">
        <v>103</v>
      </c>
      <c r="I54" s="370" t="s">
        <v>103</v>
      </c>
      <c r="J54" s="370" t="s">
        <v>161</v>
      </c>
      <c r="K54" s="379" t="s">
        <v>438</v>
      </c>
      <c r="L54" s="370"/>
      <c r="M54" s="374"/>
      <c r="N54" s="390"/>
      <c r="R54" s="12" t="str">
        <f>IF(OR(J54='Drop downs'!$G$7,J54='Drop downs'!$G$5), B54&amp;": "&amp;K54&amp;CHAR(10),"")</f>
        <v/>
      </c>
      <c r="S54" s="12" t="str">
        <f>IF(J54='Drop downs'!$G$2,B54&amp;": "&amp;K54&amp;""," ")</f>
        <v xml:space="preserve"> </v>
      </c>
      <c r="T54" s="12" t="str">
        <f>IF(GI1_Green_Belt_and_MOL!E54='Drop downs'!$B$6,GI1_Green_Belt_and_MOL!B54&amp;": "&amp;GI1_Green_Belt_and_MOL!K54&amp;"","")</f>
        <v/>
      </c>
      <c r="U54" t="str">
        <f t="shared" si="0"/>
        <v/>
      </c>
      <c r="V54" t="str">
        <f>IF(N54&gt;0,B54&amp;":"&amp;N54&amp;"
","")</f>
        <v/>
      </c>
    </row>
    <row r="55" spans="1:22" ht="14.5" customHeight="1" x14ac:dyDescent="0.35">
      <c r="A55" s="377"/>
      <c r="B55" s="368"/>
      <c r="C55" s="94" t="s">
        <v>379</v>
      </c>
      <c r="D55" s="3"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257</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257</v>
      </c>
      <c r="E57" s="370" t="s">
        <v>421</v>
      </c>
      <c r="F57" s="370" t="s">
        <v>444</v>
      </c>
      <c r="G57" s="370" t="s">
        <v>510</v>
      </c>
      <c r="H57" s="370" t="s">
        <v>631</v>
      </c>
      <c r="I57" s="370" t="s">
        <v>439</v>
      </c>
      <c r="J57" s="370" t="s">
        <v>159</v>
      </c>
      <c r="K57" s="379" t="s">
        <v>1226</v>
      </c>
      <c r="L57" s="370"/>
      <c r="M57" s="374"/>
      <c r="N57" s="390"/>
      <c r="O57" s="650"/>
      <c r="P57" s="157"/>
      <c r="R57" s="12" t="str">
        <f>IF(OR(J57='Drop downs'!$G$7,J57='Drop downs'!$G$5), B57&amp;": "&amp;K57&amp;CHAR(10),"")</f>
        <v/>
      </c>
      <c r="S57" s="12" t="str">
        <f>IF(J57='Drop downs'!$G$2,B57&amp;": "&amp;K57&amp;""," ")</f>
        <v xml:space="preserve"> </v>
      </c>
      <c r="T57" s="12" t="str">
        <f>IF(GI1_Green_Belt_and_MOL!E57='Drop downs'!$B$6,GI1_Green_Belt_and_MOL!B57&amp;": "&amp;GI1_Green_Belt_and_MOL!K57&amp;"","")</f>
        <v/>
      </c>
      <c r="U57" t="str">
        <f t="shared" si="0"/>
        <v/>
      </c>
      <c r="V57" t="str">
        <f>IF(N57&gt;0,B57&amp;":"&amp;N57&amp;"
","")</f>
        <v/>
      </c>
    </row>
    <row r="58" spans="1:22" x14ac:dyDescent="0.35">
      <c r="A58" s="377"/>
      <c r="B58" s="368"/>
      <c r="C58" s="24" t="s">
        <v>383</v>
      </c>
      <c r="D58" s="24" t="s">
        <v>257</v>
      </c>
      <c r="E58" s="358"/>
      <c r="F58" s="358"/>
      <c r="G58" s="358"/>
      <c r="H58" s="358"/>
      <c r="I58" s="358"/>
      <c r="J58" s="358"/>
      <c r="K58" s="296"/>
      <c r="L58" s="358"/>
      <c r="M58" s="293"/>
      <c r="N58" s="391"/>
      <c r="O58" s="650"/>
      <c r="P58" s="157"/>
      <c r="R58" s="12"/>
      <c r="S58" s="12"/>
      <c r="T58" s="12"/>
    </row>
    <row r="59" spans="1:22" x14ac:dyDescent="0.35">
      <c r="A59" s="377"/>
      <c r="B59" s="368"/>
      <c r="C59" s="24" t="s">
        <v>384</v>
      </c>
      <c r="D59" s="24" t="s">
        <v>253</v>
      </c>
      <c r="E59" s="358"/>
      <c r="F59" s="358"/>
      <c r="G59" s="358"/>
      <c r="H59" s="358"/>
      <c r="I59" s="358"/>
      <c r="J59" s="358"/>
      <c r="K59" s="296"/>
      <c r="L59" s="358"/>
      <c r="M59" s="293"/>
      <c r="N59" s="391"/>
      <c r="O59" s="650"/>
      <c r="P59" s="157"/>
      <c r="R59" s="12"/>
      <c r="S59" s="12"/>
      <c r="T59" s="12"/>
    </row>
    <row r="60" spans="1:22" x14ac:dyDescent="0.35">
      <c r="A60" s="377"/>
      <c r="B60" s="368"/>
      <c r="C60" s="24" t="s">
        <v>385</v>
      </c>
      <c r="D60" s="24" t="s">
        <v>257</v>
      </c>
      <c r="E60" s="358"/>
      <c r="F60" s="358"/>
      <c r="G60" s="358"/>
      <c r="H60" s="358"/>
      <c r="I60" s="358"/>
      <c r="J60" s="358"/>
      <c r="K60" s="296"/>
      <c r="L60" s="358"/>
      <c r="M60" s="293"/>
      <c r="N60" s="391"/>
      <c r="O60" s="650"/>
      <c r="P60" s="157"/>
      <c r="R60" s="12"/>
      <c r="S60" s="12"/>
      <c r="T60" s="12"/>
    </row>
    <row r="61" spans="1:22" x14ac:dyDescent="0.35">
      <c r="A61" s="377"/>
      <c r="B61" s="368"/>
      <c r="C61" s="24" t="s">
        <v>386</v>
      </c>
      <c r="D61" s="24" t="s">
        <v>253</v>
      </c>
      <c r="E61" s="358"/>
      <c r="F61" s="358"/>
      <c r="G61" s="358"/>
      <c r="H61" s="358"/>
      <c r="I61" s="358"/>
      <c r="J61" s="358"/>
      <c r="K61" s="296"/>
      <c r="L61" s="358"/>
      <c r="M61" s="293"/>
      <c r="N61" s="391"/>
      <c r="O61" s="650"/>
      <c r="P61" s="157"/>
      <c r="R61" s="12"/>
      <c r="S61" s="12"/>
      <c r="T61" s="12"/>
    </row>
    <row r="62" spans="1:22" x14ac:dyDescent="0.35">
      <c r="A62" s="377"/>
      <c r="B62" s="368"/>
      <c r="C62" s="24" t="s">
        <v>387</v>
      </c>
      <c r="D62" s="24" t="s">
        <v>257</v>
      </c>
      <c r="E62" s="358"/>
      <c r="F62" s="358"/>
      <c r="G62" s="358"/>
      <c r="H62" s="358"/>
      <c r="I62" s="358"/>
      <c r="J62" s="358"/>
      <c r="K62" s="296"/>
      <c r="L62" s="358"/>
      <c r="M62" s="293"/>
      <c r="N62" s="391"/>
      <c r="O62" s="650"/>
      <c r="P62" s="157"/>
      <c r="R62" s="12"/>
      <c r="S62" s="12"/>
      <c r="T62" s="12"/>
    </row>
    <row r="63" spans="1:22" ht="29" x14ac:dyDescent="0.35">
      <c r="A63" s="377"/>
      <c r="B63" s="368"/>
      <c r="C63" s="24" t="s">
        <v>388</v>
      </c>
      <c r="D63" s="24" t="s">
        <v>253</v>
      </c>
      <c r="E63" s="358"/>
      <c r="F63" s="358"/>
      <c r="G63" s="358"/>
      <c r="H63" s="358"/>
      <c r="I63" s="358"/>
      <c r="J63" s="358"/>
      <c r="K63" s="296"/>
      <c r="L63" s="358"/>
      <c r="M63" s="293"/>
      <c r="N63" s="391"/>
      <c r="O63" s="650"/>
      <c r="P63" s="157"/>
      <c r="R63" s="12"/>
      <c r="S63" s="12"/>
      <c r="T63" s="12"/>
    </row>
    <row r="64" spans="1:22" ht="15" thickBot="1" x14ac:dyDescent="0.4">
      <c r="A64" s="378"/>
      <c r="B64" s="369"/>
      <c r="C64" s="19" t="s">
        <v>389</v>
      </c>
      <c r="D64" s="19" t="s">
        <v>257</v>
      </c>
      <c r="E64" s="330"/>
      <c r="F64" s="330"/>
      <c r="G64" s="330"/>
      <c r="H64" s="330"/>
      <c r="I64" s="330"/>
      <c r="J64" s="330"/>
      <c r="K64" s="380"/>
      <c r="L64" s="330"/>
      <c r="M64" s="375"/>
      <c r="N64" s="392"/>
      <c r="O64" s="650"/>
      <c r="P64" s="157"/>
      <c r="R64" s="12"/>
      <c r="S64" s="12"/>
      <c r="T64" s="12"/>
    </row>
    <row r="65" spans="1:22" x14ac:dyDescent="0.35">
      <c r="A65" s="376" t="s">
        <v>390</v>
      </c>
      <c r="B65" s="367" t="s">
        <v>128</v>
      </c>
      <c r="C65" s="85" t="s">
        <v>391</v>
      </c>
      <c r="D65" s="86" t="s">
        <v>253</v>
      </c>
      <c r="E65" s="370" t="s">
        <v>421</v>
      </c>
      <c r="F65" s="370" t="s">
        <v>422</v>
      </c>
      <c r="G65" s="370" t="s">
        <v>510</v>
      </c>
      <c r="H65" s="370" t="s">
        <v>631</v>
      </c>
      <c r="I65" s="370" t="s">
        <v>439</v>
      </c>
      <c r="J65" s="370" t="s">
        <v>159</v>
      </c>
      <c r="K65" s="379" t="s">
        <v>1227</v>
      </c>
      <c r="L65" s="370"/>
      <c r="M65" s="374"/>
      <c r="N65" s="390"/>
      <c r="R65" s="12" t="str">
        <f>IF(OR(J65='Drop downs'!$G$7,J65='Drop downs'!$G$5), B65&amp;": "&amp;K65&amp;CHAR(10),"")</f>
        <v/>
      </c>
      <c r="S65" s="12" t="str">
        <f>IF(J65='Drop downs'!$G$2,B65&amp;": "&amp;K65&amp;""," ")</f>
        <v xml:space="preserve"> </v>
      </c>
      <c r="T65" s="12" t="str">
        <f>IF(GI1_Green_Belt_and_MOL!E65='Drop downs'!$B$6,GI1_Green_Belt_and_MOL!B65&amp;": "&amp;GI1_Green_Belt_and_MOL!K65&amp;"","")</f>
        <v/>
      </c>
      <c r="U65" t="str">
        <f t="shared" si="0"/>
        <v/>
      </c>
      <c r="V65" t="str">
        <f>IF(N65&gt;0,B65&amp;":"&amp;N65&amp;"
","")</f>
        <v/>
      </c>
    </row>
    <row r="66" spans="1:22" x14ac:dyDescent="0.35">
      <c r="A66" s="377"/>
      <c r="B66" s="368"/>
      <c r="C66" s="83" t="s">
        <v>392</v>
      </c>
      <c r="D66" s="24" t="s">
        <v>253</v>
      </c>
      <c r="E66" s="358"/>
      <c r="F66" s="358"/>
      <c r="G66" s="358"/>
      <c r="H66" s="358"/>
      <c r="I66" s="358"/>
      <c r="J66" s="358"/>
      <c r="K66" s="296"/>
      <c r="L66" s="358"/>
      <c r="M66" s="293"/>
      <c r="N66" s="391"/>
      <c r="R66" s="12"/>
      <c r="S66" s="12"/>
      <c r="T66" s="12"/>
    </row>
    <row r="67" spans="1:22" ht="29" x14ac:dyDescent="0.35">
      <c r="A67" s="377"/>
      <c r="B67" s="368"/>
      <c r="C67" s="83" t="s">
        <v>393</v>
      </c>
      <c r="D67" s="24" t="s">
        <v>253</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631</v>
      </c>
      <c r="I72" s="370" t="s">
        <v>425</v>
      </c>
      <c r="J72" s="370" t="s">
        <v>159</v>
      </c>
      <c r="K72" s="371" t="s">
        <v>1228</v>
      </c>
      <c r="L72" s="370"/>
      <c r="M72" s="374"/>
      <c r="N72" s="544" t="s">
        <v>1229</v>
      </c>
      <c r="O72" s="650"/>
      <c r="P72" s="157"/>
      <c r="Q72" s="136"/>
      <c r="R72" s="12" t="str">
        <f>IF(OR(J72='Drop downs'!$G$7,J72='Drop downs'!$G$5), B72&amp;": "&amp;K72&amp;CHAR(10),"")</f>
        <v/>
      </c>
      <c r="S72" s="12" t="str">
        <f>IF(J72='Drop downs'!$G$2,B72&amp;": "&amp;K72&amp;""," ")</f>
        <v xml:space="preserve"> </v>
      </c>
      <c r="T72" s="12" t="str">
        <f>IF(GI1_Green_Belt_and_MOL!E72='Drop downs'!$B$6,GI1_Green_Belt_and_MOL!B72&amp;": "&amp;GI1_Green_Belt_and_MOL!K72&amp;"","")</f>
        <v/>
      </c>
      <c r="U72" t="str">
        <f>IF(N72&gt;0,B72&amp;":"&amp;N72&amp;"
","")</f>
        <v xml:space="preserve">IIA12:Enhancement: The policy should safeguard Green Belt and Metropolitan Open Land from all development, not just inappropriate development.
</v>
      </c>
      <c r="V72" t="e">
        <f>IF(#REF!&gt;0,B72&amp;":"&amp;#REF!&amp;"
","")</f>
        <v>#REF!</v>
      </c>
    </row>
    <row r="73" spans="1:22" x14ac:dyDescent="0.35">
      <c r="A73" s="377"/>
      <c r="B73" s="368"/>
      <c r="C73" s="83" t="s">
        <v>400</v>
      </c>
      <c r="D73" s="24" t="s">
        <v>253</v>
      </c>
      <c r="E73" s="358"/>
      <c r="F73" s="358"/>
      <c r="G73" s="358"/>
      <c r="H73" s="358"/>
      <c r="I73" s="358"/>
      <c r="J73" s="358"/>
      <c r="K73" s="372"/>
      <c r="L73" s="358"/>
      <c r="M73" s="293"/>
      <c r="N73" s="545"/>
      <c r="O73" s="650"/>
      <c r="P73" s="157"/>
      <c r="R73" s="12"/>
      <c r="S73" s="12"/>
      <c r="T73" s="12"/>
    </row>
    <row r="74" spans="1:22" x14ac:dyDescent="0.35">
      <c r="A74" s="377"/>
      <c r="B74" s="368"/>
      <c r="C74" s="83" t="s">
        <v>401</v>
      </c>
      <c r="D74" s="24" t="s">
        <v>253</v>
      </c>
      <c r="E74" s="358"/>
      <c r="F74" s="358"/>
      <c r="G74" s="358"/>
      <c r="H74" s="358"/>
      <c r="I74" s="358"/>
      <c r="J74" s="358"/>
      <c r="K74" s="372"/>
      <c r="L74" s="358"/>
      <c r="M74" s="293"/>
      <c r="N74" s="545"/>
      <c r="O74" s="650"/>
      <c r="P74" s="157"/>
      <c r="R74" s="12"/>
      <c r="S74" s="12"/>
      <c r="T74" s="12"/>
    </row>
    <row r="75" spans="1:22" x14ac:dyDescent="0.35">
      <c r="A75" s="377"/>
      <c r="B75" s="368"/>
      <c r="C75" s="83" t="s">
        <v>402</v>
      </c>
      <c r="D75" s="24" t="s">
        <v>253</v>
      </c>
      <c r="E75" s="358"/>
      <c r="F75" s="358"/>
      <c r="G75" s="358"/>
      <c r="H75" s="358"/>
      <c r="I75" s="358"/>
      <c r="J75" s="358"/>
      <c r="K75" s="372"/>
      <c r="L75" s="358"/>
      <c r="M75" s="293"/>
      <c r="N75" s="545"/>
      <c r="O75" s="650"/>
      <c r="P75" s="157"/>
      <c r="R75" s="12"/>
      <c r="S75" s="12"/>
      <c r="T75" s="12"/>
    </row>
    <row r="76" spans="1:22" ht="175.4" customHeight="1" thickBot="1" x14ac:dyDescent="0.4">
      <c r="A76" s="382"/>
      <c r="B76" s="369"/>
      <c r="C76" s="87" t="s">
        <v>403</v>
      </c>
      <c r="D76" s="88" t="s">
        <v>253</v>
      </c>
      <c r="E76" s="359"/>
      <c r="F76" s="359"/>
      <c r="G76" s="359"/>
      <c r="H76" s="359"/>
      <c r="I76" s="359"/>
      <c r="J76" s="359"/>
      <c r="K76" s="373"/>
      <c r="L76" s="359"/>
      <c r="M76" s="293"/>
      <c r="N76" s="609"/>
      <c r="O76" s="650"/>
      <c r="P76" s="157"/>
      <c r="R76" s="12"/>
      <c r="S76" s="12"/>
      <c r="T76" s="12"/>
    </row>
    <row r="77" spans="1:22" x14ac:dyDescent="0.35">
      <c r="A77" s="364" t="s">
        <v>404</v>
      </c>
      <c r="B77" s="367" t="s">
        <v>130</v>
      </c>
      <c r="C77" s="91" t="s">
        <v>405</v>
      </c>
      <c r="D77" s="82" t="s">
        <v>257</v>
      </c>
      <c r="E77" s="332" t="s">
        <v>435</v>
      </c>
      <c r="F77" s="332" t="s">
        <v>422</v>
      </c>
      <c r="G77" s="332" t="s">
        <v>427</v>
      </c>
      <c r="H77" s="332" t="s">
        <v>631</v>
      </c>
      <c r="I77" s="332" t="s">
        <v>439</v>
      </c>
      <c r="J77" s="332" t="s">
        <v>159</v>
      </c>
      <c r="K77" s="360" t="s">
        <v>1230</v>
      </c>
      <c r="L77" s="332"/>
      <c r="M77" s="362"/>
      <c r="N77" s="394"/>
      <c r="O77" s="650"/>
      <c r="P77" s="157"/>
      <c r="R77" s="12" t="str">
        <f>IF(OR(J77='Drop downs'!$G$7,J77='Drop downs'!$G$5), B77&amp;": "&amp;K77&amp;CHAR(10),"")</f>
        <v/>
      </c>
      <c r="S77" s="12" t="str">
        <f>IF(J77='Drop downs'!$G$2,B77&amp;": "&amp;K77&amp;""," ")</f>
        <v xml:space="preserve"> </v>
      </c>
      <c r="T77" s="12" t="str">
        <f>IF(GI1_Green_Belt_and_MOL!E77='Drop downs'!$B$6,GI1_Green_Belt_and_MOL!B77&amp;": "&amp;GI1_Green_Belt_and_MOL!K77&amp;"","")</f>
        <v/>
      </c>
      <c r="U77" t="str">
        <f t="shared" ref="U77:U84" si="1">IF(M77&gt;0,B77&amp;":"&amp;M77&amp;"
","")</f>
        <v/>
      </c>
      <c r="V77" t="str">
        <f>IF(N77&gt;0,B77&amp;":"&amp;N77&amp;"
","")</f>
        <v/>
      </c>
    </row>
    <row r="78" spans="1:22" x14ac:dyDescent="0.35">
      <c r="A78" s="365"/>
      <c r="B78" s="368"/>
      <c r="C78" s="83" t="s">
        <v>406</v>
      </c>
      <c r="D78" s="3" t="s">
        <v>253</v>
      </c>
      <c r="E78" s="358"/>
      <c r="F78" s="358"/>
      <c r="G78" s="358"/>
      <c r="H78" s="358"/>
      <c r="I78" s="358"/>
      <c r="J78" s="358"/>
      <c r="K78" s="296"/>
      <c r="L78" s="358"/>
      <c r="M78" s="293"/>
      <c r="N78" s="391"/>
      <c r="O78" s="650"/>
      <c r="P78" s="157"/>
      <c r="R78" s="12"/>
      <c r="S78" s="12"/>
      <c r="T78" s="12"/>
    </row>
    <row r="79" spans="1:22" x14ac:dyDescent="0.35">
      <c r="A79" s="365"/>
      <c r="B79" s="368"/>
      <c r="C79" s="83" t="s">
        <v>407</v>
      </c>
      <c r="D79" s="3" t="s">
        <v>257</v>
      </c>
      <c r="E79" s="358"/>
      <c r="F79" s="358"/>
      <c r="G79" s="358"/>
      <c r="H79" s="358"/>
      <c r="I79" s="358"/>
      <c r="J79" s="358"/>
      <c r="K79" s="296"/>
      <c r="L79" s="358"/>
      <c r="M79" s="293"/>
      <c r="N79" s="391"/>
      <c r="O79" s="650"/>
      <c r="P79" s="157"/>
      <c r="R79" s="12"/>
      <c r="S79" s="12"/>
      <c r="T79" s="12"/>
    </row>
    <row r="80" spans="1:22" x14ac:dyDescent="0.35">
      <c r="A80" s="365"/>
      <c r="B80" s="368"/>
      <c r="C80" s="84" t="s">
        <v>408</v>
      </c>
      <c r="D80" s="3" t="s">
        <v>257</v>
      </c>
      <c r="E80" s="358"/>
      <c r="F80" s="358"/>
      <c r="G80" s="358"/>
      <c r="H80" s="358"/>
      <c r="I80" s="358"/>
      <c r="J80" s="358"/>
      <c r="K80" s="296"/>
      <c r="L80" s="358"/>
      <c r="M80" s="293"/>
      <c r="N80" s="391"/>
      <c r="O80" s="650"/>
      <c r="P80" s="157"/>
      <c r="R80" s="12"/>
      <c r="S80" s="12"/>
      <c r="T80" s="12"/>
    </row>
    <row r="81" spans="1:22" ht="29" x14ac:dyDescent="0.35">
      <c r="A81" s="365"/>
      <c r="B81" s="368"/>
      <c r="C81" s="84" t="s">
        <v>409</v>
      </c>
      <c r="D81" s="3" t="s">
        <v>257</v>
      </c>
      <c r="E81" s="358"/>
      <c r="F81" s="358"/>
      <c r="G81" s="358"/>
      <c r="H81" s="358"/>
      <c r="I81" s="358"/>
      <c r="J81" s="358"/>
      <c r="K81" s="296"/>
      <c r="L81" s="358"/>
      <c r="M81" s="293"/>
      <c r="N81" s="391"/>
      <c r="O81" s="650"/>
      <c r="P81" s="157"/>
      <c r="R81" s="12"/>
      <c r="S81" s="12"/>
      <c r="T81" s="12"/>
    </row>
    <row r="82" spans="1:22" ht="29" x14ac:dyDescent="0.35">
      <c r="A82" s="365"/>
      <c r="B82" s="368"/>
      <c r="C82" s="84" t="s">
        <v>410</v>
      </c>
      <c r="D82" s="3" t="s">
        <v>257</v>
      </c>
      <c r="E82" s="358"/>
      <c r="F82" s="358"/>
      <c r="G82" s="358"/>
      <c r="H82" s="358"/>
      <c r="I82" s="358"/>
      <c r="J82" s="358"/>
      <c r="K82" s="296"/>
      <c r="L82" s="358"/>
      <c r="M82" s="293"/>
      <c r="N82" s="391"/>
      <c r="O82" s="650"/>
      <c r="P82" s="157"/>
      <c r="R82" s="12"/>
      <c r="S82" s="12"/>
      <c r="T82" s="12"/>
    </row>
    <row r="83" spans="1:22" ht="15" thickBot="1" x14ac:dyDescent="0.4">
      <c r="A83" s="366"/>
      <c r="B83" s="369"/>
      <c r="C83" s="90" t="s">
        <v>411</v>
      </c>
      <c r="D83" s="80" t="s">
        <v>257</v>
      </c>
      <c r="E83" s="359"/>
      <c r="F83" s="359"/>
      <c r="G83" s="359"/>
      <c r="H83" s="359"/>
      <c r="I83" s="359"/>
      <c r="J83" s="359"/>
      <c r="K83" s="361"/>
      <c r="L83" s="359"/>
      <c r="M83" s="363"/>
      <c r="N83" s="393"/>
      <c r="O83" s="650"/>
      <c r="P83" s="157"/>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IF(GI1_Green_Belt_and_MOL!E84='Drop downs'!$B$6,GI1_Green_Belt_and_MOL!B84&amp;": "&amp;GI1_Green_Belt_and_MOL!K84&amp;"","")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xml:space="preserve">IIA7:Enhancement: cross reference with Policy GR7 External Lighting to try and achieve darker night skies in these more open parts of the borough.
IIA12:Enhancement: The policy should safeguard Green Belt and Metropolitan Open Land from all development, not just inappropriate development.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e">
        <f>V8&amp;V18&amp;V20&amp;V28&amp;V36&amp;V42&amp;V47&amp;V49&amp;V54&amp;V57&amp;V65&amp;V72&amp;V77&amp;V84</f>
        <v>#REF!</v>
      </c>
      <c r="B98" s="402"/>
      <c r="C98" s="402"/>
      <c r="D98" s="402"/>
      <c r="E98" s="402"/>
      <c r="F98" s="402"/>
      <c r="G98" s="402"/>
      <c r="H98" s="402"/>
      <c r="I98" s="402"/>
      <c r="J98" s="402"/>
      <c r="K98" s="402"/>
      <c r="L98" s="402"/>
      <c r="M98" s="402"/>
      <c r="N98" s="403"/>
    </row>
  </sheetData>
  <sheetProtection algorithmName="SHA-512" hashValue="8L8o8Tfw1dmuBg4mDqdxPzIkCL1eUJFzO8Nxn67xnlPRhTx/QSKTM7Ad69wor9Dl087cf4k54XnaRq/RfdcvCA==" saltValue="E4TaNpacy9qh9peqMWxGjw==" spinCount="100000" sheet="1" objects="1" scenarios="1"/>
  <autoFilter ref="A7:M87" xr:uid="{D2C47CAF-421C-4D58-AA7A-22430CCF83D7}"/>
  <mergeCells count="189">
    <mergeCell ref="A93:N93"/>
    <mergeCell ref="A94:N94"/>
    <mergeCell ref="A95:N95"/>
    <mergeCell ref="A96:N96"/>
    <mergeCell ref="A97:N97"/>
    <mergeCell ref="A98:N98"/>
    <mergeCell ref="N54:N56"/>
    <mergeCell ref="N57:N64"/>
    <mergeCell ref="N65:N71"/>
    <mergeCell ref="N77:N83"/>
    <mergeCell ref="N84:N87"/>
    <mergeCell ref="A89:N89"/>
    <mergeCell ref="A90:N90"/>
    <mergeCell ref="A91:N91"/>
    <mergeCell ref="K65:K71"/>
    <mergeCell ref="L65:L71"/>
    <mergeCell ref="M54:M56"/>
    <mergeCell ref="A57:A64"/>
    <mergeCell ref="E57:E64"/>
    <mergeCell ref="F57:F64"/>
    <mergeCell ref="G57:G64"/>
    <mergeCell ref="H57:H64"/>
    <mergeCell ref="I57:I64"/>
    <mergeCell ref="J57:J64"/>
    <mergeCell ref="N18:N19"/>
    <mergeCell ref="N20:N27"/>
    <mergeCell ref="N28:N35"/>
    <mergeCell ref="N36:N41"/>
    <mergeCell ref="N42:N46"/>
    <mergeCell ref="N49:N53"/>
    <mergeCell ref="H8:H17"/>
    <mergeCell ref="I8:I17"/>
    <mergeCell ref="J8:J17"/>
    <mergeCell ref="K8:K17"/>
    <mergeCell ref="L8:L17"/>
    <mergeCell ref="M8:M17"/>
    <mergeCell ref="K28:K35"/>
    <mergeCell ref="L28:L35"/>
    <mergeCell ref="J18:J19"/>
    <mergeCell ref="K18:K19"/>
    <mergeCell ref="L18:L19"/>
    <mergeCell ref="M18:M19"/>
    <mergeCell ref="J20:J27"/>
    <mergeCell ref="M20:M27"/>
    <mergeCell ref="K20:K27"/>
    <mergeCell ref="L20:L27"/>
    <mergeCell ref="M28:M35"/>
    <mergeCell ref="M42:M46"/>
    <mergeCell ref="O36:O41"/>
    <mergeCell ref="O47:O48"/>
    <mergeCell ref="I47:I48"/>
    <mergeCell ref="J47:J48"/>
    <mergeCell ref="K47:K48"/>
    <mergeCell ref="L47:L48"/>
    <mergeCell ref="L42:L46"/>
    <mergeCell ref="L54:L56"/>
    <mergeCell ref="N47:N48"/>
    <mergeCell ref="I49:I53"/>
    <mergeCell ref="J49:J53"/>
    <mergeCell ref="K49:K53"/>
    <mergeCell ref="L49:L53"/>
    <mergeCell ref="M49:M53"/>
    <mergeCell ref="K42:K46"/>
    <mergeCell ref="J42:J46"/>
    <mergeCell ref="K36:K41"/>
    <mergeCell ref="L36:L41"/>
    <mergeCell ref="M36:M41"/>
    <mergeCell ref="M47:M48"/>
    <mergeCell ref="C1:F1"/>
    <mergeCell ref="C2:F2"/>
    <mergeCell ref="C4:F4"/>
    <mergeCell ref="A6:C6"/>
    <mergeCell ref="A8:A17"/>
    <mergeCell ref="B8:B17"/>
    <mergeCell ref="E8:E17"/>
    <mergeCell ref="F8:F17"/>
    <mergeCell ref="G8:G17"/>
    <mergeCell ref="E6:N6"/>
    <mergeCell ref="N8:N17"/>
    <mergeCell ref="A20:A27"/>
    <mergeCell ref="E20:E27"/>
    <mergeCell ref="F20:F27"/>
    <mergeCell ref="G20:G27"/>
    <mergeCell ref="H20:H27"/>
    <mergeCell ref="I20:I27"/>
    <mergeCell ref="B47:B48"/>
    <mergeCell ref="A18:A19"/>
    <mergeCell ref="E18:E19"/>
    <mergeCell ref="F18:F19"/>
    <mergeCell ref="G18:G19"/>
    <mergeCell ref="H18:H19"/>
    <mergeCell ref="I18:I19"/>
    <mergeCell ref="B18:B19"/>
    <mergeCell ref="B20:B27"/>
    <mergeCell ref="B42:B46"/>
    <mergeCell ref="A42:A46"/>
    <mergeCell ref="E42:E46"/>
    <mergeCell ref="F42:F46"/>
    <mergeCell ref="A47:A48"/>
    <mergeCell ref="G42:G46"/>
    <mergeCell ref="H42:H46"/>
    <mergeCell ref="I42:I46"/>
    <mergeCell ref="A36:A41"/>
    <mergeCell ref="A28:A35"/>
    <mergeCell ref="E28:E35"/>
    <mergeCell ref="F28:F35"/>
    <mergeCell ref="G28:G35"/>
    <mergeCell ref="H28:H35"/>
    <mergeCell ref="I28:I35"/>
    <mergeCell ref="J28:J35"/>
    <mergeCell ref="B28:B35"/>
    <mergeCell ref="B36:B41"/>
    <mergeCell ref="F36:F41"/>
    <mergeCell ref="G36:G41"/>
    <mergeCell ref="H36:H41"/>
    <mergeCell ref="I36:I41"/>
    <mergeCell ref="J36:J41"/>
    <mergeCell ref="E36:E41"/>
    <mergeCell ref="K57:K64"/>
    <mergeCell ref="L57:L64"/>
    <mergeCell ref="M57:M64"/>
    <mergeCell ref="A54:A56"/>
    <mergeCell ref="E54:E56"/>
    <mergeCell ref="F54:F56"/>
    <mergeCell ref="G54:G56"/>
    <mergeCell ref="H54:H56"/>
    <mergeCell ref="I54:I56"/>
    <mergeCell ref="J54:J56"/>
    <mergeCell ref="K54:K56"/>
    <mergeCell ref="B54:B56"/>
    <mergeCell ref="B57:B64"/>
    <mergeCell ref="A49:A53"/>
    <mergeCell ref="E49:E53"/>
    <mergeCell ref="F49:F53"/>
    <mergeCell ref="G49:G53"/>
    <mergeCell ref="H49:H53"/>
    <mergeCell ref="E47:E48"/>
    <mergeCell ref="F47:F48"/>
    <mergeCell ref="G47:G48"/>
    <mergeCell ref="H47:H48"/>
    <mergeCell ref="B49:B53"/>
    <mergeCell ref="I77:I83"/>
    <mergeCell ref="J77:J83"/>
    <mergeCell ref="K77:K83"/>
    <mergeCell ref="L77:L83"/>
    <mergeCell ref="M77:M83"/>
    <mergeCell ref="F65:F71"/>
    <mergeCell ref="G65:G71"/>
    <mergeCell ref="B65:B71"/>
    <mergeCell ref="B72:B76"/>
    <mergeCell ref="B77:B83"/>
    <mergeCell ref="H65:H71"/>
    <mergeCell ref="I65:I71"/>
    <mergeCell ref="J65:J71"/>
    <mergeCell ref="M72:M76"/>
    <mergeCell ref="A84:A87"/>
    <mergeCell ref="E84:E87"/>
    <mergeCell ref="F84:F87"/>
    <mergeCell ref="G84:G87"/>
    <mergeCell ref="H84:H87"/>
    <mergeCell ref="I84:I87"/>
    <mergeCell ref="J84:J87"/>
    <mergeCell ref="K84:K87"/>
    <mergeCell ref="L84:L87"/>
    <mergeCell ref="B84:B87"/>
    <mergeCell ref="M84:M87"/>
    <mergeCell ref="A77:A83"/>
    <mergeCell ref="A92:N92"/>
    <mergeCell ref="C3:F3"/>
    <mergeCell ref="E77:E83"/>
    <mergeCell ref="F77:F83"/>
    <mergeCell ref="G77:G83"/>
    <mergeCell ref="H77:H83"/>
    <mergeCell ref="O72:O76"/>
    <mergeCell ref="O77:O83"/>
    <mergeCell ref="O57:O64"/>
    <mergeCell ref="M65:M71"/>
    <mergeCell ref="A72:A76"/>
    <mergeCell ref="E72:E76"/>
    <mergeCell ref="F72:F76"/>
    <mergeCell ref="G72:G76"/>
    <mergeCell ref="H72:H76"/>
    <mergeCell ref="I72:I76"/>
    <mergeCell ref="J72:J76"/>
    <mergeCell ref="K72:K76"/>
    <mergeCell ref="L72:L76"/>
    <mergeCell ref="N72:N76"/>
    <mergeCell ref="A65:A71"/>
    <mergeCell ref="E65:E71"/>
  </mergeCells>
  <conditionalFormatting sqref="C50:C53">
    <cfRule type="expression" dxfId="924" priority="2">
      <formula>$D50="No"</formula>
    </cfRule>
  </conditionalFormatting>
  <conditionalFormatting sqref="C8:D87">
    <cfRule type="expression" dxfId="923" priority="1">
      <formula>$D8="No"</formula>
    </cfRule>
  </conditionalFormatting>
  <conditionalFormatting sqref="J8 J18 J28 J49 J57 J65 J72 J77 J84">
    <cfRule type="cellIs" dxfId="922" priority="40" operator="equal">
      <formula>"Significant Negative"</formula>
    </cfRule>
    <cfRule type="cellIs" dxfId="921" priority="41" operator="equal">
      <formula>"Minor Negative"</formula>
    </cfRule>
    <cfRule type="cellIs" dxfId="920" priority="42" operator="equal">
      <formula>"Uncertain"</formula>
    </cfRule>
    <cfRule type="cellIs" dxfId="919" priority="43" operator="equal">
      <formula>"Neutral"</formula>
    </cfRule>
    <cfRule type="cellIs" dxfId="918" priority="44" operator="equal">
      <formula>"Minor Positive"</formula>
    </cfRule>
    <cfRule type="cellIs" dxfId="917" priority="45" operator="equal">
      <formula>"Significant Positive"</formula>
    </cfRule>
  </conditionalFormatting>
  <conditionalFormatting sqref="J20">
    <cfRule type="cellIs" dxfId="916" priority="28" operator="equal">
      <formula>"Significant Negative"</formula>
    </cfRule>
    <cfRule type="cellIs" dxfId="915" priority="29" operator="equal">
      <formula>"Minor Negative"</formula>
    </cfRule>
    <cfRule type="cellIs" dxfId="914" priority="30" operator="equal">
      <formula>"Uncertain"</formula>
    </cfRule>
    <cfRule type="cellIs" dxfId="913" priority="31" operator="equal">
      <formula>"Neutral"</formula>
    </cfRule>
    <cfRule type="cellIs" dxfId="912" priority="32" operator="equal">
      <formula>"Minor Positive"</formula>
    </cfRule>
    <cfRule type="cellIs" dxfId="911" priority="33" operator="equal">
      <formula>"Significant Positive"</formula>
    </cfRule>
  </conditionalFormatting>
  <conditionalFormatting sqref="J36">
    <cfRule type="cellIs" dxfId="910" priority="16" operator="equal">
      <formula>"Significant Negative"</formula>
    </cfRule>
    <cfRule type="cellIs" dxfId="909" priority="17" operator="equal">
      <formula>"Minor Negative"</formula>
    </cfRule>
    <cfRule type="cellIs" dxfId="908" priority="18" operator="equal">
      <formula>"Uncertain"</formula>
    </cfRule>
    <cfRule type="cellIs" dxfId="907" priority="19" operator="equal">
      <formula>"Neutral"</formula>
    </cfRule>
    <cfRule type="cellIs" dxfId="906" priority="20" operator="equal">
      <formula>"Minor Positive"</formula>
    </cfRule>
    <cfRule type="cellIs" dxfId="905" priority="21" operator="equal">
      <formula>"Significant Positive"</formula>
    </cfRule>
  </conditionalFormatting>
  <conditionalFormatting sqref="J42">
    <cfRule type="cellIs" dxfId="904" priority="10" operator="equal">
      <formula>"Significant Negative"</formula>
    </cfRule>
    <cfRule type="cellIs" dxfId="903" priority="11" operator="equal">
      <formula>"Minor Negative"</formula>
    </cfRule>
    <cfRule type="cellIs" dxfId="902" priority="12" operator="equal">
      <formula>"Uncertain"</formula>
    </cfRule>
    <cfRule type="cellIs" dxfId="901" priority="13" operator="equal">
      <formula>"Neutral"</formula>
    </cfRule>
    <cfRule type="cellIs" dxfId="900" priority="14" operator="equal">
      <formula>"Minor Positive"</formula>
    </cfRule>
    <cfRule type="cellIs" dxfId="899" priority="15" operator="equal">
      <formula>"Significant Positive"</formula>
    </cfRule>
  </conditionalFormatting>
  <conditionalFormatting sqref="J47">
    <cfRule type="cellIs" dxfId="898" priority="34" operator="equal">
      <formula>"Significant Negative"</formula>
    </cfRule>
    <cfRule type="cellIs" dxfId="897" priority="35" operator="equal">
      <formula>"Minor Negative"</formula>
    </cfRule>
    <cfRule type="cellIs" dxfId="896" priority="36" operator="equal">
      <formula>"Uncertain"</formula>
    </cfRule>
    <cfRule type="cellIs" dxfId="895" priority="37" operator="equal">
      <formula>"Neutral"</formula>
    </cfRule>
    <cfRule type="cellIs" dxfId="894" priority="38" operator="equal">
      <formula>"Minor Positive"</formula>
    </cfRule>
    <cfRule type="cellIs" dxfId="893" priority="39" operator="equal">
      <formula>"Significant Positive"</formula>
    </cfRule>
  </conditionalFormatting>
  <conditionalFormatting sqref="J54">
    <cfRule type="cellIs" dxfId="892" priority="4" operator="equal">
      <formula>"Significant Negative"</formula>
    </cfRule>
    <cfRule type="cellIs" dxfId="891" priority="5" operator="equal">
      <formula>"Minor Negative"</formula>
    </cfRule>
    <cfRule type="cellIs" dxfId="890" priority="6" operator="equal">
      <formula>"Uncertain"</formula>
    </cfRule>
    <cfRule type="cellIs" dxfId="889" priority="7" operator="equal">
      <formula>"Neutral"</formula>
    </cfRule>
    <cfRule type="cellIs" dxfId="888" priority="8" operator="equal">
      <formula>"Minor Positive"</formula>
    </cfRule>
    <cfRule type="cellIs" dxfId="887"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DE5295D-2E5D-4966-88F4-34581628AD17}">
          <x14:formula1>
            <xm:f>'Drop downs'!$A$2:$A$3</xm:f>
          </x14:formula1>
          <xm:sqref>D8:D87</xm:sqref>
        </x14:dataValidation>
        <x14:dataValidation type="list" allowBlank="1" showInputMessage="1" showErrorMessage="1" xr:uid="{4EA28B00-2184-489A-9571-A3B6B0255C27}">
          <x14:formula1>
            <xm:f>'Drop downs'!$J$2:$J$3</xm:f>
          </x14:formula1>
          <xm:sqref>L8 L18 L20 L28 L36 L42 L84 L54 L57 L65 L72 L77 L47 L49</xm:sqref>
        </x14:dataValidation>
        <x14:dataValidation type="list" allowBlank="1" showInputMessage="1" showErrorMessage="1" xr:uid="{52E744F1-9812-4E23-A259-6340B67FD412}">
          <x14:formula1>
            <xm:f>'Drop downs'!$B$2:$B$4</xm:f>
          </x14:formula1>
          <xm:sqref>E8 E18 E20 E28 E36 E42 E84 E54 E57 E65 E72 E77 E47 E49</xm:sqref>
        </x14:dataValidation>
        <x14:dataValidation type="list" allowBlank="1" showInputMessage="1" showErrorMessage="1" xr:uid="{5D812087-0376-456D-84D7-774A6E1F5708}">
          <x14:formula1>
            <xm:f>'Drop downs'!$C$2:$C$5</xm:f>
          </x14:formula1>
          <xm:sqref>F8 F18 F20 F28 F36 F42 F84 F54 F57 F65 F72 F77 F47 F49</xm:sqref>
        </x14:dataValidation>
        <x14:dataValidation type="list" allowBlank="1" showInputMessage="1" showErrorMessage="1" xr:uid="{94E645EA-9E5E-492D-B7E8-64CEDFED5E5F}">
          <x14:formula1>
            <xm:f>'Drop downs'!$D$2:$D$7</xm:f>
          </x14:formula1>
          <xm:sqref>G8 G18 G20 G28 G36 G42 G84 G54 G57 G65 G72 G77 G47 G49</xm:sqref>
        </x14:dataValidation>
        <x14:dataValidation type="list" allowBlank="1" showInputMessage="1" showErrorMessage="1" xr:uid="{B7AEC326-D87E-41F3-B8DB-B14C3A2D513B}">
          <x14:formula1>
            <xm:f>'Drop downs'!$E$2:$E$6</xm:f>
          </x14:formula1>
          <xm:sqref>H8 H18 H20 H28 H36 H42 H84 H54 H57 H65 H72 H77 H47 H49</xm:sqref>
        </x14:dataValidation>
        <x14:dataValidation type="list" allowBlank="1" showInputMessage="1" showErrorMessage="1" xr:uid="{77E4153B-B254-46D1-BA34-E1977E2F25BA}">
          <x14:formula1>
            <xm:f>'Drop downs'!$F$2:$F$6</xm:f>
          </x14:formula1>
          <xm:sqref>I8 I18 I20 I28 I36 I42 I84 I54 I57 I65 I72 I77 I47 I49</xm:sqref>
        </x14:dataValidation>
        <x14:dataValidation type="list" allowBlank="1" showInputMessage="1" showErrorMessage="1" xr:uid="{E7B24B08-CE0A-4D11-B2FA-E46536A95585}">
          <x14:formula1>
            <xm:f>'Drop downs'!$G$2:$G$7</xm:f>
          </x14:formula1>
          <xm:sqref>J8 J18 J20 J28 J36 J42 J84 J54 J57 J65 J72 J77 J47 J49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51D7-ECA3-48C9-8211-365C54E27032}">
  <sheetPr codeName="Sheet54">
    <tabColor theme="4" tint="0.79998168889431442"/>
  </sheetPr>
  <dimension ref="A1:V98"/>
  <sheetViews>
    <sheetView topLeftCell="D24"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44.1796875" bestFit="1" customWidth="1"/>
    <col min="16" max="16" width="44.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1231</v>
      </c>
      <c r="D1" s="321"/>
      <c r="E1" s="321"/>
      <c r="F1" s="322"/>
      <c r="G1" s="16"/>
      <c r="I1" s="7"/>
      <c r="J1" s="7"/>
      <c r="K1" s="7"/>
    </row>
    <row r="2" spans="1:22" x14ac:dyDescent="0.35">
      <c r="A2" s="74" t="s">
        <v>31</v>
      </c>
      <c r="B2" s="9"/>
      <c r="C2" s="323" t="s">
        <v>1212</v>
      </c>
      <c r="D2" s="323"/>
      <c r="E2" s="323"/>
      <c r="F2" s="324"/>
      <c r="I2" s="8"/>
      <c r="J2" s="8"/>
      <c r="K2" s="8"/>
    </row>
    <row r="3" spans="1:22" ht="29.15" customHeight="1" x14ac:dyDescent="0.35">
      <c r="A3" s="75" t="s">
        <v>32</v>
      </c>
      <c r="B3" s="4"/>
      <c r="C3" s="323" t="s">
        <v>1232</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IF(GI2_Open_Space!E8='Drop downs'!$B$6,GI2_Open_Space!B8&amp;": "&amp;GI2_Open_Space!K8&amp;"","")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646"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IF(GI2_Open_Space!E18='Drop downs'!$B$6,GI2_Open_Space!B18&amp;": "&amp;GI2_Open_Space!K18&amp;"","")</f>
        <v/>
      </c>
      <c r="U18" t="str">
        <f t="shared" ref="U18:U72" si="0">IF(M18&gt;0,B18&amp;":"&amp;M18&amp;"
","")</f>
        <v/>
      </c>
      <c r="V18" t="str">
        <f>IF(N18&gt;0,B18&amp;":"&amp;N18&amp;"
","")</f>
        <v/>
      </c>
    </row>
    <row r="19" spans="1:22" ht="50.25" customHeight="1" thickBot="1" x14ac:dyDescent="0.4">
      <c r="A19" s="647"/>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257</v>
      </c>
      <c r="E20" s="370" t="s">
        <v>421</v>
      </c>
      <c r="F20" s="370" t="s">
        <v>444</v>
      </c>
      <c r="G20" s="370" t="s">
        <v>427</v>
      </c>
      <c r="H20" s="370" t="s">
        <v>424</v>
      </c>
      <c r="I20" s="370" t="s">
        <v>425</v>
      </c>
      <c r="J20" s="370" t="s">
        <v>159</v>
      </c>
      <c r="K20" s="379" t="s">
        <v>1233</v>
      </c>
      <c r="L20" s="370"/>
      <c r="M20" s="374"/>
      <c r="N20" s="390"/>
      <c r="R20" s="12" t="str">
        <f>IF(OR(J20='Drop downs'!$G$7,J20='Drop downs'!$G$5), B20&amp;": "&amp;K20&amp;CHAR(10),"")</f>
        <v/>
      </c>
      <c r="S20" s="12" t="str">
        <f>IF(J20='Drop downs'!$G$2,B20&amp;": "&amp;K20&amp;""," ")</f>
        <v xml:space="preserve"> </v>
      </c>
      <c r="T20" s="12" t="str">
        <f>IF(GI2_Open_Space!E20='Drop downs'!$B$6,GI2_Open_Space!B20&amp;": "&amp;GI2_Open_Space!K20&amp;"","")</f>
        <v/>
      </c>
      <c r="U20" t="str">
        <f t="shared" si="0"/>
        <v/>
      </c>
      <c r="V20" t="str">
        <f>IF(N20&gt;0,B20&amp;":"&amp;N20&amp;"
","")</f>
        <v/>
      </c>
    </row>
    <row r="21" spans="1:22" ht="14.5" customHeight="1" x14ac:dyDescent="0.35">
      <c r="A21" s="377"/>
      <c r="B21" s="368"/>
      <c r="C21" s="3" t="s">
        <v>339</v>
      </c>
      <c r="D21" s="3" t="s">
        <v>253</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82"/>
      <c r="B27" s="369"/>
      <c r="C27" s="80" t="s">
        <v>345</v>
      </c>
      <c r="D27" s="80" t="s">
        <v>257</v>
      </c>
      <c r="E27" s="359"/>
      <c r="F27" s="359"/>
      <c r="G27" s="359"/>
      <c r="H27" s="359"/>
      <c r="I27" s="359"/>
      <c r="J27" s="359"/>
      <c r="K27" s="361"/>
      <c r="L27" s="359"/>
      <c r="M27" s="363"/>
      <c r="N27" s="393"/>
      <c r="R27" s="12"/>
      <c r="S27" s="12"/>
      <c r="T27" s="12"/>
    </row>
    <row r="28" spans="1:22" ht="29" x14ac:dyDescent="0.35">
      <c r="A28" s="381" t="s">
        <v>346</v>
      </c>
      <c r="B28" s="367" t="s">
        <v>121</v>
      </c>
      <c r="C28" s="91" t="s">
        <v>347</v>
      </c>
      <c r="D28" s="82" t="s">
        <v>257</v>
      </c>
      <c r="E28" s="332" t="s">
        <v>421</v>
      </c>
      <c r="F28" s="332" t="s">
        <v>422</v>
      </c>
      <c r="G28" s="332" t="s">
        <v>427</v>
      </c>
      <c r="H28" s="332" t="s">
        <v>631</v>
      </c>
      <c r="I28" s="332" t="s">
        <v>425</v>
      </c>
      <c r="J28" s="332" t="s">
        <v>159</v>
      </c>
      <c r="K28" s="360" t="s">
        <v>1234</v>
      </c>
      <c r="L28" s="332"/>
      <c r="M28" s="362"/>
      <c r="N28" s="394"/>
      <c r="R28" s="12" t="str">
        <f>IF(OR(J28='Drop downs'!$G$7,J28='Drop downs'!$G$5), B28&amp;": "&amp;K28&amp;CHAR(10),"")</f>
        <v/>
      </c>
      <c r="S28" s="12" t="str">
        <f>IF(J28='Drop downs'!$G$2,B28&amp;": "&amp;K28&amp;""," ")</f>
        <v xml:space="preserve"> </v>
      </c>
      <c r="T28" s="12" t="str">
        <f>IF(GI2_Open_Space!E28='Drop downs'!$B$6,GI2_Open_Space!B28&amp;": "&amp;GI2_Open_Space!K28&amp;"","")</f>
        <v/>
      </c>
      <c r="U28" t="str">
        <f t="shared" si="0"/>
        <v/>
      </c>
      <c r="V28" t="str">
        <f>IF(N28&gt;0,B28&amp;":"&amp;N28&amp;"
","")</f>
        <v/>
      </c>
    </row>
    <row r="29" spans="1:22" ht="29" x14ac:dyDescent="0.35">
      <c r="A29" s="377"/>
      <c r="B29" s="368"/>
      <c r="C29" s="83" t="s">
        <v>348</v>
      </c>
      <c r="D29" s="3" t="s">
        <v>253</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253</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82"/>
      <c r="B35" s="369"/>
      <c r="C35" s="93" t="s">
        <v>354</v>
      </c>
      <c r="D35" s="80"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IF(GI2_Open_Space!E36='Drop downs'!$B$6,GI2_Open_Space!B36&amp;": "&amp;GI2_Open_Space!K36&amp;"","")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489" t="s">
        <v>438</v>
      </c>
      <c r="L42" s="332"/>
      <c r="M42" s="362"/>
      <c r="N42" s="394"/>
      <c r="R42" s="12" t="str">
        <f>IF(OR(J42='Drop downs'!$G$7,J42='Drop downs'!$G$5), B42&amp;": "&amp;K42&amp;CHAR(10),"")</f>
        <v/>
      </c>
      <c r="S42" s="12" t="str">
        <f>IF(J42='Drop downs'!$G$2,B42&amp;": "&amp;K42&amp;""," ")</f>
        <v xml:space="preserve"> </v>
      </c>
      <c r="T42" s="12" t="str">
        <f>IF(GI2_Open_Space!E42='Drop downs'!$B$6,GI2_Open_Space!B42&amp;": "&amp;GI2_Open_Space!K42&amp;"","")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490"/>
      <c r="L43" s="358"/>
      <c r="M43" s="293"/>
      <c r="N43" s="391"/>
      <c r="R43" s="12"/>
      <c r="S43" s="12"/>
      <c r="T43" s="12"/>
    </row>
    <row r="44" spans="1:22" x14ac:dyDescent="0.35">
      <c r="A44" s="377"/>
      <c r="B44" s="368"/>
      <c r="C44" s="3" t="s">
        <v>365</v>
      </c>
      <c r="D44" s="3" t="s">
        <v>257</v>
      </c>
      <c r="E44" s="358"/>
      <c r="F44" s="358"/>
      <c r="G44" s="358"/>
      <c r="H44" s="358"/>
      <c r="I44" s="358"/>
      <c r="J44" s="358"/>
      <c r="K44" s="490"/>
      <c r="L44" s="358"/>
      <c r="M44" s="293"/>
      <c r="N44" s="391"/>
      <c r="R44" s="12"/>
      <c r="S44" s="12"/>
      <c r="T44" s="12"/>
    </row>
    <row r="45" spans="1:22" x14ac:dyDescent="0.35">
      <c r="A45" s="377"/>
      <c r="B45" s="368"/>
      <c r="C45" s="3" t="s">
        <v>366</v>
      </c>
      <c r="D45" s="3" t="s">
        <v>257</v>
      </c>
      <c r="E45" s="358"/>
      <c r="F45" s="358"/>
      <c r="G45" s="358"/>
      <c r="H45" s="358"/>
      <c r="I45" s="358"/>
      <c r="J45" s="358"/>
      <c r="K45" s="490"/>
      <c r="L45" s="358"/>
      <c r="M45" s="293"/>
      <c r="N45" s="391"/>
      <c r="R45" s="12"/>
      <c r="S45" s="12"/>
      <c r="T45" s="12"/>
    </row>
    <row r="46" spans="1:22" ht="29.5" thickBot="1" x14ac:dyDescent="0.4">
      <c r="A46" s="382"/>
      <c r="B46" s="369"/>
      <c r="C46" s="80" t="s">
        <v>367</v>
      </c>
      <c r="D46" s="80" t="s">
        <v>257</v>
      </c>
      <c r="E46" s="359"/>
      <c r="F46" s="359"/>
      <c r="G46" s="359"/>
      <c r="H46" s="359"/>
      <c r="I46" s="359"/>
      <c r="J46" s="359"/>
      <c r="K46" s="49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489" t="s">
        <v>438</v>
      </c>
      <c r="L47" s="332"/>
      <c r="M47" s="362"/>
      <c r="N47" s="394"/>
      <c r="R47" s="12" t="str">
        <f>IF(OR(J47='Drop downs'!$G$7,J47='Drop downs'!$G$5), B47&amp;": "&amp;K47&amp;CHAR(10),"")</f>
        <v/>
      </c>
      <c r="S47" s="12" t="str">
        <f>IF(J47='Drop downs'!$G$2,B47&amp;": "&amp;K47&amp;""," ")</f>
        <v xml:space="preserve"> </v>
      </c>
      <c r="T47" s="12" t="str">
        <f>IF(GI2_Open_Space!E47='Drop downs'!$B$6,GI2_Open_Space!B47&amp;": "&amp;GI2_Open_Space!K47&amp;"","")</f>
        <v/>
      </c>
      <c r="U47" t="str">
        <f t="shared" si="0"/>
        <v/>
      </c>
      <c r="V47" t="str">
        <f>IF(N47&gt;0,B47&amp;":"&amp;N47&amp;"
","")</f>
        <v/>
      </c>
    </row>
    <row r="48" spans="1:22" ht="52.5" customHeight="1" thickBot="1" x14ac:dyDescent="0.4">
      <c r="A48" s="382"/>
      <c r="B48" s="369"/>
      <c r="C48" s="80" t="s">
        <v>370</v>
      </c>
      <c r="D48" s="88" t="s">
        <v>257</v>
      </c>
      <c r="E48" s="359"/>
      <c r="F48" s="359"/>
      <c r="G48" s="359"/>
      <c r="H48" s="359"/>
      <c r="I48" s="359"/>
      <c r="J48" s="359"/>
      <c r="K48" s="491"/>
      <c r="L48" s="359"/>
      <c r="M48" s="363"/>
      <c r="N48" s="393"/>
      <c r="R48" s="12" t="str">
        <f>IF(OR(J48='Drop downs'!$G$7,J48='Drop downs'!$G$5), B48&amp;": "&amp;K48&amp;CHAR(10),"")</f>
        <v/>
      </c>
      <c r="S48" s="12" t="str">
        <f>IF(J48='Drop downs'!$G$2,B48&amp;": "&amp;K48&amp;""," ")</f>
        <v xml:space="preserve"> </v>
      </c>
      <c r="T48" s="12" t="str">
        <f>IF(GI2_Open_Space!E48='Drop downs'!$B$6,GI2_Open_Space!B48&amp;": "&amp;GI2_Open_Space!K48&amp;"","")</f>
        <v xml:space="preserve">: </v>
      </c>
    </row>
    <row r="49" spans="1:22" ht="29" x14ac:dyDescent="0.35">
      <c r="A49" s="381" t="s">
        <v>371</v>
      </c>
      <c r="B49" s="367" t="s">
        <v>125</v>
      </c>
      <c r="C49" s="92" t="s">
        <v>372</v>
      </c>
      <c r="D49" s="92" t="s">
        <v>257</v>
      </c>
      <c r="E49" s="332" t="s">
        <v>103</v>
      </c>
      <c r="F49" s="332" t="s">
        <v>103</v>
      </c>
      <c r="G49" s="332" t="s">
        <v>103</v>
      </c>
      <c r="H49" s="332" t="s">
        <v>103</v>
      </c>
      <c r="I49" s="332" t="s">
        <v>103</v>
      </c>
      <c r="J49" s="332" t="s">
        <v>161</v>
      </c>
      <c r="K49" s="489" t="s">
        <v>438</v>
      </c>
      <c r="L49" s="332"/>
      <c r="M49" s="362"/>
      <c r="N49" s="394"/>
      <c r="R49" s="12" t="str">
        <f>IF(OR(J49='Drop downs'!$G$7,J49='Drop downs'!$G$5), B49&amp;": "&amp;K49&amp;CHAR(10),"")</f>
        <v/>
      </c>
      <c r="S49" s="12" t="str">
        <f>IF(J49='Drop downs'!$G$2,B49&amp;": "&amp;K49&amp;""," ")</f>
        <v xml:space="preserve"> </v>
      </c>
      <c r="T49" s="12" t="str">
        <f>IF(GI2_Open_Space!E49='Drop downs'!$B$6,GI2_Open_Space!B49&amp;": "&amp;GI2_Open_Space!K49&amp;"","")</f>
        <v/>
      </c>
      <c r="U49" t="str">
        <f t="shared" si="0"/>
        <v/>
      </c>
      <c r="V49" t="str">
        <f>IF(N49&gt;0,B49&amp;":"&amp;N49&amp;"
","")</f>
        <v/>
      </c>
    </row>
    <row r="50" spans="1:22" x14ac:dyDescent="0.35">
      <c r="A50" s="377"/>
      <c r="B50" s="368"/>
      <c r="C50" s="24" t="s">
        <v>373</v>
      </c>
      <c r="D50" s="24" t="s">
        <v>257</v>
      </c>
      <c r="E50" s="358"/>
      <c r="F50" s="358"/>
      <c r="G50" s="358"/>
      <c r="H50" s="358"/>
      <c r="I50" s="358"/>
      <c r="J50" s="358"/>
      <c r="K50" s="490"/>
      <c r="L50" s="358"/>
      <c r="M50" s="293"/>
      <c r="N50" s="391"/>
      <c r="R50" s="12"/>
      <c r="S50" s="12"/>
      <c r="T50" s="12"/>
    </row>
    <row r="51" spans="1:22" x14ac:dyDescent="0.35">
      <c r="A51" s="377"/>
      <c r="B51" s="368"/>
      <c r="C51" s="97" t="s">
        <v>374</v>
      </c>
      <c r="D51" s="24" t="s">
        <v>257</v>
      </c>
      <c r="E51" s="358"/>
      <c r="F51" s="358"/>
      <c r="G51" s="358"/>
      <c r="H51" s="358"/>
      <c r="I51" s="358"/>
      <c r="J51" s="358"/>
      <c r="K51" s="490"/>
      <c r="L51" s="358"/>
      <c r="M51" s="293"/>
      <c r="N51" s="391"/>
      <c r="R51" s="12"/>
      <c r="S51" s="12"/>
      <c r="T51" s="12"/>
    </row>
    <row r="52" spans="1:22" x14ac:dyDescent="0.35">
      <c r="A52" s="377"/>
      <c r="B52" s="368"/>
      <c r="C52" s="24" t="s">
        <v>375</v>
      </c>
      <c r="D52" s="24" t="s">
        <v>257</v>
      </c>
      <c r="E52" s="358"/>
      <c r="F52" s="358"/>
      <c r="G52" s="358"/>
      <c r="H52" s="358"/>
      <c r="I52" s="358"/>
      <c r="J52" s="358"/>
      <c r="K52" s="490"/>
      <c r="L52" s="358"/>
      <c r="M52" s="293"/>
      <c r="N52" s="391"/>
      <c r="R52" s="12"/>
      <c r="S52" s="12"/>
      <c r="T52" s="12"/>
    </row>
    <row r="53" spans="1:22" ht="15" thickBot="1" x14ac:dyDescent="0.4">
      <c r="A53" s="378"/>
      <c r="B53" s="369"/>
      <c r="C53" s="19" t="s">
        <v>376</v>
      </c>
      <c r="D53" s="19" t="s">
        <v>257</v>
      </c>
      <c r="E53" s="330"/>
      <c r="F53" s="330"/>
      <c r="G53" s="330"/>
      <c r="H53" s="330"/>
      <c r="I53" s="330"/>
      <c r="J53" s="330"/>
      <c r="K53" s="493"/>
      <c r="L53" s="330"/>
      <c r="M53" s="375"/>
      <c r="N53" s="392"/>
      <c r="R53" s="12"/>
      <c r="S53" s="12"/>
      <c r="T53" s="12"/>
    </row>
    <row r="54" spans="1:22" ht="29.25" customHeight="1" x14ac:dyDescent="0.35">
      <c r="A54" s="376" t="s">
        <v>377</v>
      </c>
      <c r="B54" s="367" t="s">
        <v>126</v>
      </c>
      <c r="C54" s="95" t="s">
        <v>378</v>
      </c>
      <c r="D54" s="86" t="s">
        <v>257</v>
      </c>
      <c r="E54" s="370" t="s">
        <v>435</v>
      </c>
      <c r="F54" s="370" t="s">
        <v>422</v>
      </c>
      <c r="G54" s="370" t="s">
        <v>510</v>
      </c>
      <c r="H54" s="370" t="s">
        <v>631</v>
      </c>
      <c r="I54" s="370" t="s">
        <v>425</v>
      </c>
      <c r="J54" s="370" t="s">
        <v>159</v>
      </c>
      <c r="K54" s="379" t="s">
        <v>1235</v>
      </c>
      <c r="L54" s="370"/>
      <c r="M54" s="374"/>
      <c r="N54" s="390"/>
      <c r="R54" s="12" t="str">
        <f>IF(OR(J54='Drop downs'!$G$7,J54='Drop downs'!$G$5), B54&amp;": "&amp;K54&amp;CHAR(10),"")</f>
        <v/>
      </c>
      <c r="S54" s="12" t="str">
        <f>IF(J54='Drop downs'!$G$2,B54&amp;": "&amp;K54&amp;""," ")</f>
        <v xml:space="preserve"> </v>
      </c>
      <c r="T54" s="12" t="str">
        <f>IF(GI2_Open_Space!E54='Drop downs'!$B$6,GI2_Open_Space!B54&amp;": "&amp;GI2_Open_Space!K54&amp;"","")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82"/>
      <c r="B56" s="369"/>
      <c r="C56" s="90" t="s">
        <v>380</v>
      </c>
      <c r="D56" s="88" t="s">
        <v>253</v>
      </c>
      <c r="E56" s="359"/>
      <c r="F56" s="359"/>
      <c r="G56" s="359"/>
      <c r="H56" s="359"/>
      <c r="I56" s="359"/>
      <c r="J56" s="359"/>
      <c r="K56" s="361"/>
      <c r="L56" s="359"/>
      <c r="M56" s="363"/>
      <c r="N56" s="393"/>
      <c r="R56" s="12"/>
      <c r="S56" s="12"/>
      <c r="T56" s="12"/>
    </row>
    <row r="57" spans="1:22" x14ac:dyDescent="0.35">
      <c r="A57" s="381" t="s">
        <v>381</v>
      </c>
      <c r="B57" s="367" t="s">
        <v>127</v>
      </c>
      <c r="C57" s="92" t="s">
        <v>382</v>
      </c>
      <c r="D57" s="92" t="s">
        <v>257</v>
      </c>
      <c r="E57" s="332" t="s">
        <v>103</v>
      </c>
      <c r="F57" s="332" t="s">
        <v>103</v>
      </c>
      <c r="G57" s="332" t="s">
        <v>103</v>
      </c>
      <c r="H57" s="332" t="s">
        <v>103</v>
      </c>
      <c r="I57" s="332" t="s">
        <v>103</v>
      </c>
      <c r="J57" s="332" t="s">
        <v>164</v>
      </c>
      <c r="K57" s="360" t="s">
        <v>1236</v>
      </c>
      <c r="L57" s="332"/>
      <c r="M57" s="608" t="s">
        <v>1237</v>
      </c>
      <c r="N57" s="492"/>
      <c r="O57" s="137"/>
      <c r="P57" s="137"/>
      <c r="R57" s="12" t="str">
        <f>IF(OR(J57='Drop downs'!$G$7,J57='Drop downs'!$G$5), B57&amp;": "&amp;K57&amp;CHAR(10),"")</f>
        <v xml:space="preserve">IIA10: 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
</v>
      </c>
      <c r="S57" s="12" t="str">
        <f>IF(J57='Drop downs'!$G$2,B57&amp;": "&amp;K57&amp;""," ")</f>
        <v xml:space="preserve"> </v>
      </c>
      <c r="T57" s="12" t="str">
        <f>IF(GI2_Open_Space!E57='Drop downs'!$B$6,GI2_Open_Space!B57&amp;": "&amp;GI2_Open_Space!K57&amp;"","")</f>
        <v/>
      </c>
      <c r="U57" t="str">
        <f t="shared" si="0"/>
        <v xml:space="preserve">IIA10:Mitigation: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
</v>
      </c>
      <c r="V57" t="str">
        <f>IF(N57&gt;0,B57&amp;":"&amp;N57&amp;"
","")</f>
        <v/>
      </c>
    </row>
    <row r="58" spans="1:22" x14ac:dyDescent="0.35">
      <c r="A58" s="377"/>
      <c r="B58" s="368"/>
      <c r="C58" s="24" t="s">
        <v>383</v>
      </c>
      <c r="D58" s="92" t="s">
        <v>257</v>
      </c>
      <c r="E58" s="358"/>
      <c r="F58" s="358"/>
      <c r="G58" s="358"/>
      <c r="H58" s="358"/>
      <c r="I58" s="358"/>
      <c r="J58" s="358"/>
      <c r="K58" s="296"/>
      <c r="L58" s="358"/>
      <c r="M58" s="545"/>
      <c r="N58" s="410"/>
      <c r="R58" s="12"/>
      <c r="S58" s="12"/>
      <c r="T58" s="12"/>
    </row>
    <row r="59" spans="1:22" x14ac:dyDescent="0.35">
      <c r="A59" s="377"/>
      <c r="B59" s="368"/>
      <c r="C59" s="24" t="s">
        <v>384</v>
      </c>
      <c r="D59" s="92" t="s">
        <v>257</v>
      </c>
      <c r="E59" s="358"/>
      <c r="F59" s="358"/>
      <c r="G59" s="358"/>
      <c r="H59" s="358"/>
      <c r="I59" s="358"/>
      <c r="J59" s="358"/>
      <c r="K59" s="296"/>
      <c r="L59" s="358"/>
      <c r="M59" s="545"/>
      <c r="N59" s="410"/>
      <c r="R59" s="12"/>
      <c r="S59" s="12"/>
      <c r="T59" s="12"/>
    </row>
    <row r="60" spans="1:22" x14ac:dyDescent="0.35">
      <c r="A60" s="377"/>
      <c r="B60" s="368"/>
      <c r="C60" s="24" t="s">
        <v>385</v>
      </c>
      <c r="D60" s="92" t="s">
        <v>257</v>
      </c>
      <c r="E60" s="358"/>
      <c r="F60" s="358"/>
      <c r="G60" s="358"/>
      <c r="H60" s="358"/>
      <c r="I60" s="358"/>
      <c r="J60" s="358"/>
      <c r="K60" s="296"/>
      <c r="L60" s="358"/>
      <c r="M60" s="545"/>
      <c r="N60" s="410"/>
      <c r="R60" s="12"/>
      <c r="S60" s="12"/>
      <c r="T60" s="12"/>
    </row>
    <row r="61" spans="1:22" x14ac:dyDescent="0.35">
      <c r="A61" s="377"/>
      <c r="B61" s="368"/>
      <c r="C61" s="24" t="s">
        <v>386</v>
      </c>
      <c r="D61" s="92" t="s">
        <v>253</v>
      </c>
      <c r="E61" s="358"/>
      <c r="F61" s="358"/>
      <c r="G61" s="358"/>
      <c r="H61" s="358"/>
      <c r="I61" s="358"/>
      <c r="J61" s="358"/>
      <c r="K61" s="296"/>
      <c r="L61" s="358"/>
      <c r="M61" s="545"/>
      <c r="N61" s="410"/>
      <c r="R61" s="12"/>
      <c r="S61" s="12"/>
      <c r="T61" s="12"/>
    </row>
    <row r="62" spans="1:22" x14ac:dyDescent="0.35">
      <c r="A62" s="377"/>
      <c r="B62" s="368"/>
      <c r="C62" s="24" t="s">
        <v>387</v>
      </c>
      <c r="D62" s="24" t="s">
        <v>253</v>
      </c>
      <c r="E62" s="358"/>
      <c r="F62" s="358"/>
      <c r="G62" s="358"/>
      <c r="H62" s="358"/>
      <c r="I62" s="358"/>
      <c r="J62" s="358"/>
      <c r="K62" s="296"/>
      <c r="L62" s="358"/>
      <c r="M62" s="545"/>
      <c r="N62" s="410"/>
      <c r="R62" s="12"/>
      <c r="S62" s="12"/>
      <c r="T62" s="12"/>
    </row>
    <row r="63" spans="1:22" ht="29" x14ac:dyDescent="0.35">
      <c r="A63" s="377"/>
      <c r="B63" s="368"/>
      <c r="C63" s="24" t="s">
        <v>388</v>
      </c>
      <c r="D63" s="24" t="s">
        <v>253</v>
      </c>
      <c r="E63" s="358"/>
      <c r="F63" s="358"/>
      <c r="G63" s="358"/>
      <c r="H63" s="358"/>
      <c r="I63" s="358"/>
      <c r="J63" s="358"/>
      <c r="K63" s="296"/>
      <c r="L63" s="358"/>
      <c r="M63" s="545"/>
      <c r="N63" s="410"/>
      <c r="R63" s="12"/>
      <c r="S63" s="12"/>
      <c r="T63" s="12"/>
    </row>
    <row r="64" spans="1:22" ht="15" thickBot="1" x14ac:dyDescent="0.4">
      <c r="A64" s="382"/>
      <c r="B64" s="369"/>
      <c r="C64" s="88" t="s">
        <v>389</v>
      </c>
      <c r="D64" s="88" t="s">
        <v>257</v>
      </c>
      <c r="E64" s="359"/>
      <c r="F64" s="359"/>
      <c r="G64" s="359"/>
      <c r="H64" s="359"/>
      <c r="I64" s="359"/>
      <c r="J64" s="359"/>
      <c r="K64" s="361"/>
      <c r="L64" s="359"/>
      <c r="M64" s="609"/>
      <c r="N64" s="411"/>
      <c r="R64" s="12"/>
      <c r="S64" s="12"/>
      <c r="T64" s="12"/>
    </row>
    <row r="65" spans="1:22" x14ac:dyDescent="0.35">
      <c r="A65" s="381" t="s">
        <v>390</v>
      </c>
      <c r="B65" s="367" t="s">
        <v>128</v>
      </c>
      <c r="C65" s="91" t="s">
        <v>391</v>
      </c>
      <c r="D65" s="82" t="s">
        <v>257</v>
      </c>
      <c r="E65" s="332" t="s">
        <v>103</v>
      </c>
      <c r="F65" s="332" t="s">
        <v>103</v>
      </c>
      <c r="G65" s="332" t="s">
        <v>103</v>
      </c>
      <c r="H65" s="332" t="s">
        <v>103</v>
      </c>
      <c r="I65" s="332" t="s">
        <v>103</v>
      </c>
      <c r="J65" s="332" t="s">
        <v>161</v>
      </c>
      <c r="K65" s="360" t="s">
        <v>438</v>
      </c>
      <c r="L65" s="332"/>
      <c r="M65" s="362"/>
      <c r="N65" s="394"/>
      <c r="R65" s="12" t="str">
        <f>IF(OR(J65='Drop downs'!$G$7,J65='Drop downs'!$G$5), B65&amp;": "&amp;K65&amp;CHAR(10),"")</f>
        <v/>
      </c>
      <c r="S65" s="12" t="str">
        <f>IF(J65='Drop downs'!$G$2,B65&amp;": "&amp;K65&amp;""," ")</f>
        <v xml:space="preserve"> </v>
      </c>
      <c r="T65" s="12" t="str">
        <f>IF(GI2_Open_Space!E65='Drop downs'!$B$6,GI2_Open_Space!B65&amp;": "&amp;GI2_Open_Space!K65&amp;"","")</f>
        <v/>
      </c>
      <c r="U65" t="str">
        <f t="shared" si="0"/>
        <v/>
      </c>
      <c r="V65" t="str">
        <f>IF(N65&gt;0,B65&amp;":"&amp;N65&amp;"
","")</f>
        <v/>
      </c>
    </row>
    <row r="66" spans="1:22" x14ac:dyDescent="0.35">
      <c r="A66" s="377"/>
      <c r="B66" s="368"/>
      <c r="C66" s="83" t="s">
        <v>392</v>
      </c>
      <c r="D66" s="3" t="s">
        <v>257</v>
      </c>
      <c r="E66" s="358"/>
      <c r="F66" s="358"/>
      <c r="G66" s="358"/>
      <c r="H66" s="358"/>
      <c r="I66" s="358"/>
      <c r="J66" s="358"/>
      <c r="K66" s="296"/>
      <c r="L66" s="358"/>
      <c r="M66" s="293"/>
      <c r="N66" s="391"/>
      <c r="R66" s="12"/>
      <c r="S66" s="12"/>
      <c r="T66" s="12"/>
    </row>
    <row r="67" spans="1:22" ht="29" x14ac:dyDescent="0.35">
      <c r="A67" s="377"/>
      <c r="B67" s="368"/>
      <c r="C67" s="83" t="s">
        <v>393</v>
      </c>
      <c r="D67" s="3" t="s">
        <v>257</v>
      </c>
      <c r="E67" s="358"/>
      <c r="F67" s="358"/>
      <c r="G67" s="358"/>
      <c r="H67" s="358"/>
      <c r="I67" s="358"/>
      <c r="J67" s="358"/>
      <c r="K67" s="296"/>
      <c r="L67" s="358"/>
      <c r="M67" s="293"/>
      <c r="N67" s="391"/>
      <c r="R67" s="12"/>
      <c r="S67" s="12"/>
      <c r="T67" s="12"/>
    </row>
    <row r="68" spans="1:22" x14ac:dyDescent="0.35">
      <c r="A68" s="377"/>
      <c r="B68" s="368"/>
      <c r="C68" s="83" t="s">
        <v>394</v>
      </c>
      <c r="D68" s="3" t="s">
        <v>257</v>
      </c>
      <c r="E68" s="358"/>
      <c r="F68" s="358"/>
      <c r="G68" s="358"/>
      <c r="H68" s="358"/>
      <c r="I68" s="358"/>
      <c r="J68" s="358"/>
      <c r="K68" s="296"/>
      <c r="L68" s="358"/>
      <c r="M68" s="293"/>
      <c r="N68" s="391"/>
      <c r="R68" s="12"/>
      <c r="S68" s="12"/>
      <c r="T68" s="12"/>
    </row>
    <row r="69" spans="1:22" x14ac:dyDescent="0.35">
      <c r="A69" s="377"/>
      <c r="B69" s="368"/>
      <c r="C69" s="83" t="s">
        <v>395</v>
      </c>
      <c r="D69" s="3" t="s">
        <v>257</v>
      </c>
      <c r="E69" s="358"/>
      <c r="F69" s="358"/>
      <c r="G69" s="358"/>
      <c r="H69" s="358"/>
      <c r="I69" s="358"/>
      <c r="J69" s="358"/>
      <c r="K69" s="296"/>
      <c r="L69" s="358"/>
      <c r="M69" s="293"/>
      <c r="N69" s="391"/>
      <c r="R69" s="12"/>
      <c r="S69" s="12"/>
      <c r="T69" s="12"/>
    </row>
    <row r="70" spans="1:22" x14ac:dyDescent="0.35">
      <c r="A70" s="377"/>
      <c r="B70" s="368"/>
      <c r="C70" s="83" t="s">
        <v>396</v>
      </c>
      <c r="D70" s="3" t="s">
        <v>257</v>
      </c>
      <c r="E70" s="358"/>
      <c r="F70" s="358"/>
      <c r="G70" s="358"/>
      <c r="H70" s="358"/>
      <c r="I70" s="358"/>
      <c r="J70" s="358"/>
      <c r="K70" s="296"/>
      <c r="L70" s="358"/>
      <c r="M70" s="293"/>
      <c r="N70" s="391"/>
      <c r="R70" s="12"/>
      <c r="S70" s="12"/>
      <c r="T70" s="12"/>
    </row>
    <row r="71" spans="1:22" ht="15" thickBot="1" x14ac:dyDescent="0.4">
      <c r="A71" s="382"/>
      <c r="B71" s="369"/>
      <c r="C71" s="93" t="s">
        <v>397</v>
      </c>
      <c r="D71" s="80" t="s">
        <v>257</v>
      </c>
      <c r="E71" s="359"/>
      <c r="F71" s="359"/>
      <c r="G71" s="359"/>
      <c r="H71" s="359"/>
      <c r="I71" s="359"/>
      <c r="J71" s="359"/>
      <c r="K71" s="361"/>
      <c r="L71" s="359"/>
      <c r="M71" s="363"/>
      <c r="N71" s="393"/>
      <c r="R71" s="12"/>
      <c r="S71" s="12"/>
      <c r="T71" s="12"/>
    </row>
    <row r="72" spans="1:22" x14ac:dyDescent="0.35">
      <c r="A72" s="381" t="s">
        <v>398</v>
      </c>
      <c r="B72" s="367" t="s">
        <v>129</v>
      </c>
      <c r="C72" s="91" t="s">
        <v>399</v>
      </c>
      <c r="D72" s="82" t="s">
        <v>257</v>
      </c>
      <c r="E72" s="332" t="s">
        <v>103</v>
      </c>
      <c r="F72" s="332" t="s">
        <v>103</v>
      </c>
      <c r="G72" s="332" t="s">
        <v>103</v>
      </c>
      <c r="H72" s="332" t="s">
        <v>103</v>
      </c>
      <c r="I72" s="332" t="s">
        <v>103</v>
      </c>
      <c r="J72" s="332" t="s">
        <v>161</v>
      </c>
      <c r="K72" s="495" t="s">
        <v>438</v>
      </c>
      <c r="L72" s="332"/>
      <c r="M72" s="362"/>
      <c r="N72" s="394"/>
      <c r="R72" s="12" t="str">
        <f>IF(OR(J72='Drop downs'!$G$7,J72='Drop downs'!$G$5), B72&amp;": "&amp;K72&amp;CHAR(10),"")</f>
        <v/>
      </c>
      <c r="S72" s="12" t="str">
        <f>IF(J72='Drop downs'!$G$2,B72&amp;": "&amp;K72&amp;""," ")</f>
        <v xml:space="preserve"> </v>
      </c>
      <c r="T72" s="12" t="str">
        <f>IF(GI2_Open_Space!E72='Drop downs'!$B$6,GI2_Open_Space!B72&amp;": "&amp;GI2_Open_Space!K72&amp;"","")</f>
        <v/>
      </c>
      <c r="U72" t="str">
        <f t="shared" si="0"/>
        <v/>
      </c>
      <c r="V72" t="str">
        <f>IF(N72&gt;0,B72&amp;":"&amp;N72&amp;"
","")</f>
        <v/>
      </c>
    </row>
    <row r="73" spans="1:22" x14ac:dyDescent="0.35">
      <c r="A73" s="377"/>
      <c r="B73" s="368"/>
      <c r="C73" s="83" t="s">
        <v>400</v>
      </c>
      <c r="D73" s="3" t="s">
        <v>257</v>
      </c>
      <c r="E73" s="358"/>
      <c r="F73" s="358"/>
      <c r="G73" s="358"/>
      <c r="H73" s="358"/>
      <c r="I73" s="358"/>
      <c r="J73" s="358"/>
      <c r="K73" s="496"/>
      <c r="L73" s="358"/>
      <c r="M73" s="293"/>
      <c r="N73" s="391"/>
      <c r="R73" s="12"/>
      <c r="S73" s="12"/>
      <c r="T73" s="12"/>
    </row>
    <row r="74" spans="1:22" x14ac:dyDescent="0.35">
      <c r="A74" s="377"/>
      <c r="B74" s="368"/>
      <c r="C74" s="83" t="s">
        <v>401</v>
      </c>
      <c r="D74" s="3" t="s">
        <v>257</v>
      </c>
      <c r="E74" s="358"/>
      <c r="F74" s="358"/>
      <c r="G74" s="358"/>
      <c r="H74" s="358"/>
      <c r="I74" s="358"/>
      <c r="J74" s="358"/>
      <c r="K74" s="496"/>
      <c r="L74" s="358"/>
      <c r="M74" s="293"/>
      <c r="N74" s="391"/>
      <c r="R74" s="12"/>
      <c r="S74" s="12"/>
      <c r="T74" s="12"/>
    </row>
    <row r="75" spans="1:22" x14ac:dyDescent="0.35">
      <c r="A75" s="377"/>
      <c r="B75" s="368"/>
      <c r="C75" s="83" t="s">
        <v>402</v>
      </c>
      <c r="D75" s="3" t="s">
        <v>257</v>
      </c>
      <c r="E75" s="358"/>
      <c r="F75" s="358"/>
      <c r="G75" s="358"/>
      <c r="H75" s="358"/>
      <c r="I75" s="358"/>
      <c r="J75" s="358"/>
      <c r="K75" s="496"/>
      <c r="L75" s="358"/>
      <c r="M75" s="293"/>
      <c r="N75" s="391"/>
      <c r="R75" s="12"/>
      <c r="S75" s="12"/>
      <c r="T75" s="12"/>
    </row>
    <row r="76" spans="1:22" ht="15" thickBot="1" x14ac:dyDescent="0.4">
      <c r="A76" s="382"/>
      <c r="B76" s="369"/>
      <c r="C76" s="87" t="s">
        <v>403</v>
      </c>
      <c r="D76" s="80" t="s">
        <v>257</v>
      </c>
      <c r="E76" s="359"/>
      <c r="F76" s="359"/>
      <c r="G76" s="359"/>
      <c r="H76" s="359"/>
      <c r="I76" s="359"/>
      <c r="J76" s="359"/>
      <c r="K76" s="497"/>
      <c r="L76" s="359"/>
      <c r="M76" s="363"/>
      <c r="N76" s="393"/>
      <c r="R76" s="12"/>
      <c r="S76" s="12"/>
      <c r="T76" s="12"/>
    </row>
    <row r="77" spans="1:22" x14ac:dyDescent="0.35">
      <c r="A77" s="655" t="s">
        <v>404</v>
      </c>
      <c r="B77" s="367" t="s">
        <v>130</v>
      </c>
      <c r="C77" s="91" t="s">
        <v>405</v>
      </c>
      <c r="D77" s="82" t="s">
        <v>257</v>
      </c>
      <c r="E77" s="332" t="s">
        <v>103</v>
      </c>
      <c r="F77" s="332" t="s">
        <v>103</v>
      </c>
      <c r="G77" s="332" t="s">
        <v>103</v>
      </c>
      <c r="H77" s="332" t="s">
        <v>103</v>
      </c>
      <c r="I77" s="332" t="s">
        <v>103</v>
      </c>
      <c r="J77" s="332" t="s">
        <v>161</v>
      </c>
      <c r="K77" s="489" t="s">
        <v>438</v>
      </c>
      <c r="L77" s="332"/>
      <c r="M77" s="362"/>
      <c r="N77" s="394"/>
      <c r="R77" s="12" t="str">
        <f>IF(OR(J77='Drop downs'!$G$7,J77='Drop downs'!$G$5), B77&amp;": "&amp;K77&amp;CHAR(10),"")</f>
        <v/>
      </c>
      <c r="S77" s="12" t="str">
        <f>IF(J77='Drop downs'!$G$2,B77&amp;": "&amp;K77&amp;""," ")</f>
        <v xml:space="preserve"> </v>
      </c>
      <c r="T77" s="12" t="str">
        <f>IF(GI2_Open_Space!E77='Drop downs'!$B$6,GI2_Open_Space!B77&amp;": "&amp;GI2_Open_Space!K77&amp;"","")</f>
        <v/>
      </c>
      <c r="U77" t="str">
        <f t="shared" ref="U77:U84" si="1">IF(M77&gt;0,B77&amp;":"&amp;M77&amp;"
","")</f>
        <v/>
      </c>
      <c r="V77" t="str">
        <f>IF(N77&gt;0,B77&amp;":"&amp;N77&amp;"
","")</f>
        <v/>
      </c>
    </row>
    <row r="78" spans="1:22" x14ac:dyDescent="0.35">
      <c r="A78" s="648"/>
      <c r="B78" s="368"/>
      <c r="C78" s="83" t="s">
        <v>406</v>
      </c>
      <c r="D78" s="3" t="s">
        <v>257</v>
      </c>
      <c r="E78" s="358"/>
      <c r="F78" s="358"/>
      <c r="G78" s="358"/>
      <c r="H78" s="358"/>
      <c r="I78" s="358"/>
      <c r="J78" s="358"/>
      <c r="K78" s="490"/>
      <c r="L78" s="358"/>
      <c r="M78" s="293"/>
      <c r="N78" s="391"/>
      <c r="R78" s="12"/>
      <c r="S78" s="12"/>
      <c r="T78" s="12"/>
    </row>
    <row r="79" spans="1:22" x14ac:dyDescent="0.35">
      <c r="A79" s="648"/>
      <c r="B79" s="368"/>
      <c r="C79" s="83" t="s">
        <v>407</v>
      </c>
      <c r="D79" s="3" t="s">
        <v>257</v>
      </c>
      <c r="E79" s="358"/>
      <c r="F79" s="358"/>
      <c r="G79" s="358"/>
      <c r="H79" s="358"/>
      <c r="I79" s="358"/>
      <c r="J79" s="358"/>
      <c r="K79" s="490"/>
      <c r="L79" s="358"/>
      <c r="M79" s="293"/>
      <c r="N79" s="391"/>
      <c r="R79" s="12"/>
      <c r="S79" s="12"/>
      <c r="T79" s="12"/>
    </row>
    <row r="80" spans="1:22" x14ac:dyDescent="0.35">
      <c r="A80" s="648"/>
      <c r="B80" s="368"/>
      <c r="C80" s="84" t="s">
        <v>408</v>
      </c>
      <c r="D80" s="3" t="s">
        <v>257</v>
      </c>
      <c r="E80" s="358"/>
      <c r="F80" s="358"/>
      <c r="G80" s="358"/>
      <c r="H80" s="358"/>
      <c r="I80" s="358"/>
      <c r="J80" s="358"/>
      <c r="K80" s="490"/>
      <c r="L80" s="358"/>
      <c r="M80" s="293"/>
      <c r="N80" s="391"/>
      <c r="R80" s="12"/>
      <c r="S80" s="12"/>
      <c r="T80" s="12"/>
    </row>
    <row r="81" spans="1:22" ht="29" x14ac:dyDescent="0.35">
      <c r="A81" s="648"/>
      <c r="B81" s="368"/>
      <c r="C81" s="84" t="s">
        <v>409</v>
      </c>
      <c r="D81" s="3" t="s">
        <v>257</v>
      </c>
      <c r="E81" s="358"/>
      <c r="F81" s="358"/>
      <c r="G81" s="358"/>
      <c r="H81" s="358"/>
      <c r="I81" s="358"/>
      <c r="J81" s="358"/>
      <c r="K81" s="490"/>
      <c r="L81" s="358"/>
      <c r="M81" s="293"/>
      <c r="N81" s="391"/>
      <c r="R81" s="12"/>
      <c r="S81" s="12"/>
      <c r="T81" s="12"/>
    </row>
    <row r="82" spans="1:22" ht="29" x14ac:dyDescent="0.35">
      <c r="A82" s="648"/>
      <c r="B82" s="368"/>
      <c r="C82" s="84" t="s">
        <v>410</v>
      </c>
      <c r="D82" s="3" t="s">
        <v>257</v>
      </c>
      <c r="E82" s="358"/>
      <c r="F82" s="358"/>
      <c r="G82" s="358"/>
      <c r="H82" s="358"/>
      <c r="I82" s="358"/>
      <c r="J82" s="358"/>
      <c r="K82" s="490"/>
      <c r="L82" s="358"/>
      <c r="M82" s="293"/>
      <c r="N82" s="391"/>
      <c r="R82" s="12"/>
      <c r="S82" s="12"/>
      <c r="T82" s="12"/>
    </row>
    <row r="83" spans="1:22" ht="15" thickBot="1" x14ac:dyDescent="0.4">
      <c r="A83" s="649"/>
      <c r="B83" s="369"/>
      <c r="C83" s="90" t="s">
        <v>411</v>
      </c>
      <c r="D83" s="80" t="s">
        <v>257</v>
      </c>
      <c r="E83" s="359"/>
      <c r="F83" s="359"/>
      <c r="G83" s="359"/>
      <c r="H83" s="359"/>
      <c r="I83" s="359"/>
      <c r="J83" s="359"/>
      <c r="K83" s="491"/>
      <c r="L83" s="359"/>
      <c r="M83" s="363"/>
      <c r="N83" s="393"/>
      <c r="R83" s="12"/>
      <c r="S83" s="12"/>
      <c r="T83" s="12"/>
    </row>
    <row r="84" spans="1:22" x14ac:dyDescent="0.35">
      <c r="A84" s="655" t="s">
        <v>412</v>
      </c>
      <c r="B84" s="367" t="s">
        <v>131</v>
      </c>
      <c r="C84" s="101" t="s">
        <v>413</v>
      </c>
      <c r="D84" s="82" t="s">
        <v>257</v>
      </c>
      <c r="E84" s="332" t="s">
        <v>103</v>
      </c>
      <c r="F84" s="332" t="s">
        <v>103</v>
      </c>
      <c r="G84" s="332" t="s">
        <v>103</v>
      </c>
      <c r="H84" s="332" t="s">
        <v>103</v>
      </c>
      <c r="I84" s="332" t="s">
        <v>103</v>
      </c>
      <c r="J84" s="332" t="s">
        <v>161</v>
      </c>
      <c r="K84" s="489" t="s">
        <v>438</v>
      </c>
      <c r="L84" s="332"/>
      <c r="M84" s="362"/>
      <c r="N84" s="394"/>
      <c r="R84" s="12" t="str">
        <f>IF(OR(J84='Drop downs'!$G$7,J84='Drop downs'!$G$5), B84&amp;": "&amp;K84&amp;CHAR(10),"")</f>
        <v/>
      </c>
      <c r="S84" s="12" t="str">
        <f>IF(J84='Drop downs'!$G$2,B84&amp;": "&amp;K84&amp;""," ")</f>
        <v xml:space="preserve"> </v>
      </c>
      <c r="T84" s="12" t="str">
        <f>IF(GI2_Open_Space!E84='Drop downs'!$B$6,GI2_Open_Space!B84&amp;": "&amp;GI2_Open_Space!K84&amp;"","")</f>
        <v/>
      </c>
      <c r="U84" t="str">
        <f t="shared" si="1"/>
        <v/>
      </c>
      <c r="V84" t="str">
        <f>IF(N84&gt;0,B84&amp;":"&amp;N84&amp;"
","")</f>
        <v/>
      </c>
    </row>
    <row r="85" spans="1:22" x14ac:dyDescent="0.35">
      <c r="A85" s="648"/>
      <c r="B85" s="368"/>
      <c r="C85" s="84" t="s">
        <v>414</v>
      </c>
      <c r="D85" s="3" t="s">
        <v>257</v>
      </c>
      <c r="E85" s="358"/>
      <c r="F85" s="358"/>
      <c r="G85" s="358"/>
      <c r="H85" s="358"/>
      <c r="I85" s="358"/>
      <c r="J85" s="358"/>
      <c r="K85" s="490"/>
      <c r="L85" s="358"/>
      <c r="M85" s="293"/>
      <c r="N85" s="391"/>
      <c r="R85" s="12"/>
      <c r="S85" s="12"/>
      <c r="T85" s="12"/>
    </row>
    <row r="86" spans="1:22" x14ac:dyDescent="0.35">
      <c r="A86" s="648"/>
      <c r="B86" s="368"/>
      <c r="C86" s="84" t="s">
        <v>415</v>
      </c>
      <c r="D86" s="3" t="s">
        <v>257</v>
      </c>
      <c r="E86" s="358"/>
      <c r="F86" s="358"/>
      <c r="G86" s="358"/>
      <c r="H86" s="358"/>
      <c r="I86" s="358"/>
      <c r="J86" s="358"/>
      <c r="K86" s="490"/>
      <c r="L86" s="358"/>
      <c r="M86" s="293"/>
      <c r="N86" s="391"/>
      <c r="R86" s="12"/>
      <c r="S86" s="12"/>
      <c r="T86" s="12"/>
    </row>
    <row r="87" spans="1:22" ht="15" thickBot="1" x14ac:dyDescent="0.4">
      <c r="A87" s="649"/>
      <c r="B87" s="369"/>
      <c r="C87" s="87" t="s">
        <v>416</v>
      </c>
      <c r="D87" s="80" t="s">
        <v>257</v>
      </c>
      <c r="E87" s="359"/>
      <c r="F87" s="359"/>
      <c r="G87" s="359"/>
      <c r="H87" s="359"/>
      <c r="I87" s="359"/>
      <c r="J87" s="359"/>
      <c r="K87" s="49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xml:space="preserve">IIA10: 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xml:space="preserve">IIA10:Mitigation: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W+NdW6rSy4FSrFMauwNl0/idWKcQgujxtt5cO5Gx9dzTfEc7vR73yWsRnNj4uT2tUyfGFdW+erZVUoMJHHUOBg==" saltValue="NLQeJAFAyX2nKJfpSNqyk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886" priority="2">
      <formula>$D50="No"</formula>
    </cfRule>
  </conditionalFormatting>
  <conditionalFormatting sqref="C8:D87">
    <cfRule type="expression" dxfId="885" priority="1">
      <formula>$D8="No"</formula>
    </cfRule>
  </conditionalFormatting>
  <conditionalFormatting sqref="J8 J18 J28 J49 J57 J65 J72 J77 J84">
    <cfRule type="cellIs" dxfId="884" priority="40" operator="equal">
      <formula>"Significant Negative"</formula>
    </cfRule>
    <cfRule type="cellIs" dxfId="883" priority="41" operator="equal">
      <formula>"Minor Negative"</formula>
    </cfRule>
    <cfRule type="cellIs" dxfId="882" priority="42" operator="equal">
      <formula>"Uncertain"</formula>
    </cfRule>
    <cfRule type="cellIs" dxfId="881" priority="43" operator="equal">
      <formula>"Neutral"</formula>
    </cfRule>
    <cfRule type="cellIs" dxfId="880" priority="44" operator="equal">
      <formula>"Minor Positive"</formula>
    </cfRule>
    <cfRule type="cellIs" dxfId="879" priority="45" operator="equal">
      <formula>"Significant Positive"</formula>
    </cfRule>
  </conditionalFormatting>
  <conditionalFormatting sqref="J20">
    <cfRule type="cellIs" dxfId="878" priority="28" operator="equal">
      <formula>"Significant Negative"</formula>
    </cfRule>
    <cfRule type="cellIs" dxfId="877" priority="29" operator="equal">
      <formula>"Minor Negative"</formula>
    </cfRule>
    <cfRule type="cellIs" dxfId="876" priority="30" operator="equal">
      <formula>"Uncertain"</formula>
    </cfRule>
    <cfRule type="cellIs" dxfId="875" priority="31" operator="equal">
      <formula>"Neutral"</formula>
    </cfRule>
    <cfRule type="cellIs" dxfId="874" priority="32" operator="equal">
      <formula>"Minor Positive"</formula>
    </cfRule>
    <cfRule type="cellIs" dxfId="873" priority="33" operator="equal">
      <formula>"Significant Positive"</formula>
    </cfRule>
  </conditionalFormatting>
  <conditionalFormatting sqref="J36">
    <cfRule type="cellIs" dxfId="872" priority="16" operator="equal">
      <formula>"Significant Negative"</formula>
    </cfRule>
    <cfRule type="cellIs" dxfId="871" priority="17" operator="equal">
      <formula>"Minor Negative"</formula>
    </cfRule>
    <cfRule type="cellIs" dxfId="870" priority="18" operator="equal">
      <formula>"Uncertain"</formula>
    </cfRule>
    <cfRule type="cellIs" dxfId="869" priority="19" operator="equal">
      <formula>"Neutral"</formula>
    </cfRule>
    <cfRule type="cellIs" dxfId="868" priority="20" operator="equal">
      <formula>"Minor Positive"</formula>
    </cfRule>
    <cfRule type="cellIs" dxfId="867" priority="21" operator="equal">
      <formula>"Significant Positive"</formula>
    </cfRule>
  </conditionalFormatting>
  <conditionalFormatting sqref="J42">
    <cfRule type="cellIs" dxfId="866" priority="10" operator="equal">
      <formula>"Significant Negative"</formula>
    </cfRule>
    <cfRule type="cellIs" dxfId="865" priority="11" operator="equal">
      <formula>"Minor Negative"</formula>
    </cfRule>
    <cfRule type="cellIs" dxfId="864" priority="12" operator="equal">
      <formula>"Uncertain"</formula>
    </cfRule>
    <cfRule type="cellIs" dxfId="863" priority="13" operator="equal">
      <formula>"Neutral"</formula>
    </cfRule>
    <cfRule type="cellIs" dxfId="862" priority="14" operator="equal">
      <formula>"Minor Positive"</formula>
    </cfRule>
    <cfRule type="cellIs" dxfId="861" priority="15" operator="equal">
      <formula>"Significant Positive"</formula>
    </cfRule>
  </conditionalFormatting>
  <conditionalFormatting sqref="J47">
    <cfRule type="cellIs" dxfId="860" priority="34" operator="equal">
      <formula>"Significant Negative"</formula>
    </cfRule>
    <cfRule type="cellIs" dxfId="859" priority="35" operator="equal">
      <formula>"Minor Negative"</formula>
    </cfRule>
    <cfRule type="cellIs" dxfId="858" priority="36" operator="equal">
      <formula>"Uncertain"</formula>
    </cfRule>
    <cfRule type="cellIs" dxfId="857" priority="37" operator="equal">
      <formula>"Neutral"</formula>
    </cfRule>
    <cfRule type="cellIs" dxfId="856" priority="38" operator="equal">
      <formula>"Minor Positive"</formula>
    </cfRule>
    <cfRule type="cellIs" dxfId="855" priority="39" operator="equal">
      <formula>"Significant Positive"</formula>
    </cfRule>
  </conditionalFormatting>
  <conditionalFormatting sqref="J54">
    <cfRule type="cellIs" dxfId="854" priority="4" operator="equal">
      <formula>"Significant Negative"</formula>
    </cfRule>
    <cfRule type="cellIs" dxfId="853" priority="5" operator="equal">
      <formula>"Minor Negative"</formula>
    </cfRule>
    <cfRule type="cellIs" dxfId="852" priority="6" operator="equal">
      <formula>"Uncertain"</formula>
    </cfRule>
    <cfRule type="cellIs" dxfId="851" priority="7" operator="equal">
      <formula>"Neutral"</formula>
    </cfRule>
    <cfRule type="cellIs" dxfId="850" priority="8" operator="equal">
      <formula>"Minor Positive"</formula>
    </cfRule>
    <cfRule type="cellIs" dxfId="849"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40B331A-C733-48B8-A625-89C0193958C1}">
          <x14:formula1>
            <xm:f>'Drop downs'!$G$2:$G$7</xm:f>
          </x14:formula1>
          <xm:sqref>J8 J18 J20 J28 J36 J42 J84 J54 J57 J65 J72 J77 J47 J49</xm:sqref>
        </x14:dataValidation>
        <x14:dataValidation type="list" allowBlank="1" showInputMessage="1" showErrorMessage="1" xr:uid="{9387E491-6325-459B-81C2-086D686E27E6}">
          <x14:formula1>
            <xm:f>'Drop downs'!$F$2:$F$6</xm:f>
          </x14:formula1>
          <xm:sqref>I8 I18 I20 I28 I36 I42 I84 I54 I57 I65 I72 I77 I47 I49</xm:sqref>
        </x14:dataValidation>
        <x14:dataValidation type="list" allowBlank="1" showInputMessage="1" showErrorMessage="1" xr:uid="{A79FC551-9FE7-4632-BB6E-93E997D896CA}">
          <x14:formula1>
            <xm:f>'Drop downs'!$E$2:$E$6</xm:f>
          </x14:formula1>
          <xm:sqref>H8 H18 H20 H28 H36 H42 H84 H54 H57 H65 H72 H77 H47 H49</xm:sqref>
        </x14:dataValidation>
        <x14:dataValidation type="list" allowBlank="1" showInputMessage="1" showErrorMessage="1" xr:uid="{8EC05E8E-AF9E-43E7-90CD-3A5078C3CBD4}">
          <x14:formula1>
            <xm:f>'Drop downs'!$D$2:$D$7</xm:f>
          </x14:formula1>
          <xm:sqref>G8 G18 G20 G28 G36 G42 G84 G54 G57 G65 G72 G77 G47 G49</xm:sqref>
        </x14:dataValidation>
        <x14:dataValidation type="list" allowBlank="1" showInputMessage="1" showErrorMessage="1" xr:uid="{E780D411-8F80-4174-91EF-1A4AA4AE0AA4}">
          <x14:formula1>
            <xm:f>'Drop downs'!$C$2:$C$5</xm:f>
          </x14:formula1>
          <xm:sqref>F8 F18 F20 F28 F36 F42 F84 F54 F57 F65 F72 F77 F47 F49</xm:sqref>
        </x14:dataValidation>
        <x14:dataValidation type="list" allowBlank="1" showInputMessage="1" showErrorMessage="1" xr:uid="{005A22CA-03E2-460E-9641-0F5D3AEA650F}">
          <x14:formula1>
            <xm:f>'Drop downs'!$B$2:$B$4</xm:f>
          </x14:formula1>
          <xm:sqref>E8 E18 E20 E28 E36 E42 E84 E54 E57 E65 E72 E77 E47 E49</xm:sqref>
        </x14:dataValidation>
        <x14:dataValidation type="list" allowBlank="1" showInputMessage="1" showErrorMessage="1" xr:uid="{3BFEF29D-88E9-4DF3-AB6E-1F22BDC4215B}">
          <x14:formula1>
            <xm:f>'Drop downs'!$J$2:$J$3</xm:f>
          </x14:formula1>
          <xm:sqref>L8 L18 L20 L28 L36 L42 L84 L54 L57 L65 L72 L77 L47 L49</xm:sqref>
        </x14:dataValidation>
        <x14:dataValidation type="list" allowBlank="1" showInputMessage="1" showErrorMessage="1" xr:uid="{81D81FC2-06CE-4AF2-BC9F-CFE320D1F1AF}">
          <x14:formula1>
            <xm:f>'Drop downs'!$A$2:$A$3</xm:f>
          </x14:formula1>
          <xm:sqref>D8:D87</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B5374-2706-4E17-A62B-126948A99277}">
  <sheetPr codeName="Sheet86">
    <tabColor rgb="FF7030A0"/>
  </sheetPr>
  <dimension ref="A1:U98"/>
  <sheetViews>
    <sheetView zoomScaleNormal="100" workbookViewId="0">
      <selection activeCell="C1" sqref="C1:F1"/>
    </sheetView>
  </sheetViews>
  <sheetFormatPr defaultColWidth="8.54296875" defaultRowHeight="26" x14ac:dyDescent="0.6"/>
  <cols>
    <col min="1" max="1" width="47.54296875" style="175" customWidth="1"/>
    <col min="2" max="2" width="5.453125" style="175" hidden="1" customWidth="1"/>
    <col min="3" max="3" width="103.81640625" style="175" customWidth="1"/>
    <col min="4" max="4" width="24.453125" style="175" customWidth="1"/>
    <col min="5" max="6" width="20.54296875" style="175" customWidth="1"/>
    <col min="7" max="7" width="25.453125" style="175" bestFit="1" customWidth="1"/>
    <col min="8" max="8" width="20.54296875" style="175" customWidth="1"/>
    <col min="9" max="9" width="36.54296875" style="175" bestFit="1" customWidth="1"/>
    <col min="10" max="10" width="20.54296875" style="175" customWidth="1"/>
    <col min="11" max="11" width="72.453125" style="175" customWidth="1"/>
    <col min="12" max="13" width="41.453125" style="175" customWidth="1"/>
    <col min="14" max="15" width="9.453125" style="175" customWidth="1"/>
    <col min="16" max="16" width="8.54296875" style="175" hidden="1" customWidth="1"/>
    <col min="17" max="17" width="20.54296875" style="175" hidden="1" customWidth="1"/>
    <col min="18" max="18" width="12.54296875" style="175" hidden="1" customWidth="1"/>
    <col min="19" max="19" width="21" style="175" hidden="1" customWidth="1"/>
    <col min="20" max="20" width="12.54296875" style="175" hidden="1" customWidth="1"/>
    <col min="21" max="22" width="0" style="175" hidden="1" customWidth="1"/>
    <col min="23" max="16384" width="8.54296875" style="175"/>
  </cols>
  <sheetData>
    <row r="1" spans="1:21" x14ac:dyDescent="0.6">
      <c r="A1" s="174" t="s">
        <v>30</v>
      </c>
      <c r="C1" s="525" t="s">
        <v>1238</v>
      </c>
      <c r="D1" s="656"/>
      <c r="E1" s="656"/>
      <c r="F1" s="607"/>
      <c r="G1" s="176"/>
      <c r="I1" s="177"/>
      <c r="J1" s="177"/>
      <c r="K1" s="177"/>
    </row>
    <row r="2" spans="1:21" x14ac:dyDescent="0.6">
      <c r="A2" s="174" t="s">
        <v>31</v>
      </c>
      <c r="B2" s="178"/>
      <c r="C2" s="412" t="s">
        <v>1212</v>
      </c>
      <c r="D2" s="412"/>
      <c r="E2" s="412"/>
      <c r="F2" s="413"/>
      <c r="I2" s="181"/>
      <c r="J2" s="181"/>
      <c r="K2" s="181"/>
    </row>
    <row r="3" spans="1:21" ht="56.15" customHeight="1" x14ac:dyDescent="0.6">
      <c r="A3" s="182" t="s">
        <v>32</v>
      </c>
      <c r="B3" s="183"/>
      <c r="C3" s="412" t="s">
        <v>1239</v>
      </c>
      <c r="D3" s="412"/>
      <c r="E3" s="412"/>
      <c r="F3" s="413"/>
      <c r="I3" s="181"/>
      <c r="J3" s="181"/>
      <c r="K3" s="181"/>
    </row>
    <row r="4" spans="1:21" x14ac:dyDescent="0.6">
      <c r="A4" s="182" t="s">
        <v>33</v>
      </c>
      <c r="B4" s="184"/>
      <c r="C4" s="414" t="s">
        <v>447</v>
      </c>
      <c r="D4" s="414"/>
      <c r="E4" s="414"/>
      <c r="F4" s="415"/>
      <c r="I4" s="181"/>
      <c r="J4" s="181"/>
      <c r="K4" s="181"/>
    </row>
    <row r="5" spans="1:21" ht="26.5" thickBot="1" x14ac:dyDescent="0.65"/>
    <row r="6" spans="1:21" ht="26.5" thickBot="1" x14ac:dyDescent="0.65">
      <c r="A6" s="416" t="s">
        <v>34</v>
      </c>
      <c r="B6" s="416"/>
      <c r="C6" s="416"/>
      <c r="D6" s="185"/>
      <c r="E6" s="417" t="s">
        <v>35</v>
      </c>
      <c r="F6" s="418"/>
      <c r="G6" s="418"/>
      <c r="H6" s="418"/>
      <c r="I6" s="418"/>
      <c r="J6" s="418"/>
      <c r="K6" s="418"/>
      <c r="L6" s="418"/>
      <c r="M6" s="419"/>
      <c r="Q6" s="186"/>
      <c r="R6" s="186"/>
      <c r="S6" s="186"/>
      <c r="T6" s="186"/>
    </row>
    <row r="7" spans="1:21" ht="130.5" thickBot="1" x14ac:dyDescent="0.65">
      <c r="A7" s="187" t="s">
        <v>320</v>
      </c>
      <c r="B7" s="187" t="s">
        <v>37</v>
      </c>
      <c r="C7" s="187" t="s">
        <v>321</v>
      </c>
      <c r="D7" s="187" t="s">
        <v>322</v>
      </c>
      <c r="E7" s="209" t="s">
        <v>40</v>
      </c>
      <c r="F7" s="209" t="s">
        <v>41</v>
      </c>
      <c r="G7" s="209" t="s">
        <v>42</v>
      </c>
      <c r="H7" s="209" t="s">
        <v>43</v>
      </c>
      <c r="I7" s="209" t="s">
        <v>44</v>
      </c>
      <c r="J7" s="209" t="s">
        <v>45</v>
      </c>
      <c r="K7" s="209" t="s">
        <v>46</v>
      </c>
      <c r="L7" s="209" t="s">
        <v>48</v>
      </c>
      <c r="M7" s="210" t="s">
        <v>465</v>
      </c>
      <c r="Q7" s="188" t="str">
        <f>A89</f>
        <v>Significant Negative and Uncertain Effects</v>
      </c>
      <c r="R7" s="188" t="str">
        <f>A91</f>
        <v>Significant Positive Effects</v>
      </c>
      <c r="S7" s="188" t="str">
        <f>A93</f>
        <v>Potential Cumulative Effects Identified</v>
      </c>
      <c r="T7" s="175" t="s">
        <v>48</v>
      </c>
      <c r="U7" s="175" t="s">
        <v>323</v>
      </c>
    </row>
    <row r="8" spans="1:21" ht="78" x14ac:dyDescent="0.6">
      <c r="A8" s="420" t="s">
        <v>254</v>
      </c>
      <c r="B8" s="423" t="s">
        <v>118</v>
      </c>
      <c r="C8" s="189" t="s">
        <v>324</v>
      </c>
      <c r="D8" s="189" t="s">
        <v>257</v>
      </c>
      <c r="E8" s="426" t="s">
        <v>103</v>
      </c>
      <c r="F8" s="426" t="s">
        <v>103</v>
      </c>
      <c r="G8" s="426" t="s">
        <v>103</v>
      </c>
      <c r="H8" s="426" t="s">
        <v>103</v>
      </c>
      <c r="I8" s="426" t="s">
        <v>103</v>
      </c>
      <c r="J8" s="432" t="s">
        <v>161</v>
      </c>
      <c r="K8" s="435" t="s">
        <v>438</v>
      </c>
      <c r="L8" s="438"/>
      <c r="M8" s="429"/>
      <c r="Q8" s="190" t="str">
        <f>IF(OR(J8='Drop downs'!$G$7,J8='Drop downs'!$G$5), B8&amp;": "&amp;K8&amp;CHAR(10),"")</f>
        <v/>
      </c>
      <c r="R8" s="190" t="str">
        <f>IF(J8='Drop downs'!$G$2,B8&amp;": "&amp;K8&amp;""," ")</f>
        <v xml:space="preserve"> </v>
      </c>
      <c r="S8" s="190" t="str">
        <f>IF(GI2_ALT_1!E8='Drop downs'!$B$6,GI2_ALT_1!B8&amp;": "&amp;GI2_ALT_1!K8&amp;"","")</f>
        <v/>
      </c>
      <c r="T8" s="175" t="str">
        <f>IF(L8&gt;0,B8&amp;":"&amp;L8&amp;"
","")</f>
        <v/>
      </c>
      <c r="U8" s="175" t="str">
        <f>IF(M8&gt;0,B8&amp;":"&amp;M8&amp;"
","")</f>
        <v/>
      </c>
    </row>
    <row r="9" spans="1:21" ht="60.75" customHeight="1" x14ac:dyDescent="0.6">
      <c r="A9" s="421"/>
      <c r="B9" s="424"/>
      <c r="C9" s="191" t="s">
        <v>325</v>
      </c>
      <c r="D9" s="191" t="s">
        <v>257</v>
      </c>
      <c r="E9" s="427"/>
      <c r="F9" s="427"/>
      <c r="G9" s="427"/>
      <c r="H9" s="427"/>
      <c r="I9" s="427"/>
      <c r="J9" s="433"/>
      <c r="K9" s="436"/>
      <c r="L9" s="439"/>
      <c r="M9" s="430"/>
      <c r="Q9" s="190"/>
      <c r="R9" s="190"/>
      <c r="S9" s="190"/>
    </row>
    <row r="10" spans="1:21" x14ac:dyDescent="0.6">
      <c r="A10" s="421"/>
      <c r="B10" s="424"/>
      <c r="C10" s="191" t="s">
        <v>326</v>
      </c>
      <c r="D10" s="191" t="s">
        <v>257</v>
      </c>
      <c r="E10" s="427"/>
      <c r="F10" s="427"/>
      <c r="G10" s="427"/>
      <c r="H10" s="427"/>
      <c r="I10" s="427"/>
      <c r="J10" s="433"/>
      <c r="K10" s="436"/>
      <c r="L10" s="439"/>
      <c r="M10" s="430"/>
      <c r="Q10" s="190"/>
      <c r="R10" s="190"/>
      <c r="S10" s="190"/>
    </row>
    <row r="11" spans="1:21" ht="52" x14ac:dyDescent="0.6">
      <c r="A11" s="421"/>
      <c r="B11" s="424"/>
      <c r="C11" s="191" t="s">
        <v>327</v>
      </c>
      <c r="D11" s="191" t="s">
        <v>257</v>
      </c>
      <c r="E11" s="427"/>
      <c r="F11" s="427"/>
      <c r="G11" s="427"/>
      <c r="H11" s="427"/>
      <c r="I11" s="427"/>
      <c r="J11" s="433"/>
      <c r="K11" s="436"/>
      <c r="L11" s="439"/>
      <c r="M11" s="430"/>
      <c r="Q11" s="190"/>
      <c r="R11" s="190"/>
      <c r="S11" s="190"/>
    </row>
    <row r="12" spans="1:21" ht="52" x14ac:dyDescent="0.6">
      <c r="A12" s="421"/>
      <c r="B12" s="424"/>
      <c r="C12" s="191" t="s">
        <v>328</v>
      </c>
      <c r="D12" s="191" t="s">
        <v>257</v>
      </c>
      <c r="E12" s="427"/>
      <c r="F12" s="427"/>
      <c r="G12" s="427"/>
      <c r="H12" s="427"/>
      <c r="I12" s="427"/>
      <c r="J12" s="433"/>
      <c r="K12" s="436"/>
      <c r="L12" s="439"/>
      <c r="M12" s="430"/>
      <c r="Q12" s="190"/>
      <c r="R12" s="190"/>
      <c r="S12" s="190"/>
    </row>
    <row r="13" spans="1:21" x14ac:dyDescent="0.6">
      <c r="A13" s="421"/>
      <c r="B13" s="424"/>
      <c r="C13" s="191" t="s">
        <v>329</v>
      </c>
      <c r="D13" s="191" t="s">
        <v>257</v>
      </c>
      <c r="E13" s="427"/>
      <c r="F13" s="427"/>
      <c r="G13" s="427"/>
      <c r="H13" s="427"/>
      <c r="I13" s="427"/>
      <c r="J13" s="433"/>
      <c r="K13" s="436"/>
      <c r="L13" s="439"/>
      <c r="M13" s="430"/>
      <c r="Q13" s="190"/>
      <c r="R13" s="190"/>
      <c r="S13" s="190"/>
    </row>
    <row r="14" spans="1:21" ht="78" x14ac:dyDescent="0.6">
      <c r="A14" s="421"/>
      <c r="B14" s="424"/>
      <c r="C14" s="191" t="s">
        <v>330</v>
      </c>
      <c r="D14" s="191" t="s">
        <v>257</v>
      </c>
      <c r="E14" s="427"/>
      <c r="F14" s="427"/>
      <c r="G14" s="427"/>
      <c r="H14" s="427"/>
      <c r="I14" s="427"/>
      <c r="J14" s="433"/>
      <c r="K14" s="436"/>
      <c r="L14" s="439"/>
      <c r="M14" s="430"/>
      <c r="Q14" s="190"/>
      <c r="R14" s="190"/>
      <c r="S14" s="190"/>
    </row>
    <row r="15" spans="1:21" ht="52" x14ac:dyDescent="0.6">
      <c r="A15" s="421"/>
      <c r="B15" s="424"/>
      <c r="C15" s="191" t="s">
        <v>331</v>
      </c>
      <c r="D15" s="191" t="s">
        <v>257</v>
      </c>
      <c r="E15" s="427"/>
      <c r="F15" s="427"/>
      <c r="G15" s="427"/>
      <c r="H15" s="427"/>
      <c r="I15" s="427"/>
      <c r="J15" s="433"/>
      <c r="K15" s="436"/>
      <c r="L15" s="439"/>
      <c r="M15" s="430"/>
      <c r="Q15" s="190"/>
      <c r="R15" s="190"/>
      <c r="S15" s="190"/>
    </row>
    <row r="16" spans="1:21" ht="86.25" customHeight="1" x14ac:dyDescent="0.6">
      <c r="A16" s="421"/>
      <c r="B16" s="424"/>
      <c r="C16" s="191" t="s">
        <v>332</v>
      </c>
      <c r="D16" s="191" t="s">
        <v>257</v>
      </c>
      <c r="E16" s="427"/>
      <c r="F16" s="427"/>
      <c r="G16" s="427"/>
      <c r="H16" s="427"/>
      <c r="I16" s="427"/>
      <c r="J16" s="433"/>
      <c r="K16" s="436"/>
      <c r="L16" s="439"/>
      <c r="M16" s="430"/>
      <c r="Q16" s="190"/>
      <c r="R16" s="190"/>
      <c r="S16" s="190"/>
    </row>
    <row r="17" spans="1:21" ht="52.5" thickBot="1" x14ac:dyDescent="0.65">
      <c r="A17" s="422"/>
      <c r="B17" s="425"/>
      <c r="C17" s="193" t="s">
        <v>333</v>
      </c>
      <c r="D17" s="193" t="s">
        <v>257</v>
      </c>
      <c r="E17" s="428"/>
      <c r="F17" s="428"/>
      <c r="G17" s="428"/>
      <c r="H17" s="428"/>
      <c r="I17" s="428"/>
      <c r="J17" s="434"/>
      <c r="K17" s="437"/>
      <c r="L17" s="440"/>
      <c r="M17" s="431"/>
      <c r="Q17" s="190"/>
      <c r="R17" s="190"/>
      <c r="S17" s="190"/>
    </row>
    <row r="18" spans="1:21" ht="65.5" customHeight="1" x14ac:dyDescent="0.6">
      <c r="A18" s="444" t="s">
        <v>334</v>
      </c>
      <c r="B18" s="441" t="s">
        <v>119</v>
      </c>
      <c r="C18" s="189" t="s">
        <v>335</v>
      </c>
      <c r="D18" s="189" t="s">
        <v>257</v>
      </c>
      <c r="E18" s="432" t="s">
        <v>103</v>
      </c>
      <c r="F18" s="432" t="s">
        <v>103</v>
      </c>
      <c r="G18" s="432" t="s">
        <v>103</v>
      </c>
      <c r="H18" s="432" t="s">
        <v>103</v>
      </c>
      <c r="I18" s="432" t="s">
        <v>103</v>
      </c>
      <c r="J18" s="432" t="s">
        <v>161</v>
      </c>
      <c r="K18" s="435" t="s">
        <v>438</v>
      </c>
      <c r="L18" s="438"/>
      <c r="M18" s="429"/>
      <c r="Q18" s="190" t="str">
        <f>IF(OR(J18='Drop downs'!$G$7,J18='Drop downs'!$G$5), B18&amp;": "&amp;K18&amp;CHAR(10),"")</f>
        <v/>
      </c>
      <c r="R18" s="190" t="str">
        <f>IF(J18='Drop downs'!$G$2,B18&amp;": "&amp;K18&amp;""," ")</f>
        <v xml:space="preserve"> </v>
      </c>
      <c r="S18" s="190" t="str">
        <f>IF(GI2_ALT_1!E18='Drop downs'!$B$6,GI2_ALT_1!B18&amp;": "&amp;GI2_ALT_1!K18&amp;"","")</f>
        <v/>
      </c>
      <c r="T18" s="175" t="str">
        <f>IF(L18&gt;0,B18&amp;":"&amp;L18&amp;"
","")</f>
        <v/>
      </c>
      <c r="U18" s="175" t="str">
        <f>IF(M18&gt;0,B18&amp;":"&amp;M18&amp;"
","")</f>
        <v/>
      </c>
    </row>
    <row r="19" spans="1:21" ht="92.5" customHeight="1" thickBot="1" x14ac:dyDescent="0.65">
      <c r="A19" s="445"/>
      <c r="B19" s="443"/>
      <c r="C19" s="193" t="s">
        <v>336</v>
      </c>
      <c r="D19" s="193" t="s">
        <v>257</v>
      </c>
      <c r="E19" s="434"/>
      <c r="F19" s="434"/>
      <c r="G19" s="434"/>
      <c r="H19" s="434"/>
      <c r="I19" s="434"/>
      <c r="J19" s="434"/>
      <c r="K19" s="437"/>
      <c r="L19" s="440"/>
      <c r="M19" s="431"/>
      <c r="Q19" s="190"/>
      <c r="R19" s="190"/>
      <c r="S19" s="190"/>
    </row>
    <row r="20" spans="1:21" ht="156" x14ac:dyDescent="0.6">
      <c r="A20" s="420" t="s">
        <v>337</v>
      </c>
      <c r="B20" s="441" t="s">
        <v>120</v>
      </c>
      <c r="C20" s="194" t="s">
        <v>338</v>
      </c>
      <c r="D20" s="194" t="s">
        <v>257</v>
      </c>
      <c r="E20" s="432" t="s">
        <v>103</v>
      </c>
      <c r="F20" s="432" t="s">
        <v>103</v>
      </c>
      <c r="G20" s="432" t="s">
        <v>103</v>
      </c>
      <c r="H20" s="432" t="s">
        <v>103</v>
      </c>
      <c r="I20" s="432" t="s">
        <v>103</v>
      </c>
      <c r="J20" s="432" t="s">
        <v>161</v>
      </c>
      <c r="K20" s="435" t="s">
        <v>438</v>
      </c>
      <c r="L20" s="438"/>
      <c r="M20" s="429"/>
      <c r="Q20" s="190" t="str">
        <f>IF(OR(J20='Drop downs'!$G$7,J20='Drop downs'!$G$5), B20&amp;": "&amp;K20&amp;CHAR(10),"")</f>
        <v/>
      </c>
      <c r="R20" s="190" t="str">
        <f>IF(J20='Drop downs'!$G$2,B20&amp;": "&amp;K20&amp;""," ")</f>
        <v xml:space="preserve"> </v>
      </c>
      <c r="S20" s="190" t="str">
        <f>IF(GI2_ALT_1!E20='Drop downs'!$B$6,GI2_ALT_1!B20&amp;": "&amp;GI2_ALT_1!K20&amp;"","")</f>
        <v/>
      </c>
      <c r="T20" s="175" t="str">
        <f>IF(L20&gt;0,B20&amp;":"&amp;L20&amp;"
","")</f>
        <v/>
      </c>
      <c r="U20" s="175" t="str">
        <f>IF(M20&gt;0,B20&amp;":"&amp;M20&amp;"
","")</f>
        <v/>
      </c>
    </row>
    <row r="21" spans="1:21" ht="52" x14ac:dyDescent="0.6">
      <c r="A21" s="421"/>
      <c r="B21" s="442"/>
      <c r="C21" s="195" t="s">
        <v>339</v>
      </c>
      <c r="D21" s="195" t="s">
        <v>257</v>
      </c>
      <c r="E21" s="433"/>
      <c r="F21" s="433"/>
      <c r="G21" s="433"/>
      <c r="H21" s="433"/>
      <c r="I21" s="433"/>
      <c r="J21" s="433"/>
      <c r="K21" s="436"/>
      <c r="L21" s="439"/>
      <c r="M21" s="430"/>
      <c r="Q21" s="190"/>
      <c r="R21" s="190"/>
      <c r="S21" s="190"/>
    </row>
    <row r="22" spans="1:21" ht="52" x14ac:dyDescent="0.6">
      <c r="A22" s="421"/>
      <c r="B22" s="442"/>
      <c r="C22" s="195" t="s">
        <v>340</v>
      </c>
      <c r="D22" s="195" t="s">
        <v>257</v>
      </c>
      <c r="E22" s="433"/>
      <c r="F22" s="433"/>
      <c r="G22" s="433"/>
      <c r="H22" s="433"/>
      <c r="I22" s="433"/>
      <c r="J22" s="433"/>
      <c r="K22" s="436"/>
      <c r="L22" s="439"/>
      <c r="M22" s="430"/>
      <c r="Q22" s="190"/>
      <c r="R22" s="190"/>
      <c r="S22" s="190"/>
    </row>
    <row r="23" spans="1:21" ht="52" x14ac:dyDescent="0.6">
      <c r="A23" s="421"/>
      <c r="B23" s="442"/>
      <c r="C23" s="195" t="s">
        <v>341</v>
      </c>
      <c r="D23" s="195" t="s">
        <v>257</v>
      </c>
      <c r="E23" s="433"/>
      <c r="F23" s="433"/>
      <c r="G23" s="433"/>
      <c r="H23" s="433"/>
      <c r="I23" s="433"/>
      <c r="J23" s="433"/>
      <c r="K23" s="436"/>
      <c r="L23" s="439"/>
      <c r="M23" s="430"/>
      <c r="Q23" s="190"/>
      <c r="R23" s="190"/>
      <c r="S23" s="190"/>
    </row>
    <row r="24" spans="1:21" ht="52" x14ac:dyDescent="0.6">
      <c r="A24" s="421"/>
      <c r="B24" s="442"/>
      <c r="C24" s="195" t="s">
        <v>342</v>
      </c>
      <c r="D24" s="195" t="s">
        <v>257</v>
      </c>
      <c r="E24" s="433"/>
      <c r="F24" s="433"/>
      <c r="G24" s="433"/>
      <c r="H24" s="433"/>
      <c r="I24" s="433"/>
      <c r="J24" s="433"/>
      <c r="K24" s="436"/>
      <c r="L24" s="439"/>
      <c r="M24" s="430"/>
      <c r="Q24" s="190"/>
      <c r="R24" s="190"/>
      <c r="S24" s="190"/>
    </row>
    <row r="25" spans="1:21" ht="104" x14ac:dyDescent="0.6">
      <c r="A25" s="421"/>
      <c r="B25" s="442"/>
      <c r="C25" s="195" t="s">
        <v>343</v>
      </c>
      <c r="D25" s="195" t="s">
        <v>257</v>
      </c>
      <c r="E25" s="433"/>
      <c r="F25" s="433"/>
      <c r="G25" s="433"/>
      <c r="H25" s="433"/>
      <c r="I25" s="433"/>
      <c r="J25" s="433"/>
      <c r="K25" s="436"/>
      <c r="L25" s="439"/>
      <c r="M25" s="430"/>
      <c r="Q25" s="190"/>
      <c r="R25" s="190"/>
      <c r="S25" s="190"/>
    </row>
    <row r="26" spans="1:21" ht="52" x14ac:dyDescent="0.6">
      <c r="A26" s="421"/>
      <c r="B26" s="442"/>
      <c r="C26" s="195" t="s">
        <v>344</v>
      </c>
      <c r="D26" s="195" t="s">
        <v>257</v>
      </c>
      <c r="E26" s="433"/>
      <c r="F26" s="433"/>
      <c r="G26" s="433"/>
      <c r="H26" s="433"/>
      <c r="I26" s="433"/>
      <c r="J26" s="433"/>
      <c r="K26" s="436"/>
      <c r="L26" s="439"/>
      <c r="M26" s="430"/>
      <c r="Q26" s="190"/>
      <c r="R26" s="190"/>
      <c r="S26" s="190"/>
    </row>
    <row r="27" spans="1:21" ht="78.5" thickBot="1" x14ac:dyDescent="0.65">
      <c r="A27" s="422"/>
      <c r="B27" s="443"/>
      <c r="C27" s="196" t="s">
        <v>345</v>
      </c>
      <c r="D27" s="212" t="s">
        <v>257</v>
      </c>
      <c r="E27" s="447"/>
      <c r="F27" s="447"/>
      <c r="G27" s="447"/>
      <c r="H27" s="447"/>
      <c r="I27" s="447"/>
      <c r="J27" s="447"/>
      <c r="K27" s="452"/>
      <c r="L27" s="440"/>
      <c r="M27" s="431"/>
      <c r="Q27" s="190"/>
      <c r="R27" s="190"/>
      <c r="S27" s="190"/>
    </row>
    <row r="28" spans="1:21" ht="77.150000000000006" customHeight="1" x14ac:dyDescent="0.6">
      <c r="A28" s="420" t="s">
        <v>346</v>
      </c>
      <c r="B28" s="441" t="s">
        <v>121</v>
      </c>
      <c r="C28" s="197" t="s">
        <v>347</v>
      </c>
      <c r="D28" s="213" t="s">
        <v>257</v>
      </c>
      <c r="E28" s="450" t="s">
        <v>421</v>
      </c>
      <c r="F28" s="450" t="s">
        <v>422</v>
      </c>
      <c r="G28" s="450" t="s">
        <v>427</v>
      </c>
      <c r="H28" s="450" t="s">
        <v>631</v>
      </c>
      <c r="I28" s="450" t="s">
        <v>425</v>
      </c>
      <c r="J28" s="450" t="s">
        <v>159</v>
      </c>
      <c r="K28" s="451" t="s">
        <v>1234</v>
      </c>
      <c r="L28" s="438"/>
      <c r="M28" s="429"/>
      <c r="Q28" s="190" t="str">
        <f>IF(OR(J28='Drop downs'!$G$7,J28='Drop downs'!$G$5), B28&amp;": "&amp;K28&amp;CHAR(10),"")</f>
        <v/>
      </c>
      <c r="R28" s="190" t="str">
        <f>IF(J28='Drop downs'!$G$2,B28&amp;": "&amp;K28&amp;""," ")</f>
        <v xml:space="preserve"> </v>
      </c>
      <c r="S28" s="190" t="str">
        <f>IF(GI2_ALT_1!E28='Drop downs'!$B$6,GI2_ALT_1!B28&amp;": "&amp;GI2_ALT_1!K28&amp;"","")</f>
        <v/>
      </c>
      <c r="T28" s="175" t="str">
        <f>IF(L28&gt;0,B28&amp;":"&amp;L28&amp;"
","")</f>
        <v/>
      </c>
      <c r="U28" s="175" t="str">
        <f>IF(M28&gt;0,B28&amp;":"&amp;M28&amp;"
","")</f>
        <v/>
      </c>
    </row>
    <row r="29" spans="1:21" ht="79" customHeight="1" x14ac:dyDescent="0.6">
      <c r="A29" s="421"/>
      <c r="B29" s="442"/>
      <c r="C29" s="198" t="s">
        <v>348</v>
      </c>
      <c r="D29" s="195" t="s">
        <v>253</v>
      </c>
      <c r="E29" s="433"/>
      <c r="F29" s="433"/>
      <c r="G29" s="433"/>
      <c r="H29" s="433"/>
      <c r="I29" s="433"/>
      <c r="J29" s="433"/>
      <c r="K29" s="436"/>
      <c r="L29" s="439"/>
      <c r="M29" s="430"/>
      <c r="Q29" s="190"/>
      <c r="R29" s="190"/>
      <c r="S29" s="190"/>
    </row>
    <row r="30" spans="1:21" ht="60" customHeight="1" x14ac:dyDescent="0.6">
      <c r="A30" s="421"/>
      <c r="B30" s="442"/>
      <c r="C30" s="198" t="s">
        <v>349</v>
      </c>
      <c r="D30" s="195" t="s">
        <v>257</v>
      </c>
      <c r="E30" s="433"/>
      <c r="F30" s="433"/>
      <c r="G30" s="433"/>
      <c r="H30" s="433"/>
      <c r="I30" s="433"/>
      <c r="J30" s="433"/>
      <c r="K30" s="436"/>
      <c r="L30" s="439"/>
      <c r="M30" s="430"/>
      <c r="Q30" s="190"/>
      <c r="R30" s="190"/>
      <c r="S30" s="190"/>
    </row>
    <row r="31" spans="1:21" ht="60" customHeight="1" x14ac:dyDescent="0.6">
      <c r="A31" s="421"/>
      <c r="B31" s="442"/>
      <c r="C31" s="198" t="s">
        <v>350</v>
      </c>
      <c r="D31" s="195" t="s">
        <v>253</v>
      </c>
      <c r="E31" s="433"/>
      <c r="F31" s="433"/>
      <c r="G31" s="433"/>
      <c r="H31" s="433"/>
      <c r="I31" s="433"/>
      <c r="J31" s="433"/>
      <c r="K31" s="436"/>
      <c r="L31" s="439"/>
      <c r="M31" s="430"/>
      <c r="Q31" s="190"/>
      <c r="R31" s="190"/>
      <c r="S31" s="190"/>
    </row>
    <row r="32" spans="1:21" ht="60" customHeight="1" x14ac:dyDescent="0.6">
      <c r="A32" s="421"/>
      <c r="B32" s="442"/>
      <c r="C32" s="198" t="s">
        <v>351</v>
      </c>
      <c r="D32" s="195" t="s">
        <v>253</v>
      </c>
      <c r="E32" s="433"/>
      <c r="F32" s="433"/>
      <c r="G32" s="433"/>
      <c r="H32" s="433"/>
      <c r="I32" s="433"/>
      <c r="J32" s="433"/>
      <c r="K32" s="436"/>
      <c r="L32" s="439"/>
      <c r="M32" s="430"/>
      <c r="Q32" s="190"/>
      <c r="R32" s="190"/>
      <c r="S32" s="190"/>
    </row>
    <row r="33" spans="1:21" ht="41.15" customHeight="1" x14ac:dyDescent="0.6">
      <c r="A33" s="421"/>
      <c r="B33" s="442"/>
      <c r="C33" s="198" t="s">
        <v>352</v>
      </c>
      <c r="D33" s="195" t="s">
        <v>257</v>
      </c>
      <c r="E33" s="433"/>
      <c r="F33" s="433"/>
      <c r="G33" s="433"/>
      <c r="H33" s="433"/>
      <c r="I33" s="433"/>
      <c r="J33" s="433"/>
      <c r="K33" s="436"/>
      <c r="L33" s="439"/>
      <c r="M33" s="430"/>
      <c r="Q33" s="190"/>
      <c r="R33" s="190"/>
      <c r="S33" s="190"/>
    </row>
    <row r="34" spans="1:21" ht="60" customHeight="1" x14ac:dyDescent="0.6">
      <c r="A34" s="421"/>
      <c r="B34" s="442"/>
      <c r="C34" s="198" t="s">
        <v>353</v>
      </c>
      <c r="D34" s="195" t="s">
        <v>257</v>
      </c>
      <c r="E34" s="433"/>
      <c r="F34" s="433"/>
      <c r="G34" s="433"/>
      <c r="H34" s="433"/>
      <c r="I34" s="433"/>
      <c r="J34" s="433"/>
      <c r="K34" s="436"/>
      <c r="L34" s="439"/>
      <c r="M34" s="430"/>
      <c r="Q34" s="190"/>
      <c r="R34" s="190"/>
      <c r="S34" s="190"/>
    </row>
    <row r="35" spans="1:21" ht="49.5" customHeight="1" thickBot="1" x14ac:dyDescent="0.65">
      <c r="A35" s="422"/>
      <c r="B35" s="443"/>
      <c r="C35" s="199" t="s">
        <v>354</v>
      </c>
      <c r="D35" s="212" t="s">
        <v>257</v>
      </c>
      <c r="E35" s="447"/>
      <c r="F35" s="447"/>
      <c r="G35" s="447"/>
      <c r="H35" s="447"/>
      <c r="I35" s="447"/>
      <c r="J35" s="447"/>
      <c r="K35" s="452"/>
      <c r="L35" s="440"/>
      <c r="M35" s="431"/>
      <c r="Q35" s="190"/>
      <c r="R35" s="190"/>
      <c r="S35" s="190"/>
    </row>
    <row r="36" spans="1:21" ht="52" x14ac:dyDescent="0.6">
      <c r="A36" s="420" t="s">
        <v>355</v>
      </c>
      <c r="B36" s="441" t="s">
        <v>122</v>
      </c>
      <c r="C36" s="194" t="s">
        <v>356</v>
      </c>
      <c r="D36" s="213" t="s">
        <v>257</v>
      </c>
      <c r="E36" s="450" t="s">
        <v>103</v>
      </c>
      <c r="F36" s="450" t="s">
        <v>103</v>
      </c>
      <c r="G36" s="450" t="s">
        <v>103</v>
      </c>
      <c r="H36" s="450" t="s">
        <v>103</v>
      </c>
      <c r="I36" s="450" t="s">
        <v>103</v>
      </c>
      <c r="J36" s="450" t="s">
        <v>161</v>
      </c>
      <c r="K36" s="451" t="s">
        <v>438</v>
      </c>
      <c r="L36" s="438"/>
      <c r="M36" s="429"/>
      <c r="Q36" s="190" t="str">
        <f>IF(OR(J36='Drop downs'!$G$7,J36='Drop downs'!$G$5), B36&amp;": "&amp;K36&amp;CHAR(10),"")</f>
        <v/>
      </c>
      <c r="R36" s="190" t="str">
        <f>IF(J36='Drop downs'!$G$2,B36&amp;": "&amp;K36&amp;""," ")</f>
        <v xml:space="preserve"> </v>
      </c>
      <c r="S36" s="190" t="str">
        <f>IF(GI2_ALT_1!E36='Drop downs'!$B$6,GI2_ALT_1!B36&amp;": "&amp;GI2_ALT_1!K36&amp;"","")</f>
        <v/>
      </c>
      <c r="T36" s="175" t="str">
        <f>IF(L36&gt;0,B36&amp;":"&amp;L36&amp;"
","")</f>
        <v/>
      </c>
      <c r="U36" s="175" t="str">
        <f>IF(M36&gt;0,B36&amp;":"&amp;M36&amp;"
","")</f>
        <v/>
      </c>
    </row>
    <row r="37" spans="1:21" ht="52" x14ac:dyDescent="0.6">
      <c r="A37" s="421"/>
      <c r="B37" s="442"/>
      <c r="C37" s="195" t="s">
        <v>357</v>
      </c>
      <c r="D37" s="195" t="s">
        <v>257</v>
      </c>
      <c r="E37" s="433"/>
      <c r="F37" s="433"/>
      <c r="G37" s="433"/>
      <c r="H37" s="433"/>
      <c r="I37" s="433"/>
      <c r="J37" s="433"/>
      <c r="K37" s="436"/>
      <c r="L37" s="439"/>
      <c r="M37" s="430"/>
      <c r="Q37" s="190"/>
      <c r="R37" s="190"/>
      <c r="S37" s="190"/>
    </row>
    <row r="38" spans="1:21" ht="52" x14ac:dyDescent="0.6">
      <c r="A38" s="421"/>
      <c r="B38" s="442"/>
      <c r="C38" s="195" t="s">
        <v>358</v>
      </c>
      <c r="D38" s="195" t="s">
        <v>257</v>
      </c>
      <c r="E38" s="433"/>
      <c r="F38" s="433"/>
      <c r="G38" s="433"/>
      <c r="H38" s="433"/>
      <c r="I38" s="433"/>
      <c r="J38" s="433"/>
      <c r="K38" s="436"/>
      <c r="L38" s="439"/>
      <c r="M38" s="430"/>
      <c r="Q38" s="190"/>
      <c r="R38" s="190"/>
      <c r="S38" s="190"/>
    </row>
    <row r="39" spans="1:21" ht="78" x14ac:dyDescent="0.6">
      <c r="A39" s="421"/>
      <c r="B39" s="442"/>
      <c r="C39" s="195" t="s">
        <v>359</v>
      </c>
      <c r="D39" s="195" t="s">
        <v>257</v>
      </c>
      <c r="E39" s="433"/>
      <c r="F39" s="433"/>
      <c r="G39" s="433"/>
      <c r="H39" s="433"/>
      <c r="I39" s="433"/>
      <c r="J39" s="433"/>
      <c r="K39" s="436"/>
      <c r="L39" s="439"/>
      <c r="M39" s="430"/>
      <c r="Q39" s="190"/>
      <c r="R39" s="190"/>
      <c r="S39" s="190"/>
    </row>
    <row r="40" spans="1:21" ht="104" x14ac:dyDescent="0.6">
      <c r="A40" s="421"/>
      <c r="B40" s="442"/>
      <c r="C40" s="195" t="s">
        <v>360</v>
      </c>
      <c r="D40" s="195" t="s">
        <v>257</v>
      </c>
      <c r="E40" s="433"/>
      <c r="F40" s="433"/>
      <c r="G40" s="433"/>
      <c r="H40" s="433"/>
      <c r="I40" s="433"/>
      <c r="J40" s="433"/>
      <c r="K40" s="436"/>
      <c r="L40" s="439"/>
      <c r="M40" s="430"/>
      <c r="Q40" s="190"/>
      <c r="R40" s="190"/>
      <c r="S40" s="190"/>
    </row>
    <row r="41" spans="1:21" ht="81" customHeight="1" thickBot="1" x14ac:dyDescent="0.65">
      <c r="A41" s="422"/>
      <c r="B41" s="443"/>
      <c r="C41" s="196" t="s">
        <v>361</v>
      </c>
      <c r="D41" s="212" t="s">
        <v>257</v>
      </c>
      <c r="E41" s="447"/>
      <c r="F41" s="447"/>
      <c r="G41" s="447"/>
      <c r="H41" s="447"/>
      <c r="I41" s="447"/>
      <c r="J41" s="447"/>
      <c r="K41" s="452"/>
      <c r="L41" s="440"/>
      <c r="M41" s="431"/>
      <c r="Q41" s="190"/>
      <c r="R41" s="190"/>
      <c r="S41" s="190"/>
    </row>
    <row r="42" spans="1:21" ht="78" x14ac:dyDescent="0.6">
      <c r="A42" s="420" t="s">
        <v>362</v>
      </c>
      <c r="B42" s="441" t="s">
        <v>123</v>
      </c>
      <c r="C42" s="194" t="s">
        <v>363</v>
      </c>
      <c r="D42" s="213" t="s">
        <v>257</v>
      </c>
      <c r="E42" s="450" t="s">
        <v>103</v>
      </c>
      <c r="F42" s="450" t="s">
        <v>103</v>
      </c>
      <c r="G42" s="450" t="s">
        <v>103</v>
      </c>
      <c r="H42" s="450" t="s">
        <v>103</v>
      </c>
      <c r="I42" s="450" t="s">
        <v>103</v>
      </c>
      <c r="J42" s="450" t="s">
        <v>161</v>
      </c>
      <c r="K42" s="613" t="s">
        <v>438</v>
      </c>
      <c r="L42" s="438"/>
      <c r="M42" s="429"/>
      <c r="Q42" s="190" t="str">
        <f>IF(OR(J42='Drop downs'!$G$7,J42='Drop downs'!$G$5), B42&amp;": "&amp;K42&amp;CHAR(10),"")</f>
        <v/>
      </c>
      <c r="R42" s="190" t="str">
        <f>IF(J42='Drop downs'!$G$2,B42&amp;": "&amp;K42&amp;""," ")</f>
        <v xml:space="preserve"> </v>
      </c>
      <c r="S42" s="190" t="str">
        <f>IF(GI2_ALT_1!E42='Drop downs'!$B$6,GI2_ALT_1!B42&amp;": "&amp;GI2_ALT_1!K42&amp;"","")</f>
        <v/>
      </c>
      <c r="T42" s="175" t="str">
        <f>IF(L42&gt;0,B42&amp;":"&amp;L42&amp;"
","")</f>
        <v/>
      </c>
      <c r="U42" s="175" t="str">
        <f>IF(M42&gt;0,B42&amp;":"&amp;M42&amp;"
","")</f>
        <v/>
      </c>
    </row>
    <row r="43" spans="1:21" ht="61" customHeight="1" x14ac:dyDescent="0.6">
      <c r="A43" s="421"/>
      <c r="B43" s="442"/>
      <c r="C43" s="195" t="s">
        <v>364</v>
      </c>
      <c r="D43" s="195" t="s">
        <v>257</v>
      </c>
      <c r="E43" s="433"/>
      <c r="F43" s="433"/>
      <c r="G43" s="433"/>
      <c r="H43" s="433"/>
      <c r="I43" s="433"/>
      <c r="J43" s="433"/>
      <c r="K43" s="611"/>
      <c r="L43" s="439"/>
      <c r="M43" s="430"/>
      <c r="Q43" s="190"/>
      <c r="R43" s="190"/>
      <c r="S43" s="190"/>
    </row>
    <row r="44" spans="1:21" ht="52" x14ac:dyDescent="0.6">
      <c r="A44" s="421"/>
      <c r="B44" s="442"/>
      <c r="C44" s="195" t="s">
        <v>365</v>
      </c>
      <c r="D44" s="195" t="s">
        <v>257</v>
      </c>
      <c r="E44" s="433"/>
      <c r="F44" s="433"/>
      <c r="G44" s="433"/>
      <c r="H44" s="433"/>
      <c r="I44" s="433"/>
      <c r="J44" s="433"/>
      <c r="K44" s="611"/>
      <c r="L44" s="439"/>
      <c r="M44" s="430"/>
      <c r="Q44" s="190"/>
      <c r="R44" s="190"/>
      <c r="S44" s="190"/>
    </row>
    <row r="45" spans="1:21" ht="61" customHeight="1" x14ac:dyDescent="0.6">
      <c r="A45" s="421"/>
      <c r="B45" s="442"/>
      <c r="C45" s="195" t="s">
        <v>366</v>
      </c>
      <c r="D45" s="195" t="s">
        <v>257</v>
      </c>
      <c r="E45" s="433"/>
      <c r="F45" s="433"/>
      <c r="G45" s="433"/>
      <c r="H45" s="433"/>
      <c r="I45" s="433"/>
      <c r="J45" s="433"/>
      <c r="K45" s="611"/>
      <c r="L45" s="439"/>
      <c r="M45" s="430"/>
      <c r="Q45" s="190"/>
      <c r="R45" s="190"/>
      <c r="S45" s="190"/>
    </row>
    <row r="46" spans="1:21" ht="81" customHeight="1" thickBot="1" x14ac:dyDescent="0.65">
      <c r="A46" s="422"/>
      <c r="B46" s="443"/>
      <c r="C46" s="196" t="s">
        <v>367</v>
      </c>
      <c r="D46" s="212" t="s">
        <v>257</v>
      </c>
      <c r="E46" s="447"/>
      <c r="F46" s="447"/>
      <c r="G46" s="447"/>
      <c r="H46" s="447"/>
      <c r="I46" s="447"/>
      <c r="J46" s="447"/>
      <c r="K46" s="612"/>
      <c r="L46" s="440"/>
      <c r="M46" s="431"/>
      <c r="Q46" s="190"/>
      <c r="R46" s="190"/>
      <c r="S46" s="190"/>
    </row>
    <row r="47" spans="1:21" ht="137.5" customHeight="1" x14ac:dyDescent="0.6">
      <c r="A47" s="420" t="s">
        <v>368</v>
      </c>
      <c r="B47" s="441" t="s">
        <v>124</v>
      </c>
      <c r="C47" s="194" t="s">
        <v>369</v>
      </c>
      <c r="D47" s="213" t="s">
        <v>257</v>
      </c>
      <c r="E47" s="450" t="s">
        <v>103</v>
      </c>
      <c r="F47" s="450" t="s">
        <v>103</v>
      </c>
      <c r="G47" s="450" t="s">
        <v>103</v>
      </c>
      <c r="H47" s="450" t="s">
        <v>103</v>
      </c>
      <c r="I47" s="450" t="s">
        <v>103</v>
      </c>
      <c r="J47" s="450" t="s">
        <v>161</v>
      </c>
      <c r="K47" s="613" t="s">
        <v>438</v>
      </c>
      <c r="L47" s="438"/>
      <c r="M47" s="429"/>
      <c r="Q47" s="190" t="str">
        <f>IF(OR(J47='Drop downs'!$G$7,J47='Drop downs'!$G$5), B47&amp;": "&amp;K47&amp;CHAR(10),"")</f>
        <v/>
      </c>
      <c r="R47" s="190" t="str">
        <f>IF(J47='Drop downs'!$G$2,B47&amp;": "&amp;K47&amp;""," ")</f>
        <v xml:space="preserve"> </v>
      </c>
      <c r="S47" s="190" t="str">
        <f>IF(GI2_ALT_1!E47='Drop downs'!$B$6,GI2_ALT_1!B47&amp;": "&amp;GI2_ALT_1!K47&amp;"","")</f>
        <v/>
      </c>
      <c r="T47" s="175" t="str">
        <f>IF(L47&gt;0,B47&amp;":"&amp;L47&amp;"
","")</f>
        <v/>
      </c>
      <c r="U47" s="175" t="str">
        <f>IF(M47&gt;0,B47&amp;":"&amp;M47&amp;"
","")</f>
        <v/>
      </c>
    </row>
    <row r="48" spans="1:21" ht="82.5" customHeight="1" thickBot="1" x14ac:dyDescent="0.65">
      <c r="A48" s="422"/>
      <c r="B48" s="443"/>
      <c r="C48" s="196" t="s">
        <v>370</v>
      </c>
      <c r="D48" s="217" t="s">
        <v>257</v>
      </c>
      <c r="E48" s="447"/>
      <c r="F48" s="447"/>
      <c r="G48" s="447"/>
      <c r="H48" s="447"/>
      <c r="I48" s="447"/>
      <c r="J48" s="447"/>
      <c r="K48" s="612"/>
      <c r="L48" s="440"/>
      <c r="M48" s="431"/>
      <c r="Q48" s="190" t="str">
        <f>IF(OR(J48='Drop downs'!$G$7,J48='Drop downs'!$G$5), B48&amp;": "&amp;K48&amp;CHAR(10),"")</f>
        <v/>
      </c>
      <c r="R48" s="190" t="str">
        <f>IF(J48='Drop downs'!$G$2,B48&amp;": "&amp;K48&amp;""," ")</f>
        <v xml:space="preserve"> </v>
      </c>
      <c r="S48" s="190" t="str">
        <f>IF(GI2_ALT_1!E48='Drop downs'!$B$6,GI2_ALT_1!B48&amp;": "&amp;GI2_ALT_1!K48&amp;"","")</f>
        <v xml:space="preserve">: </v>
      </c>
    </row>
    <row r="49" spans="1:21" ht="78" x14ac:dyDescent="0.6">
      <c r="A49" s="420" t="s">
        <v>371</v>
      </c>
      <c r="B49" s="441" t="s">
        <v>125</v>
      </c>
      <c r="C49" s="189" t="s">
        <v>372</v>
      </c>
      <c r="D49" s="242" t="s">
        <v>257</v>
      </c>
      <c r="E49" s="450" t="s">
        <v>103</v>
      </c>
      <c r="F49" s="450" t="s">
        <v>103</v>
      </c>
      <c r="G49" s="450" t="s">
        <v>103</v>
      </c>
      <c r="H49" s="450" t="s">
        <v>103</v>
      </c>
      <c r="I49" s="450" t="s">
        <v>103</v>
      </c>
      <c r="J49" s="450" t="s">
        <v>161</v>
      </c>
      <c r="K49" s="613" t="s">
        <v>438</v>
      </c>
      <c r="L49" s="438"/>
      <c r="M49" s="429"/>
      <c r="Q49" s="190" t="str">
        <f>IF(OR(J49='Drop downs'!$G$7,J49='Drop downs'!$G$5), B49&amp;": "&amp;K49&amp;CHAR(10),"")</f>
        <v/>
      </c>
      <c r="R49" s="190" t="str">
        <f>IF(J49='Drop downs'!$G$2,B49&amp;": "&amp;K49&amp;""," ")</f>
        <v xml:space="preserve"> </v>
      </c>
      <c r="S49" s="190" t="str">
        <f>IF(GI2_ALT_1!E49='Drop downs'!$B$6,GI2_ALT_1!B49&amp;": "&amp;GI2_ALT_1!K49&amp;"","")</f>
        <v/>
      </c>
      <c r="T49" s="175" t="str">
        <f>IF(L49&gt;0,B49&amp;":"&amp;L49&amp;"
","")</f>
        <v/>
      </c>
      <c r="U49" s="175" t="str">
        <f>IF(M49&gt;0,B49&amp;":"&amp;M49&amp;"
","")</f>
        <v/>
      </c>
    </row>
    <row r="50" spans="1:21" ht="52" x14ac:dyDescent="0.6">
      <c r="A50" s="421"/>
      <c r="B50" s="442"/>
      <c r="C50" s="191" t="s">
        <v>373</v>
      </c>
      <c r="D50" s="191" t="s">
        <v>257</v>
      </c>
      <c r="E50" s="433"/>
      <c r="F50" s="433"/>
      <c r="G50" s="433"/>
      <c r="H50" s="433"/>
      <c r="I50" s="433"/>
      <c r="J50" s="433"/>
      <c r="K50" s="611"/>
      <c r="L50" s="439"/>
      <c r="M50" s="430"/>
      <c r="Q50" s="190"/>
      <c r="R50" s="190"/>
      <c r="S50" s="190"/>
    </row>
    <row r="51" spans="1:21" x14ac:dyDescent="0.6">
      <c r="A51" s="421"/>
      <c r="B51" s="442"/>
      <c r="C51" s="200" t="s">
        <v>374</v>
      </c>
      <c r="D51" s="191" t="s">
        <v>257</v>
      </c>
      <c r="E51" s="433"/>
      <c r="F51" s="433"/>
      <c r="G51" s="433"/>
      <c r="H51" s="433"/>
      <c r="I51" s="433"/>
      <c r="J51" s="433"/>
      <c r="K51" s="611"/>
      <c r="L51" s="439"/>
      <c r="M51" s="430"/>
      <c r="Q51" s="190"/>
      <c r="R51" s="190"/>
      <c r="S51" s="190"/>
    </row>
    <row r="52" spans="1:21" x14ac:dyDescent="0.6">
      <c r="A52" s="421"/>
      <c r="B52" s="442"/>
      <c r="C52" s="191" t="s">
        <v>375</v>
      </c>
      <c r="D52" s="191" t="s">
        <v>257</v>
      </c>
      <c r="E52" s="433"/>
      <c r="F52" s="433"/>
      <c r="G52" s="433"/>
      <c r="H52" s="433"/>
      <c r="I52" s="433"/>
      <c r="J52" s="433"/>
      <c r="K52" s="611"/>
      <c r="L52" s="439"/>
      <c r="M52" s="430"/>
      <c r="Q52" s="190"/>
      <c r="R52" s="190"/>
      <c r="S52" s="190"/>
    </row>
    <row r="53" spans="1:21" ht="29.15" customHeight="1" thickBot="1" x14ac:dyDescent="0.65">
      <c r="A53" s="422"/>
      <c r="B53" s="443"/>
      <c r="C53" s="193" t="s">
        <v>376</v>
      </c>
      <c r="D53" s="193" t="s">
        <v>257</v>
      </c>
      <c r="E53" s="434"/>
      <c r="F53" s="434"/>
      <c r="G53" s="434"/>
      <c r="H53" s="434"/>
      <c r="I53" s="434"/>
      <c r="J53" s="434"/>
      <c r="K53" s="621"/>
      <c r="L53" s="440"/>
      <c r="M53" s="431"/>
      <c r="Q53" s="190"/>
      <c r="R53" s="190"/>
      <c r="S53" s="190"/>
    </row>
    <row r="54" spans="1:21" ht="58" customHeight="1" x14ac:dyDescent="0.6">
      <c r="A54" s="420" t="s">
        <v>377</v>
      </c>
      <c r="B54" s="441" t="s">
        <v>126</v>
      </c>
      <c r="C54" s="201" t="s">
        <v>378</v>
      </c>
      <c r="D54" s="189" t="s">
        <v>257</v>
      </c>
      <c r="E54" s="432" t="s">
        <v>435</v>
      </c>
      <c r="F54" s="432" t="s">
        <v>422</v>
      </c>
      <c r="G54" s="432" t="s">
        <v>510</v>
      </c>
      <c r="H54" s="432" t="s">
        <v>631</v>
      </c>
      <c r="I54" s="432" t="s">
        <v>425</v>
      </c>
      <c r="J54" s="432" t="s">
        <v>159</v>
      </c>
      <c r="K54" s="435" t="s">
        <v>1235</v>
      </c>
      <c r="L54" s="438"/>
      <c r="M54" s="429"/>
      <c r="Q54" s="190" t="str">
        <f>IF(OR(J54='Drop downs'!$G$7,J54='Drop downs'!$G$5), B54&amp;": "&amp;K54&amp;CHAR(10),"")</f>
        <v/>
      </c>
      <c r="R54" s="190" t="str">
        <f>IF(J54='Drop downs'!$G$2,B54&amp;": "&amp;K54&amp;""," ")</f>
        <v xml:space="preserve"> </v>
      </c>
      <c r="S54" s="190" t="str">
        <f>IF(GI2_ALT_1!E54='Drop downs'!$B$6,GI2_ALT_1!B54&amp;": "&amp;GI2_ALT_1!K54&amp;"","")</f>
        <v/>
      </c>
      <c r="T54" s="175" t="str">
        <f>IF(L54&gt;0,B54&amp;":"&amp;L54&amp;"
","")</f>
        <v/>
      </c>
      <c r="U54" s="175" t="str">
        <f>IF(M54&gt;0,B54&amp;":"&amp;M54&amp;"
","")</f>
        <v/>
      </c>
    </row>
    <row r="55" spans="1:21" ht="62.15" customHeight="1" x14ac:dyDescent="0.6">
      <c r="A55" s="421"/>
      <c r="B55" s="442"/>
      <c r="C55" s="202" t="s">
        <v>379</v>
      </c>
      <c r="D55" s="191" t="s">
        <v>257</v>
      </c>
      <c r="E55" s="433"/>
      <c r="F55" s="433"/>
      <c r="G55" s="433"/>
      <c r="H55" s="433"/>
      <c r="I55" s="433"/>
      <c r="J55" s="433"/>
      <c r="K55" s="436"/>
      <c r="L55" s="439"/>
      <c r="M55" s="430"/>
      <c r="Q55" s="190"/>
      <c r="R55" s="190"/>
      <c r="S55" s="190"/>
    </row>
    <row r="56" spans="1:21" ht="92.15" customHeight="1" thickBot="1" x14ac:dyDescent="0.65">
      <c r="A56" s="422"/>
      <c r="B56" s="443"/>
      <c r="C56" s="203" t="s">
        <v>380</v>
      </c>
      <c r="D56" s="217" t="s">
        <v>253</v>
      </c>
      <c r="E56" s="447"/>
      <c r="F56" s="447"/>
      <c r="G56" s="447"/>
      <c r="H56" s="447"/>
      <c r="I56" s="447"/>
      <c r="J56" s="447"/>
      <c r="K56" s="452"/>
      <c r="L56" s="440"/>
      <c r="M56" s="431"/>
      <c r="Q56" s="190"/>
      <c r="R56" s="190"/>
      <c r="S56" s="190"/>
    </row>
    <row r="57" spans="1:21" ht="37.5" customHeight="1" x14ac:dyDescent="0.6">
      <c r="A57" s="420" t="s">
        <v>381</v>
      </c>
      <c r="B57" s="441" t="s">
        <v>127</v>
      </c>
      <c r="C57" s="189" t="s">
        <v>382</v>
      </c>
      <c r="D57" s="242" t="s">
        <v>257</v>
      </c>
      <c r="E57" s="450" t="s">
        <v>103</v>
      </c>
      <c r="F57" s="450" t="s">
        <v>103</v>
      </c>
      <c r="G57" s="450" t="s">
        <v>103</v>
      </c>
      <c r="H57" s="450" t="s">
        <v>103</v>
      </c>
      <c r="I57" s="450" t="s">
        <v>103</v>
      </c>
      <c r="J57" s="450" t="s">
        <v>159</v>
      </c>
      <c r="K57" s="451" t="s">
        <v>1240</v>
      </c>
      <c r="L57" s="438"/>
      <c r="M57" s="429"/>
      <c r="Q57" s="190" t="str">
        <f>IF(OR(J57='Drop downs'!$G$7,J57='Drop downs'!$G$5), B57&amp;": "&amp;K57&amp;CHAR(10),"")</f>
        <v/>
      </c>
      <c r="R57" s="190" t="str">
        <f>IF(J57='Drop downs'!$G$2,B57&amp;": "&amp;K57&amp;""," ")</f>
        <v xml:space="preserve"> </v>
      </c>
      <c r="S57" s="190" t="str">
        <f>IF(GI2_ALT_1!E57='Drop downs'!$B$6,GI2_ALT_1!B57&amp;": "&amp;GI2_ALT_1!K57&amp;"","")</f>
        <v/>
      </c>
      <c r="T57" s="175" t="str">
        <f>IF(L57&gt;0,B57&amp;":"&amp;L57&amp;"
","")</f>
        <v/>
      </c>
      <c r="U57" s="175" t="str">
        <f>IF(M57&gt;0,B57&amp;":"&amp;M57&amp;"
","")</f>
        <v/>
      </c>
    </row>
    <row r="58" spans="1:21" ht="52" x14ac:dyDescent="0.6">
      <c r="A58" s="421"/>
      <c r="B58" s="442"/>
      <c r="C58" s="191" t="s">
        <v>383</v>
      </c>
      <c r="D58" s="242" t="s">
        <v>257</v>
      </c>
      <c r="E58" s="433"/>
      <c r="F58" s="433"/>
      <c r="G58" s="433"/>
      <c r="H58" s="433"/>
      <c r="I58" s="433"/>
      <c r="J58" s="433"/>
      <c r="K58" s="436"/>
      <c r="L58" s="439"/>
      <c r="M58" s="430"/>
      <c r="Q58" s="190"/>
      <c r="R58" s="190"/>
      <c r="S58" s="190"/>
    </row>
    <row r="59" spans="1:21" ht="52" x14ac:dyDescent="0.6">
      <c r="A59" s="421"/>
      <c r="B59" s="442"/>
      <c r="C59" s="191" t="s">
        <v>384</v>
      </c>
      <c r="D59" s="242" t="s">
        <v>257</v>
      </c>
      <c r="E59" s="433"/>
      <c r="F59" s="433"/>
      <c r="G59" s="433"/>
      <c r="H59" s="433"/>
      <c r="I59" s="433"/>
      <c r="J59" s="433"/>
      <c r="K59" s="436"/>
      <c r="L59" s="439"/>
      <c r="M59" s="430"/>
      <c r="Q59" s="190"/>
      <c r="R59" s="190"/>
      <c r="S59" s="190"/>
    </row>
    <row r="60" spans="1:21" ht="52" x14ac:dyDescent="0.6">
      <c r="A60" s="421"/>
      <c r="B60" s="442"/>
      <c r="C60" s="191" t="s">
        <v>385</v>
      </c>
      <c r="D60" s="242" t="s">
        <v>257</v>
      </c>
      <c r="E60" s="433"/>
      <c r="F60" s="433"/>
      <c r="G60" s="433"/>
      <c r="H60" s="433"/>
      <c r="I60" s="433"/>
      <c r="J60" s="433"/>
      <c r="K60" s="436"/>
      <c r="L60" s="439"/>
      <c r="M60" s="430"/>
      <c r="Q60" s="190"/>
      <c r="R60" s="190"/>
      <c r="S60" s="190"/>
    </row>
    <row r="61" spans="1:21" x14ac:dyDescent="0.6">
      <c r="A61" s="421"/>
      <c r="B61" s="442"/>
      <c r="C61" s="191" t="s">
        <v>386</v>
      </c>
      <c r="D61" s="242" t="s">
        <v>253</v>
      </c>
      <c r="E61" s="433"/>
      <c r="F61" s="433"/>
      <c r="G61" s="433"/>
      <c r="H61" s="433"/>
      <c r="I61" s="433"/>
      <c r="J61" s="433"/>
      <c r="K61" s="436"/>
      <c r="L61" s="439"/>
      <c r="M61" s="430"/>
      <c r="Q61" s="190"/>
      <c r="R61" s="190"/>
      <c r="S61" s="190"/>
    </row>
    <row r="62" spans="1:21" x14ac:dyDescent="0.6">
      <c r="A62" s="421"/>
      <c r="B62" s="442"/>
      <c r="C62" s="191" t="s">
        <v>387</v>
      </c>
      <c r="D62" s="191" t="s">
        <v>253</v>
      </c>
      <c r="E62" s="433"/>
      <c r="F62" s="433"/>
      <c r="G62" s="433"/>
      <c r="H62" s="433"/>
      <c r="I62" s="433"/>
      <c r="J62" s="433"/>
      <c r="K62" s="436"/>
      <c r="L62" s="439"/>
      <c r="M62" s="430"/>
      <c r="Q62" s="190"/>
      <c r="R62" s="190"/>
      <c r="S62" s="190"/>
    </row>
    <row r="63" spans="1:21" ht="78" x14ac:dyDescent="0.6">
      <c r="A63" s="421"/>
      <c r="B63" s="442"/>
      <c r="C63" s="191" t="s">
        <v>388</v>
      </c>
      <c r="D63" s="191" t="s">
        <v>253</v>
      </c>
      <c r="E63" s="433"/>
      <c r="F63" s="433"/>
      <c r="G63" s="433"/>
      <c r="H63" s="433"/>
      <c r="I63" s="433"/>
      <c r="J63" s="433"/>
      <c r="K63" s="436"/>
      <c r="L63" s="439"/>
      <c r="M63" s="430"/>
      <c r="Q63" s="190"/>
      <c r="R63" s="190"/>
      <c r="S63" s="190"/>
    </row>
    <row r="64" spans="1:21" ht="33" customHeight="1" thickBot="1" x14ac:dyDescent="0.65">
      <c r="A64" s="422"/>
      <c r="B64" s="443"/>
      <c r="C64" s="193" t="s">
        <v>389</v>
      </c>
      <c r="D64" s="217" t="s">
        <v>257</v>
      </c>
      <c r="E64" s="447"/>
      <c r="F64" s="447"/>
      <c r="G64" s="447"/>
      <c r="H64" s="447"/>
      <c r="I64" s="447"/>
      <c r="J64" s="447"/>
      <c r="K64" s="452"/>
      <c r="L64" s="440"/>
      <c r="M64" s="431"/>
      <c r="Q64" s="190"/>
      <c r="R64" s="190"/>
      <c r="S64" s="190"/>
    </row>
    <row r="65" spans="1:21" ht="52" x14ac:dyDescent="0.6">
      <c r="A65" s="420" t="s">
        <v>390</v>
      </c>
      <c r="B65" s="441" t="s">
        <v>128</v>
      </c>
      <c r="C65" s="197" t="s">
        <v>455</v>
      </c>
      <c r="D65" s="213" t="s">
        <v>257</v>
      </c>
      <c r="E65" s="450" t="s">
        <v>103</v>
      </c>
      <c r="F65" s="450" t="s">
        <v>103</v>
      </c>
      <c r="G65" s="450" t="s">
        <v>103</v>
      </c>
      <c r="H65" s="450" t="s">
        <v>103</v>
      </c>
      <c r="I65" s="450" t="s">
        <v>103</v>
      </c>
      <c r="J65" s="450" t="s">
        <v>161</v>
      </c>
      <c r="K65" s="451" t="s">
        <v>438</v>
      </c>
      <c r="L65" s="438"/>
      <c r="M65" s="429"/>
      <c r="Q65" s="190" t="str">
        <f>IF(OR(J65='Drop downs'!$G$7,J65='Drop downs'!$G$5), B65&amp;": "&amp;K65&amp;CHAR(10),"")</f>
        <v/>
      </c>
      <c r="R65" s="190" t="str">
        <f>IF(J65='Drop downs'!$G$2,B65&amp;": "&amp;K65&amp;""," ")</f>
        <v xml:space="preserve"> </v>
      </c>
      <c r="S65" s="190" t="str">
        <f>IF(GI2_ALT_1!E65='Drop downs'!$B$6,GI2_ALT_1!B65&amp;": "&amp;GI2_ALT_1!K65&amp;"","")</f>
        <v/>
      </c>
      <c r="T65" s="175" t="str">
        <f>IF(L65&gt;0,B65&amp;":"&amp;L65&amp;"
","")</f>
        <v/>
      </c>
      <c r="U65" s="175" t="str">
        <f>IF(M65&gt;0,B65&amp;":"&amp;M65&amp;"
","")</f>
        <v/>
      </c>
    </row>
    <row r="66" spans="1:21" x14ac:dyDescent="0.6">
      <c r="A66" s="421"/>
      <c r="B66" s="442"/>
      <c r="C66" s="198" t="s">
        <v>392</v>
      </c>
      <c r="D66" s="195" t="s">
        <v>257</v>
      </c>
      <c r="E66" s="433"/>
      <c r="F66" s="433"/>
      <c r="G66" s="433"/>
      <c r="H66" s="433"/>
      <c r="I66" s="433"/>
      <c r="J66" s="433"/>
      <c r="K66" s="436"/>
      <c r="L66" s="439"/>
      <c r="M66" s="430"/>
      <c r="Q66" s="190"/>
      <c r="R66" s="190"/>
      <c r="S66" s="190"/>
    </row>
    <row r="67" spans="1:21" ht="104" x14ac:dyDescent="0.6">
      <c r="A67" s="421"/>
      <c r="B67" s="442"/>
      <c r="C67" s="198" t="s">
        <v>393</v>
      </c>
      <c r="D67" s="195" t="s">
        <v>257</v>
      </c>
      <c r="E67" s="433"/>
      <c r="F67" s="433"/>
      <c r="G67" s="433"/>
      <c r="H67" s="433"/>
      <c r="I67" s="433"/>
      <c r="J67" s="433"/>
      <c r="K67" s="436"/>
      <c r="L67" s="439"/>
      <c r="M67" s="430"/>
      <c r="Q67" s="190"/>
      <c r="R67" s="190"/>
      <c r="S67" s="190"/>
    </row>
    <row r="68" spans="1:21" ht="52" x14ac:dyDescent="0.6">
      <c r="A68" s="421"/>
      <c r="B68" s="442"/>
      <c r="C68" s="198" t="s">
        <v>394</v>
      </c>
      <c r="D68" s="195" t="s">
        <v>257</v>
      </c>
      <c r="E68" s="433"/>
      <c r="F68" s="433"/>
      <c r="G68" s="433"/>
      <c r="H68" s="433"/>
      <c r="I68" s="433"/>
      <c r="J68" s="433"/>
      <c r="K68" s="436"/>
      <c r="L68" s="439"/>
      <c r="M68" s="430"/>
      <c r="Q68" s="190"/>
      <c r="R68" s="190"/>
      <c r="S68" s="190"/>
    </row>
    <row r="69" spans="1:21" x14ac:dyDescent="0.6">
      <c r="A69" s="421"/>
      <c r="B69" s="442"/>
      <c r="C69" s="198" t="s">
        <v>457</v>
      </c>
      <c r="D69" s="195" t="s">
        <v>257</v>
      </c>
      <c r="E69" s="433"/>
      <c r="F69" s="433"/>
      <c r="G69" s="433"/>
      <c r="H69" s="433"/>
      <c r="I69" s="433"/>
      <c r="J69" s="433"/>
      <c r="K69" s="436"/>
      <c r="L69" s="439"/>
      <c r="M69" s="430"/>
      <c r="Q69" s="190"/>
      <c r="R69" s="190"/>
      <c r="S69" s="190"/>
    </row>
    <row r="70" spans="1:21" x14ac:dyDescent="0.6">
      <c r="A70" s="421"/>
      <c r="B70" s="442"/>
      <c r="C70" s="198" t="s">
        <v>396</v>
      </c>
      <c r="D70" s="195" t="s">
        <v>257</v>
      </c>
      <c r="E70" s="433"/>
      <c r="F70" s="433"/>
      <c r="G70" s="433"/>
      <c r="H70" s="433"/>
      <c r="I70" s="433"/>
      <c r="J70" s="433"/>
      <c r="K70" s="436"/>
      <c r="L70" s="439"/>
      <c r="M70" s="430"/>
      <c r="Q70" s="190"/>
      <c r="R70" s="190"/>
      <c r="S70" s="190"/>
    </row>
    <row r="71" spans="1:21" ht="52.5" thickBot="1" x14ac:dyDescent="0.65">
      <c r="A71" s="422"/>
      <c r="B71" s="443"/>
      <c r="C71" s="199" t="s">
        <v>397</v>
      </c>
      <c r="D71" s="212" t="s">
        <v>257</v>
      </c>
      <c r="E71" s="447"/>
      <c r="F71" s="447"/>
      <c r="G71" s="447"/>
      <c r="H71" s="447"/>
      <c r="I71" s="447"/>
      <c r="J71" s="447"/>
      <c r="K71" s="452"/>
      <c r="L71" s="440"/>
      <c r="M71" s="431"/>
      <c r="Q71" s="190"/>
      <c r="R71" s="190"/>
      <c r="S71" s="190"/>
    </row>
    <row r="72" spans="1:21" ht="52" x14ac:dyDescent="0.6">
      <c r="A72" s="420" t="s">
        <v>398</v>
      </c>
      <c r="B72" s="441" t="s">
        <v>129</v>
      </c>
      <c r="C72" s="197" t="s">
        <v>399</v>
      </c>
      <c r="D72" s="213" t="s">
        <v>257</v>
      </c>
      <c r="E72" s="450" t="s">
        <v>103</v>
      </c>
      <c r="F72" s="450" t="s">
        <v>103</v>
      </c>
      <c r="G72" s="450" t="s">
        <v>103</v>
      </c>
      <c r="H72" s="450" t="s">
        <v>103</v>
      </c>
      <c r="I72" s="450" t="s">
        <v>103</v>
      </c>
      <c r="J72" s="450" t="s">
        <v>161</v>
      </c>
      <c r="K72" s="643" t="s">
        <v>438</v>
      </c>
      <c r="L72" s="438"/>
      <c r="M72" s="429"/>
      <c r="Q72" s="190" t="str">
        <f>IF(OR(J72='Drop downs'!$G$7,J72='Drop downs'!$G$5), B72&amp;": "&amp;K72&amp;CHAR(10),"")</f>
        <v/>
      </c>
      <c r="R72" s="190" t="str">
        <f>IF(J72='Drop downs'!$G$2,B72&amp;": "&amp;K72&amp;""," ")</f>
        <v xml:space="preserve"> </v>
      </c>
      <c r="S72" s="190" t="str">
        <f>IF(GI2_ALT_1!E72='Drop downs'!$B$6,GI2_ALT_1!B72&amp;": "&amp;GI2_ALT_1!K72&amp;"","")</f>
        <v/>
      </c>
      <c r="T72" s="175" t="str">
        <f>IF(L72&gt;0,B72&amp;":"&amp;L72&amp;"
","")</f>
        <v/>
      </c>
      <c r="U72" s="175" t="str">
        <f>IF(M72&gt;0,B72&amp;":"&amp;M72&amp;"
","")</f>
        <v/>
      </c>
    </row>
    <row r="73" spans="1:21" x14ac:dyDescent="0.6">
      <c r="A73" s="421"/>
      <c r="B73" s="442"/>
      <c r="C73" s="198" t="s">
        <v>400</v>
      </c>
      <c r="D73" s="195" t="s">
        <v>257</v>
      </c>
      <c r="E73" s="433"/>
      <c r="F73" s="433"/>
      <c r="G73" s="433"/>
      <c r="H73" s="433"/>
      <c r="I73" s="433"/>
      <c r="J73" s="433"/>
      <c r="K73" s="644"/>
      <c r="L73" s="439"/>
      <c r="M73" s="430"/>
      <c r="Q73" s="190"/>
      <c r="R73" s="190"/>
      <c r="S73" s="190"/>
    </row>
    <row r="74" spans="1:21" ht="52" x14ac:dyDescent="0.6">
      <c r="A74" s="421"/>
      <c r="B74" s="442"/>
      <c r="C74" s="198" t="s">
        <v>401</v>
      </c>
      <c r="D74" s="195" t="s">
        <v>257</v>
      </c>
      <c r="E74" s="433"/>
      <c r="F74" s="433"/>
      <c r="G74" s="433"/>
      <c r="H74" s="433"/>
      <c r="I74" s="433"/>
      <c r="J74" s="433"/>
      <c r="K74" s="644"/>
      <c r="L74" s="439"/>
      <c r="M74" s="430"/>
      <c r="Q74" s="190"/>
      <c r="R74" s="190"/>
      <c r="S74" s="190"/>
    </row>
    <row r="75" spans="1:21" x14ac:dyDescent="0.6">
      <c r="A75" s="421"/>
      <c r="B75" s="442"/>
      <c r="C75" s="198" t="s">
        <v>402</v>
      </c>
      <c r="D75" s="195" t="s">
        <v>257</v>
      </c>
      <c r="E75" s="433"/>
      <c r="F75" s="433"/>
      <c r="G75" s="433"/>
      <c r="H75" s="433"/>
      <c r="I75" s="433"/>
      <c r="J75" s="433"/>
      <c r="K75" s="644"/>
      <c r="L75" s="439"/>
      <c r="M75" s="430"/>
      <c r="Q75" s="190"/>
      <c r="R75" s="190"/>
      <c r="S75" s="190"/>
    </row>
    <row r="76" spans="1:21" ht="28" customHeight="1" thickBot="1" x14ac:dyDescent="0.65">
      <c r="A76" s="422"/>
      <c r="B76" s="443"/>
      <c r="C76" s="204" t="s">
        <v>403</v>
      </c>
      <c r="D76" s="212" t="s">
        <v>257</v>
      </c>
      <c r="E76" s="447"/>
      <c r="F76" s="447"/>
      <c r="G76" s="447"/>
      <c r="H76" s="447"/>
      <c r="I76" s="447"/>
      <c r="J76" s="447"/>
      <c r="K76" s="645"/>
      <c r="L76" s="440"/>
      <c r="M76" s="431"/>
      <c r="Q76" s="190"/>
      <c r="R76" s="190"/>
      <c r="S76" s="190"/>
    </row>
    <row r="77" spans="1:21" ht="52" x14ac:dyDescent="0.6">
      <c r="A77" s="444" t="s">
        <v>404</v>
      </c>
      <c r="B77" s="441" t="s">
        <v>130</v>
      </c>
      <c r="C77" s="197" t="s">
        <v>405</v>
      </c>
      <c r="D77" s="213" t="s">
        <v>257</v>
      </c>
      <c r="E77" s="450" t="s">
        <v>103</v>
      </c>
      <c r="F77" s="450" t="s">
        <v>103</v>
      </c>
      <c r="G77" s="450" t="s">
        <v>103</v>
      </c>
      <c r="H77" s="450" t="s">
        <v>103</v>
      </c>
      <c r="I77" s="450" t="s">
        <v>103</v>
      </c>
      <c r="J77" s="450" t="s">
        <v>161</v>
      </c>
      <c r="K77" s="613" t="s">
        <v>438</v>
      </c>
      <c r="L77" s="438"/>
      <c r="M77" s="429"/>
      <c r="Q77" s="190" t="str">
        <f>IF(OR(J77='Drop downs'!$G$7,J77='Drop downs'!$G$5), B77&amp;": "&amp;K77&amp;CHAR(10),"")</f>
        <v/>
      </c>
      <c r="R77" s="190" t="str">
        <f>IF(J77='Drop downs'!$G$2,B77&amp;": "&amp;K77&amp;""," ")</f>
        <v xml:space="preserve"> </v>
      </c>
      <c r="S77" s="190" t="str">
        <f>IF(GI2_ALT_1!E77='Drop downs'!$B$6,GI2_ALT_1!B77&amp;": "&amp;GI2_ALT_1!K77&amp;"","")</f>
        <v/>
      </c>
      <c r="T77" s="175" t="str">
        <f>IF(L77&gt;0,B77&amp;":"&amp;L77&amp;"
","")</f>
        <v/>
      </c>
      <c r="U77" s="175" t="str">
        <f>IF(M77&gt;0,B77&amp;":"&amp;M77&amp;"
","")</f>
        <v/>
      </c>
    </row>
    <row r="78" spans="1:21" x14ac:dyDescent="0.6">
      <c r="A78" s="463"/>
      <c r="B78" s="442"/>
      <c r="C78" s="198" t="s">
        <v>406</v>
      </c>
      <c r="D78" s="195" t="s">
        <v>257</v>
      </c>
      <c r="E78" s="433"/>
      <c r="F78" s="433"/>
      <c r="G78" s="433"/>
      <c r="H78" s="433"/>
      <c r="I78" s="433"/>
      <c r="J78" s="433"/>
      <c r="K78" s="611"/>
      <c r="L78" s="439"/>
      <c r="M78" s="430"/>
      <c r="Q78" s="190"/>
      <c r="R78" s="190"/>
      <c r="S78" s="190"/>
    </row>
    <row r="79" spans="1:21" x14ac:dyDescent="0.6">
      <c r="A79" s="463"/>
      <c r="B79" s="442"/>
      <c r="C79" s="198" t="s">
        <v>407</v>
      </c>
      <c r="D79" s="195" t="s">
        <v>257</v>
      </c>
      <c r="E79" s="433"/>
      <c r="F79" s="433"/>
      <c r="G79" s="433"/>
      <c r="H79" s="433"/>
      <c r="I79" s="433"/>
      <c r="J79" s="433"/>
      <c r="K79" s="611"/>
      <c r="L79" s="439"/>
      <c r="M79" s="430"/>
      <c r="Q79" s="190"/>
      <c r="R79" s="190"/>
      <c r="S79" s="190"/>
    </row>
    <row r="80" spans="1:21" x14ac:dyDescent="0.6">
      <c r="A80" s="463"/>
      <c r="B80" s="442"/>
      <c r="C80" s="205" t="s">
        <v>408</v>
      </c>
      <c r="D80" s="195" t="s">
        <v>257</v>
      </c>
      <c r="E80" s="433"/>
      <c r="F80" s="433"/>
      <c r="G80" s="433"/>
      <c r="H80" s="433"/>
      <c r="I80" s="433"/>
      <c r="J80" s="433"/>
      <c r="K80" s="611"/>
      <c r="L80" s="439"/>
      <c r="M80" s="430"/>
      <c r="Q80" s="190"/>
      <c r="R80" s="190"/>
      <c r="S80" s="190"/>
    </row>
    <row r="81" spans="1:21" ht="78" x14ac:dyDescent="0.6">
      <c r="A81" s="463"/>
      <c r="B81" s="442"/>
      <c r="C81" s="205" t="s">
        <v>409</v>
      </c>
      <c r="D81" s="195" t="s">
        <v>257</v>
      </c>
      <c r="E81" s="433"/>
      <c r="F81" s="433"/>
      <c r="G81" s="433"/>
      <c r="H81" s="433"/>
      <c r="I81" s="433"/>
      <c r="J81" s="433"/>
      <c r="K81" s="611"/>
      <c r="L81" s="439"/>
      <c r="M81" s="430"/>
      <c r="Q81" s="190"/>
      <c r="R81" s="190"/>
      <c r="S81" s="190"/>
    </row>
    <row r="82" spans="1:21" ht="78" x14ac:dyDescent="0.6">
      <c r="A82" s="463"/>
      <c r="B82" s="442"/>
      <c r="C82" s="205" t="s">
        <v>410</v>
      </c>
      <c r="D82" s="195" t="s">
        <v>257</v>
      </c>
      <c r="E82" s="433"/>
      <c r="F82" s="433"/>
      <c r="G82" s="433"/>
      <c r="H82" s="433"/>
      <c r="I82" s="433"/>
      <c r="J82" s="433"/>
      <c r="K82" s="611"/>
      <c r="L82" s="439"/>
      <c r="M82" s="430"/>
      <c r="Q82" s="190"/>
      <c r="R82" s="190"/>
      <c r="S82" s="190"/>
    </row>
    <row r="83" spans="1:21" ht="52.5" thickBot="1" x14ac:dyDescent="0.65">
      <c r="A83" s="445"/>
      <c r="B83" s="443"/>
      <c r="C83" s="203" t="s">
        <v>411</v>
      </c>
      <c r="D83" s="212" t="s">
        <v>257</v>
      </c>
      <c r="E83" s="447"/>
      <c r="F83" s="447"/>
      <c r="G83" s="447"/>
      <c r="H83" s="447"/>
      <c r="I83" s="447"/>
      <c r="J83" s="447"/>
      <c r="K83" s="612"/>
      <c r="L83" s="440"/>
      <c r="M83" s="431"/>
      <c r="Q83" s="190"/>
      <c r="R83" s="190"/>
      <c r="S83" s="190"/>
    </row>
    <row r="84" spans="1:21" ht="52" x14ac:dyDescent="0.6">
      <c r="A84" s="444" t="s">
        <v>412</v>
      </c>
      <c r="B84" s="441" t="s">
        <v>131</v>
      </c>
      <c r="C84" s="206" t="s">
        <v>413</v>
      </c>
      <c r="D84" s="213" t="s">
        <v>257</v>
      </c>
      <c r="E84" s="450" t="s">
        <v>103</v>
      </c>
      <c r="F84" s="450" t="s">
        <v>103</v>
      </c>
      <c r="G84" s="450" t="s">
        <v>103</v>
      </c>
      <c r="H84" s="450" t="s">
        <v>103</v>
      </c>
      <c r="I84" s="450" t="s">
        <v>103</v>
      </c>
      <c r="J84" s="450" t="s">
        <v>161</v>
      </c>
      <c r="K84" s="613" t="s">
        <v>438</v>
      </c>
      <c r="L84" s="438"/>
      <c r="M84" s="429"/>
      <c r="Q84" s="190" t="str">
        <f>IF(OR(J84='Drop downs'!$G$7,J84='Drop downs'!$G$5), B84&amp;": "&amp;K84&amp;CHAR(10),"")</f>
        <v/>
      </c>
      <c r="R84" s="190" t="str">
        <f>IF(J84='Drop downs'!$G$2,B84&amp;": "&amp;K84&amp;""," ")</f>
        <v xml:space="preserve"> </v>
      </c>
      <c r="S84" s="190" t="str">
        <f>IF(GI2_ALT_1!E84='Drop downs'!$B$6,GI2_ALT_1!B84&amp;": "&amp;GI2_ALT_1!K84&amp;"","")</f>
        <v/>
      </c>
      <c r="T84" s="175" t="str">
        <f>IF(L84&gt;0,B84&amp;":"&amp;L84&amp;"
","")</f>
        <v/>
      </c>
      <c r="U84" s="175" t="str">
        <f>IF(M84&gt;0,B84&amp;":"&amp;M84&amp;"
","")</f>
        <v/>
      </c>
    </row>
    <row r="85" spans="1:21" ht="52" x14ac:dyDescent="0.6">
      <c r="A85" s="463"/>
      <c r="B85" s="442"/>
      <c r="C85" s="205" t="s">
        <v>414</v>
      </c>
      <c r="D85" s="195" t="s">
        <v>257</v>
      </c>
      <c r="E85" s="433"/>
      <c r="F85" s="433"/>
      <c r="G85" s="433"/>
      <c r="H85" s="433"/>
      <c r="I85" s="433"/>
      <c r="J85" s="433"/>
      <c r="K85" s="611"/>
      <c r="L85" s="439"/>
      <c r="M85" s="430"/>
      <c r="Q85" s="190"/>
      <c r="R85" s="190"/>
      <c r="S85" s="190"/>
    </row>
    <row r="86" spans="1:21" ht="51.75" customHeight="1" x14ac:dyDescent="0.6">
      <c r="A86" s="463"/>
      <c r="B86" s="442"/>
      <c r="C86" s="205" t="s">
        <v>415</v>
      </c>
      <c r="D86" s="195" t="s">
        <v>257</v>
      </c>
      <c r="E86" s="433"/>
      <c r="F86" s="433"/>
      <c r="G86" s="433"/>
      <c r="H86" s="433"/>
      <c r="I86" s="433"/>
      <c r="J86" s="433"/>
      <c r="K86" s="611"/>
      <c r="L86" s="439"/>
      <c r="M86" s="430"/>
      <c r="Q86" s="190"/>
      <c r="R86" s="190"/>
      <c r="S86" s="190"/>
    </row>
    <row r="87" spans="1:21" ht="26.5" thickBot="1" x14ac:dyDescent="0.65">
      <c r="A87" s="464"/>
      <c r="B87" s="443"/>
      <c r="C87" s="207" t="s">
        <v>416</v>
      </c>
      <c r="D87" s="212" t="s">
        <v>257</v>
      </c>
      <c r="E87" s="447"/>
      <c r="F87" s="447"/>
      <c r="G87" s="447"/>
      <c r="H87" s="447"/>
      <c r="I87" s="447"/>
      <c r="J87" s="447"/>
      <c r="K87" s="612"/>
      <c r="L87" s="453"/>
      <c r="M87" s="448"/>
      <c r="Q87" s="190" t="str">
        <f>IF(OR(J87='Drop downs'!$G$7,J87='Drop downs'!$G$5), B87&amp;": "&amp;K87&amp;CHAR(10),"")</f>
        <v/>
      </c>
      <c r="R87" s="190" t="str">
        <f>IF(J87='Drop downs'!$G$2,B87&amp;": "&amp;K87&amp;""," ")</f>
        <v xml:space="preserve"> </v>
      </c>
      <c r="S87" s="190"/>
    </row>
    <row r="88" spans="1:21" ht="26.5" thickBot="1" x14ac:dyDescent="0.65"/>
    <row r="89" spans="1:21" x14ac:dyDescent="0.6">
      <c r="A89" s="480" t="s">
        <v>59</v>
      </c>
      <c r="B89" s="481"/>
      <c r="C89" s="481"/>
      <c r="D89" s="481"/>
      <c r="E89" s="481"/>
      <c r="F89" s="481"/>
      <c r="G89" s="481"/>
      <c r="H89" s="481"/>
      <c r="I89" s="481"/>
      <c r="J89" s="481"/>
      <c r="K89" s="481"/>
      <c r="L89" s="481"/>
      <c r="M89" s="482"/>
    </row>
    <row r="90" spans="1:21" s="188" customFormat="1" x14ac:dyDescent="0.6">
      <c r="A90" s="471" t="str">
        <f>Q8&amp;Q18&amp;Q20&amp;Q28&amp;Q36&amp;Q42&amp;Q47&amp;Q48&amp;Q49&amp;Q54&amp;Q57&amp;Q65&amp;Q72&amp;Q77&amp;Q84&amp;Q87</f>
        <v/>
      </c>
      <c r="B90" s="472"/>
      <c r="C90" s="472"/>
      <c r="D90" s="472"/>
      <c r="E90" s="472"/>
      <c r="F90" s="472"/>
      <c r="G90" s="472"/>
      <c r="H90" s="472"/>
      <c r="I90" s="472"/>
      <c r="J90" s="472"/>
      <c r="K90" s="472"/>
      <c r="L90" s="472"/>
      <c r="M90" s="473"/>
    </row>
    <row r="91" spans="1:21" x14ac:dyDescent="0.6">
      <c r="A91" s="474" t="s">
        <v>61</v>
      </c>
      <c r="B91" s="475"/>
      <c r="C91" s="475"/>
      <c r="D91" s="475"/>
      <c r="E91" s="475"/>
      <c r="F91" s="475"/>
      <c r="G91" s="475"/>
      <c r="H91" s="475"/>
      <c r="I91" s="475"/>
      <c r="J91" s="475"/>
      <c r="K91" s="475"/>
      <c r="L91" s="475"/>
      <c r="M91" s="476"/>
    </row>
    <row r="92" spans="1:21" x14ac:dyDescent="0.6">
      <c r="A92" s="471" t="str">
        <f>R8&amp;R18&amp;R20&amp;R28&amp;R36&amp;R42&amp;R47&amp;R48&amp;R49&amp;R54&amp;R57&amp;R65&amp;R72&amp;R77&amp;R84&amp;R87</f>
        <v xml:space="preserve">                </v>
      </c>
      <c r="B92" s="472"/>
      <c r="C92" s="472"/>
      <c r="D92" s="472"/>
      <c r="E92" s="472"/>
      <c r="F92" s="472"/>
      <c r="G92" s="472"/>
      <c r="H92" s="472"/>
      <c r="I92" s="472"/>
      <c r="J92" s="472"/>
      <c r="K92" s="472"/>
      <c r="L92" s="472"/>
      <c r="M92" s="473"/>
    </row>
    <row r="93" spans="1:21" x14ac:dyDescent="0.6">
      <c r="A93" s="474" t="s">
        <v>63</v>
      </c>
      <c r="B93" s="475"/>
      <c r="C93" s="475"/>
      <c r="D93" s="475"/>
      <c r="E93" s="475"/>
      <c r="F93" s="475"/>
      <c r="G93" s="475"/>
      <c r="H93" s="475"/>
      <c r="I93" s="475"/>
      <c r="J93" s="475"/>
      <c r="K93" s="475"/>
      <c r="L93" s="475"/>
      <c r="M93" s="476"/>
    </row>
    <row r="94" spans="1:21" x14ac:dyDescent="0.6">
      <c r="A94" s="477"/>
      <c r="B94" s="478"/>
      <c r="C94" s="478"/>
      <c r="D94" s="478"/>
      <c r="E94" s="478"/>
      <c r="F94" s="478"/>
      <c r="G94" s="478"/>
      <c r="H94" s="478"/>
      <c r="I94" s="478"/>
      <c r="J94" s="478"/>
      <c r="K94" s="478"/>
      <c r="L94" s="478"/>
      <c r="M94" s="479"/>
    </row>
    <row r="95" spans="1:21" x14ac:dyDescent="0.6">
      <c r="A95" s="474" t="s">
        <v>48</v>
      </c>
      <c r="B95" s="475"/>
      <c r="C95" s="475"/>
      <c r="D95" s="475"/>
      <c r="E95" s="475"/>
      <c r="F95" s="475"/>
      <c r="G95" s="475"/>
      <c r="H95" s="475"/>
      <c r="I95" s="475"/>
      <c r="J95" s="475"/>
      <c r="K95" s="475"/>
      <c r="L95" s="475"/>
      <c r="M95" s="476"/>
    </row>
    <row r="96" spans="1:21" ht="26.5" thickBot="1" x14ac:dyDescent="0.65">
      <c r="A96" s="468" t="str">
        <f>T8&amp;T18&amp;T20&amp;T28&amp;T36&amp;T42&amp;T47&amp;T49&amp;T54&amp;T57&amp;T65&amp;T72&amp;T77&amp;T84</f>
        <v/>
      </c>
      <c r="B96" s="469"/>
      <c r="C96" s="469"/>
      <c r="D96" s="469"/>
      <c r="E96" s="469"/>
      <c r="F96" s="469"/>
      <c r="G96" s="469"/>
      <c r="H96" s="469"/>
      <c r="I96" s="469"/>
      <c r="J96" s="469"/>
      <c r="K96" s="469"/>
      <c r="L96" s="469"/>
      <c r="M96" s="470"/>
    </row>
    <row r="97" spans="1:13" x14ac:dyDescent="0.6">
      <c r="A97" s="474" t="s">
        <v>323</v>
      </c>
      <c r="B97" s="475"/>
      <c r="C97" s="475"/>
      <c r="D97" s="475"/>
      <c r="E97" s="475"/>
      <c r="F97" s="475"/>
      <c r="G97" s="475"/>
      <c r="H97" s="475"/>
      <c r="I97" s="475"/>
      <c r="J97" s="475"/>
      <c r="K97" s="475"/>
      <c r="L97" s="475"/>
      <c r="M97" s="476"/>
    </row>
    <row r="98" spans="1:13" ht="26.5" thickBot="1" x14ac:dyDescent="0.65">
      <c r="A98" s="468" t="str">
        <f>U8&amp;U18&amp;U20&amp;U28&amp;U36&amp;U42&amp;U47&amp;U49&amp;U54&amp;U57&amp;U65&amp;U72&amp;U77&amp;U84</f>
        <v/>
      </c>
      <c r="B98" s="469"/>
      <c r="C98" s="469"/>
      <c r="D98" s="469"/>
      <c r="E98" s="469"/>
      <c r="F98" s="469"/>
      <c r="G98" s="469"/>
      <c r="H98" s="469"/>
      <c r="I98" s="469"/>
      <c r="J98" s="469"/>
      <c r="K98" s="469"/>
      <c r="L98" s="469"/>
      <c r="M98" s="470"/>
    </row>
  </sheetData>
  <sheetProtection algorithmName="SHA-512" hashValue="puoyc+1tbfZKzeBDmEzJQMdCRrnMIARZnhDbmsfCGBmXepeIbDQ5gaQYV+ks06Koy9UUc9/+rbJUH5lDWtdvdA==" saltValue="mUtAQdMdZkGeFA6NGho2rQ==" spinCount="100000" sheet="1" objects="1" scenarios="1"/>
  <autoFilter ref="A7:L87" xr:uid="{D2C47CAF-421C-4D58-AA7A-22430CCF83D7}"/>
  <mergeCells count="170">
    <mergeCell ref="A97:M97"/>
    <mergeCell ref="A98:M98"/>
    <mergeCell ref="M65:M71"/>
    <mergeCell ref="M72:M76"/>
    <mergeCell ref="M77:M83"/>
    <mergeCell ref="M84:M87"/>
    <mergeCell ref="A89:M89"/>
    <mergeCell ref="A90:M90"/>
    <mergeCell ref="A91:M91"/>
    <mergeCell ref="A92:M92"/>
    <mergeCell ref="A93:M93"/>
    <mergeCell ref="J84:J87"/>
    <mergeCell ref="K84:K87"/>
    <mergeCell ref="L84:L87"/>
    <mergeCell ref="A84:A87"/>
    <mergeCell ref="E84:E87"/>
    <mergeCell ref="F84:F87"/>
    <mergeCell ref="G84:G87"/>
    <mergeCell ref="H84:H87"/>
    <mergeCell ref="I84:I87"/>
    <mergeCell ref="B84:B87"/>
    <mergeCell ref="A94:M94"/>
    <mergeCell ref="A95:M95"/>
    <mergeCell ref="M18:M19"/>
    <mergeCell ref="M20:M27"/>
    <mergeCell ref="M28:M35"/>
    <mergeCell ref="M36:M41"/>
    <mergeCell ref="M42:M46"/>
    <mergeCell ref="M47:M48"/>
    <mergeCell ref="M49:M53"/>
    <mergeCell ref="M54:M56"/>
    <mergeCell ref="M57:M64"/>
    <mergeCell ref="A96:M96"/>
    <mergeCell ref="L72:L76"/>
    <mergeCell ref="A77:A83"/>
    <mergeCell ref="E77:E83"/>
    <mergeCell ref="F77:F83"/>
    <mergeCell ref="G77:G83"/>
    <mergeCell ref="H77:H83"/>
    <mergeCell ref="I77:I83"/>
    <mergeCell ref="J77:J83"/>
    <mergeCell ref="K77:K83"/>
    <mergeCell ref="L77:L83"/>
    <mergeCell ref="A72:A76"/>
    <mergeCell ref="E72:E76"/>
    <mergeCell ref="F72:F76"/>
    <mergeCell ref="G72:G76"/>
    <mergeCell ref="H72:H76"/>
    <mergeCell ref="I72:I76"/>
    <mergeCell ref="J72:J76"/>
    <mergeCell ref="K72:K76"/>
    <mergeCell ref="B72:B76"/>
    <mergeCell ref="B77:B83"/>
    <mergeCell ref="L57:L64"/>
    <mergeCell ref="A65:A71"/>
    <mergeCell ref="E65:E71"/>
    <mergeCell ref="F65:F71"/>
    <mergeCell ref="G65:G71"/>
    <mergeCell ref="H65:H71"/>
    <mergeCell ref="I65:I71"/>
    <mergeCell ref="J65:J71"/>
    <mergeCell ref="K65:K71"/>
    <mergeCell ref="L65:L71"/>
    <mergeCell ref="A57:A64"/>
    <mergeCell ref="E57:E64"/>
    <mergeCell ref="F57:F64"/>
    <mergeCell ref="G57:G64"/>
    <mergeCell ref="H57:H64"/>
    <mergeCell ref="I57:I64"/>
    <mergeCell ref="J57:J64"/>
    <mergeCell ref="K57:K64"/>
    <mergeCell ref="B57:B64"/>
    <mergeCell ref="B65:B71"/>
    <mergeCell ref="L49:L53"/>
    <mergeCell ref="A54:A56"/>
    <mergeCell ref="E54:E56"/>
    <mergeCell ref="F54:F56"/>
    <mergeCell ref="G54:G56"/>
    <mergeCell ref="H54:H56"/>
    <mergeCell ref="I54:I56"/>
    <mergeCell ref="J54:J56"/>
    <mergeCell ref="K54:K56"/>
    <mergeCell ref="L54:L56"/>
    <mergeCell ref="A49:A53"/>
    <mergeCell ref="E49:E53"/>
    <mergeCell ref="F49:F53"/>
    <mergeCell ref="G49:G53"/>
    <mergeCell ref="H49:H53"/>
    <mergeCell ref="I49:I53"/>
    <mergeCell ref="J49:J53"/>
    <mergeCell ref="K49:K53"/>
    <mergeCell ref="B49:B53"/>
    <mergeCell ref="B54:B56"/>
    <mergeCell ref="L42:L46"/>
    <mergeCell ref="A47:A48"/>
    <mergeCell ref="E47:E48"/>
    <mergeCell ref="F47:F48"/>
    <mergeCell ref="G47:G48"/>
    <mergeCell ref="H47:H48"/>
    <mergeCell ref="I47:I48"/>
    <mergeCell ref="J47:J48"/>
    <mergeCell ref="K47:K48"/>
    <mergeCell ref="L47:L48"/>
    <mergeCell ref="A42:A46"/>
    <mergeCell ref="E42:E46"/>
    <mergeCell ref="F42:F46"/>
    <mergeCell ref="G42:G46"/>
    <mergeCell ref="H42:H46"/>
    <mergeCell ref="I42:I46"/>
    <mergeCell ref="J42:J46"/>
    <mergeCell ref="K42:K46"/>
    <mergeCell ref="B42:B46"/>
    <mergeCell ref="B47:B48"/>
    <mergeCell ref="L28:L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J28:J35"/>
    <mergeCell ref="K28:K35"/>
    <mergeCell ref="B28:B35"/>
    <mergeCell ref="B36:B41"/>
    <mergeCell ref="J18:J19"/>
    <mergeCell ref="K18:K19"/>
    <mergeCell ref="L18:L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B18:B19"/>
    <mergeCell ref="B20:B27"/>
    <mergeCell ref="H8:H17"/>
    <mergeCell ref="I8:I17"/>
    <mergeCell ref="J8:J17"/>
    <mergeCell ref="K8:K17"/>
    <mergeCell ref="L8:L17"/>
    <mergeCell ref="C1:F1"/>
    <mergeCell ref="C2:F2"/>
    <mergeCell ref="C4:F4"/>
    <mergeCell ref="A6:C6"/>
    <mergeCell ref="A8:A17"/>
    <mergeCell ref="B8:B17"/>
    <mergeCell ref="E8:E17"/>
    <mergeCell ref="F8:F17"/>
    <mergeCell ref="G8:G17"/>
    <mergeCell ref="C3:F3"/>
    <mergeCell ref="E6:M6"/>
    <mergeCell ref="M8:M17"/>
  </mergeCells>
  <conditionalFormatting sqref="C8:D87">
    <cfRule type="expression" dxfId="848" priority="1">
      <formula>$D8="No"</formula>
    </cfRule>
  </conditionalFormatting>
  <conditionalFormatting sqref="J8 J18 J28 J49 J57 J65 J72 J77 J84">
    <cfRule type="cellIs" dxfId="847" priority="33" operator="equal">
      <formula>"Significant Negative"</formula>
    </cfRule>
    <cfRule type="cellIs" dxfId="846" priority="34" operator="equal">
      <formula>"Minor Negative"</formula>
    </cfRule>
    <cfRule type="cellIs" dxfId="845" priority="35" operator="equal">
      <formula>"Uncertain"</formula>
    </cfRule>
    <cfRule type="cellIs" dxfId="844" priority="36" operator="equal">
      <formula>"Neutral"</formula>
    </cfRule>
    <cfRule type="cellIs" dxfId="843" priority="37" operator="equal">
      <formula>"Minor Positive"</formula>
    </cfRule>
    <cfRule type="cellIs" dxfId="842" priority="38" operator="equal">
      <formula>"Significant Positive"</formula>
    </cfRule>
  </conditionalFormatting>
  <conditionalFormatting sqref="J20">
    <cfRule type="cellIs" dxfId="841" priority="21" operator="equal">
      <formula>"Significant Negative"</formula>
    </cfRule>
    <cfRule type="cellIs" dxfId="840" priority="22" operator="equal">
      <formula>"Minor Negative"</formula>
    </cfRule>
    <cfRule type="cellIs" dxfId="839" priority="23" operator="equal">
      <formula>"Uncertain"</formula>
    </cfRule>
    <cfRule type="cellIs" dxfId="838" priority="24" operator="equal">
      <formula>"Neutral"</formula>
    </cfRule>
    <cfRule type="cellIs" dxfId="837" priority="25" operator="equal">
      <formula>"Minor Positive"</formula>
    </cfRule>
    <cfRule type="cellIs" dxfId="836" priority="26" operator="equal">
      <formula>"Significant Positive"</formula>
    </cfRule>
  </conditionalFormatting>
  <conditionalFormatting sqref="J36">
    <cfRule type="cellIs" dxfId="835" priority="15" operator="equal">
      <formula>"Significant Negative"</formula>
    </cfRule>
    <cfRule type="cellIs" dxfId="834" priority="16" operator="equal">
      <formula>"Minor Negative"</formula>
    </cfRule>
    <cfRule type="cellIs" dxfId="833" priority="17" operator="equal">
      <formula>"Uncertain"</formula>
    </cfRule>
    <cfRule type="cellIs" dxfId="832" priority="18" operator="equal">
      <formula>"Neutral"</formula>
    </cfRule>
    <cfRule type="cellIs" dxfId="831" priority="19" operator="equal">
      <formula>"Minor Positive"</formula>
    </cfRule>
    <cfRule type="cellIs" dxfId="830" priority="20" operator="equal">
      <formula>"Significant Positive"</formula>
    </cfRule>
  </conditionalFormatting>
  <conditionalFormatting sqref="J42">
    <cfRule type="cellIs" dxfId="829" priority="9" operator="equal">
      <formula>"Significant Negative"</formula>
    </cfRule>
    <cfRule type="cellIs" dxfId="828" priority="10" operator="equal">
      <formula>"Minor Negative"</formula>
    </cfRule>
    <cfRule type="cellIs" dxfId="827" priority="11" operator="equal">
      <formula>"Uncertain"</formula>
    </cfRule>
    <cfRule type="cellIs" dxfId="826" priority="12" operator="equal">
      <formula>"Neutral"</formula>
    </cfRule>
    <cfRule type="cellIs" dxfId="825" priority="13" operator="equal">
      <formula>"Minor Positive"</formula>
    </cfRule>
    <cfRule type="cellIs" dxfId="824" priority="14" operator="equal">
      <formula>"Significant Positive"</formula>
    </cfRule>
  </conditionalFormatting>
  <conditionalFormatting sqref="J47">
    <cfRule type="cellIs" dxfId="823" priority="27" operator="equal">
      <formula>"Significant Negative"</formula>
    </cfRule>
    <cfRule type="cellIs" dxfId="822" priority="28" operator="equal">
      <formula>"Minor Negative"</formula>
    </cfRule>
    <cfRule type="cellIs" dxfId="821" priority="29" operator="equal">
      <formula>"Uncertain"</formula>
    </cfRule>
    <cfRule type="cellIs" dxfId="820" priority="30" operator="equal">
      <formula>"Neutral"</formula>
    </cfRule>
    <cfRule type="cellIs" dxfId="819" priority="31" operator="equal">
      <formula>"Minor Positive"</formula>
    </cfRule>
    <cfRule type="cellIs" dxfId="818" priority="32" operator="equal">
      <formula>"Significant Positive"</formula>
    </cfRule>
  </conditionalFormatting>
  <conditionalFormatting sqref="J54">
    <cfRule type="cellIs" dxfId="817" priority="3" operator="equal">
      <formula>"Significant Negative"</formula>
    </cfRule>
    <cfRule type="cellIs" dxfId="816" priority="4" operator="equal">
      <formula>"Minor Negative"</formula>
    </cfRule>
    <cfRule type="cellIs" dxfId="815" priority="5" operator="equal">
      <formula>"Uncertain"</formula>
    </cfRule>
    <cfRule type="cellIs" dxfId="814" priority="6" operator="equal">
      <formula>"Neutral"</formula>
    </cfRule>
    <cfRule type="cellIs" dxfId="813" priority="7" operator="equal">
      <formula>"Minor Positive"</formula>
    </cfRule>
    <cfRule type="cellIs" dxfId="812"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03256574-99C3-413A-A200-7F469B177B55}">
          <x14:formula1>
            <xm:f>'Drop downs'!$A$2:$A$3</xm:f>
          </x14:formula1>
          <xm:sqref>D8:D87</xm:sqref>
        </x14:dataValidation>
        <x14:dataValidation type="list" allowBlank="1" showInputMessage="1" showErrorMessage="1" xr:uid="{2F6F7FC2-4153-433B-89F6-A70C6AD7F47F}">
          <x14:formula1>
            <xm:f>'Drop downs'!$B$2:$B$4</xm:f>
          </x14:formula1>
          <xm:sqref>E8 E18 E20 E28 E36 E42 E84 E54 E57 E65 E72 E77 E47 E49</xm:sqref>
        </x14:dataValidation>
        <x14:dataValidation type="list" allowBlank="1" showInputMessage="1" showErrorMessage="1" xr:uid="{F72BABC5-9924-42CA-B04F-BDF432A15EA8}">
          <x14:formula1>
            <xm:f>'Drop downs'!$C$2:$C$5</xm:f>
          </x14:formula1>
          <xm:sqref>F8 F18 F20 F28 F36 F42 F84 F54 F57 F65 F72 F77 F47 F49</xm:sqref>
        </x14:dataValidation>
        <x14:dataValidation type="list" allowBlank="1" showInputMessage="1" showErrorMessage="1" xr:uid="{501EEEE8-EBC7-42FB-AC94-96B9948FA9F2}">
          <x14:formula1>
            <xm:f>'Drop downs'!$D$2:$D$7</xm:f>
          </x14:formula1>
          <xm:sqref>G8 G18 G20 G28 G36 G42 G84 G54 G57 G65 G72 G77 G47 G49</xm:sqref>
        </x14:dataValidation>
        <x14:dataValidation type="list" allowBlank="1" showInputMessage="1" showErrorMessage="1" xr:uid="{0EDB5FA0-1182-4123-9182-644AFD10EE25}">
          <x14:formula1>
            <xm:f>'Drop downs'!$E$2:$E$6</xm:f>
          </x14:formula1>
          <xm:sqref>H8 H18 H20 H28 H36 H42 H84 H54 H57 H65 H72 H77 H47 H49</xm:sqref>
        </x14:dataValidation>
        <x14:dataValidation type="list" allowBlank="1" showInputMessage="1" showErrorMessage="1" xr:uid="{7D88F3D6-4F52-4465-BB0C-645CFB1EFCDB}">
          <x14:formula1>
            <xm:f>'Drop downs'!$F$2:$F$6</xm:f>
          </x14:formula1>
          <xm:sqref>I8 I18 I20 I28 I36 I42 I84 I54 I57 I65 I72 I77 I47 I49</xm:sqref>
        </x14:dataValidation>
        <x14:dataValidation type="list" allowBlank="1" showInputMessage="1" showErrorMessage="1" xr:uid="{E7E24325-76BE-456B-AE50-DF6E80A4023D}">
          <x14:formula1>
            <xm:f>'Drop downs'!$G$2:$G$7</xm:f>
          </x14:formula1>
          <xm:sqref>J8 J18 J20 J28 J36 J42 J84 J54 J57 J65 J72 J77 J47 J49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3103-0974-451D-868A-5C3C5D086409}">
  <sheetPr codeName="Sheet53">
    <tabColor theme="4" tint="0.79998168889431442"/>
  </sheetPr>
  <dimension ref="A1:V98"/>
  <sheetViews>
    <sheetView topLeftCell="A44"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1241</v>
      </c>
      <c r="D1" s="321"/>
      <c r="E1" s="321"/>
      <c r="F1" s="322"/>
      <c r="G1" s="16"/>
      <c r="I1" s="7"/>
      <c r="J1" s="7"/>
      <c r="K1" s="7"/>
    </row>
    <row r="2" spans="1:22" x14ac:dyDescent="0.35">
      <c r="A2" s="74" t="s">
        <v>31</v>
      </c>
      <c r="B2" s="9"/>
      <c r="C2" s="323" t="s">
        <v>1212</v>
      </c>
      <c r="D2" s="323"/>
      <c r="E2" s="323"/>
      <c r="F2" s="324"/>
      <c r="I2" s="8"/>
      <c r="J2" s="8"/>
      <c r="K2" s="8"/>
    </row>
    <row r="3" spans="1:22" ht="43.5" customHeight="1" x14ac:dyDescent="0.35">
      <c r="A3" s="75" t="s">
        <v>32</v>
      </c>
      <c r="B3" s="4"/>
      <c r="C3" s="323" t="s">
        <v>1242</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1243</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IF(GI3_Biodiversity!E8='Drop downs'!$B$6,GI3_Biodiversity!B8&amp;": "&amp;GI3_Biodiversity!K8&amp;"","")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78"/>
      <c r="B17" s="327"/>
      <c r="C17" s="19" t="s">
        <v>333</v>
      </c>
      <c r="D17" s="19" t="s">
        <v>257</v>
      </c>
      <c r="E17" s="318"/>
      <c r="F17" s="318"/>
      <c r="G17" s="318"/>
      <c r="H17" s="318"/>
      <c r="I17" s="318"/>
      <c r="J17" s="330"/>
      <c r="K17" s="380"/>
      <c r="L17" s="330"/>
      <c r="M17" s="375"/>
      <c r="N17" s="392"/>
      <c r="R17" s="12"/>
      <c r="S17" s="12"/>
      <c r="T17" s="12"/>
    </row>
    <row r="18" spans="1:22" ht="39" customHeight="1" x14ac:dyDescent="0.35">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IF(GI3_Biodiversity!E18='Drop downs'!$B$6,GI3_Biodiversity!B18&amp;": "&amp;GI3_Biodiversity!K18&amp;"","")</f>
        <v/>
      </c>
      <c r="U18" t="str">
        <f t="shared" ref="U18:U72" si="0">IF(M18&gt;0,B18&amp;":"&amp;M18&amp;"
","")</f>
        <v/>
      </c>
      <c r="V18" t="str">
        <f>IF(N18&gt;0,B18&amp;":"&amp;N18&amp;"
","")</f>
        <v/>
      </c>
    </row>
    <row r="19" spans="1:22" ht="50.25" customHeight="1" thickBot="1" x14ac:dyDescent="0.4">
      <c r="A19" s="384"/>
      <c r="B19" s="369"/>
      <c r="C19" s="19" t="s">
        <v>336</v>
      </c>
      <c r="D19" s="19" t="s">
        <v>257</v>
      </c>
      <c r="E19" s="330"/>
      <c r="F19" s="330"/>
      <c r="G19" s="330"/>
      <c r="H19" s="330"/>
      <c r="I19" s="330"/>
      <c r="J19" s="330"/>
      <c r="K19" s="380"/>
      <c r="L19" s="330"/>
      <c r="M19" s="375"/>
      <c r="N19" s="392"/>
      <c r="R19" s="12"/>
      <c r="S19" s="12"/>
      <c r="T19" s="12"/>
    </row>
    <row r="20" spans="1:22" ht="72.5" x14ac:dyDescent="0.35">
      <c r="A20" s="376" t="s">
        <v>337</v>
      </c>
      <c r="B20" s="367" t="s">
        <v>120</v>
      </c>
      <c r="C20" s="79" t="s">
        <v>338</v>
      </c>
      <c r="D20" s="79"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IF(GI3_Biodiversity!E20='Drop downs'!$B$6,GI3_Biodiversity!B20&amp;": "&amp;GI3_Biodiversity!K20&amp;"","")</f>
        <v/>
      </c>
      <c r="U20" t="str">
        <f t="shared" si="0"/>
        <v/>
      </c>
      <c r="V20" t="str">
        <f>IF(N20&gt;0,B20&amp;":"&amp;N20&amp;"
","")</f>
        <v/>
      </c>
    </row>
    <row r="21" spans="1:22" ht="14.5" customHeight="1" x14ac:dyDescent="0.35">
      <c r="A21" s="377"/>
      <c r="B21" s="368"/>
      <c r="C21" s="3" t="s">
        <v>339</v>
      </c>
      <c r="D21" s="3" t="s">
        <v>257</v>
      </c>
      <c r="E21" s="358"/>
      <c r="F21" s="358"/>
      <c r="G21" s="358"/>
      <c r="H21" s="358"/>
      <c r="I21" s="358"/>
      <c r="J21" s="358"/>
      <c r="K21" s="296"/>
      <c r="L21" s="358"/>
      <c r="M21" s="293"/>
      <c r="N21" s="391"/>
      <c r="R21" s="12"/>
      <c r="S21" s="12"/>
      <c r="T21" s="12"/>
    </row>
    <row r="22" spans="1:22" ht="14.5" customHeight="1" x14ac:dyDescent="0.35">
      <c r="A22" s="377"/>
      <c r="B22" s="368"/>
      <c r="C22" s="3" t="s">
        <v>340</v>
      </c>
      <c r="D22" s="3" t="s">
        <v>257</v>
      </c>
      <c r="E22" s="358"/>
      <c r="F22" s="358"/>
      <c r="G22" s="358"/>
      <c r="H22" s="358"/>
      <c r="I22" s="358"/>
      <c r="J22" s="358"/>
      <c r="K22" s="296"/>
      <c r="L22" s="358"/>
      <c r="M22" s="293"/>
      <c r="N22" s="391"/>
      <c r="R22" s="12"/>
      <c r="S22" s="12"/>
      <c r="T22" s="12"/>
    </row>
    <row r="23" spans="1:22" x14ac:dyDescent="0.35">
      <c r="A23" s="377"/>
      <c r="B23" s="368"/>
      <c r="C23" s="3" t="s">
        <v>341</v>
      </c>
      <c r="D23" s="3" t="s">
        <v>257</v>
      </c>
      <c r="E23" s="358"/>
      <c r="F23" s="358"/>
      <c r="G23" s="358"/>
      <c r="H23" s="358"/>
      <c r="I23" s="358"/>
      <c r="J23" s="358"/>
      <c r="K23" s="296"/>
      <c r="L23" s="358"/>
      <c r="M23" s="293"/>
      <c r="N23" s="391"/>
      <c r="R23" s="12"/>
      <c r="S23" s="12"/>
      <c r="T23" s="12"/>
    </row>
    <row r="24" spans="1:22" ht="14.5" customHeight="1" x14ac:dyDescent="0.35">
      <c r="A24" s="377"/>
      <c r="B24" s="368"/>
      <c r="C24" s="3" t="s">
        <v>342</v>
      </c>
      <c r="D24" s="3" t="s">
        <v>257</v>
      </c>
      <c r="E24" s="358"/>
      <c r="F24" s="358"/>
      <c r="G24" s="358"/>
      <c r="H24" s="358"/>
      <c r="I24" s="358"/>
      <c r="J24" s="358"/>
      <c r="K24" s="296"/>
      <c r="L24" s="358"/>
      <c r="M24" s="293"/>
      <c r="N24" s="391"/>
      <c r="R24" s="12"/>
      <c r="S24" s="12"/>
      <c r="T24" s="12"/>
    </row>
    <row r="25" spans="1:22" ht="29" x14ac:dyDescent="0.35">
      <c r="A25" s="377"/>
      <c r="B25" s="368"/>
      <c r="C25" s="3" t="s">
        <v>343</v>
      </c>
      <c r="D25" s="3" t="s">
        <v>257</v>
      </c>
      <c r="E25" s="358"/>
      <c r="F25" s="358"/>
      <c r="G25" s="358"/>
      <c r="H25" s="358"/>
      <c r="I25" s="358"/>
      <c r="J25" s="358"/>
      <c r="K25" s="296"/>
      <c r="L25" s="358"/>
      <c r="M25" s="293"/>
      <c r="N25" s="391"/>
      <c r="R25" s="12"/>
      <c r="S25" s="12"/>
      <c r="T25" s="12"/>
    </row>
    <row r="26" spans="1:22" ht="14.5" customHeight="1" x14ac:dyDescent="0.35">
      <c r="A26" s="377"/>
      <c r="B26" s="368"/>
      <c r="C26" s="3" t="s">
        <v>344</v>
      </c>
      <c r="D26" s="3" t="s">
        <v>257</v>
      </c>
      <c r="E26" s="358"/>
      <c r="F26" s="358"/>
      <c r="G26" s="358"/>
      <c r="H26" s="358"/>
      <c r="I26" s="358"/>
      <c r="J26" s="358"/>
      <c r="K26" s="296"/>
      <c r="L26" s="358"/>
      <c r="M26" s="293"/>
      <c r="N26" s="391"/>
      <c r="R26" s="12"/>
      <c r="S26" s="12"/>
      <c r="T26" s="12"/>
    </row>
    <row r="27" spans="1:22" ht="29.5" thickBot="1" x14ac:dyDescent="0.4">
      <c r="A27" s="378"/>
      <c r="B27" s="369"/>
      <c r="C27" s="15" t="s">
        <v>345</v>
      </c>
      <c r="D27" s="15" t="s">
        <v>257</v>
      </c>
      <c r="E27" s="330"/>
      <c r="F27" s="330"/>
      <c r="G27" s="330"/>
      <c r="H27" s="330"/>
      <c r="I27" s="330"/>
      <c r="J27" s="330"/>
      <c r="K27" s="380"/>
      <c r="L27" s="330"/>
      <c r="M27" s="375"/>
      <c r="N27" s="392"/>
      <c r="R27" s="12"/>
      <c r="S27" s="12"/>
      <c r="T27" s="12"/>
    </row>
    <row r="28" spans="1:22" ht="29" x14ac:dyDescent="0.35">
      <c r="A28" s="376" t="s">
        <v>346</v>
      </c>
      <c r="B28" s="367" t="s">
        <v>121</v>
      </c>
      <c r="C28" s="85" t="s">
        <v>347</v>
      </c>
      <c r="D28" s="79" t="s">
        <v>257</v>
      </c>
      <c r="E28" s="370" t="s">
        <v>421</v>
      </c>
      <c r="F28" s="370" t="s">
        <v>422</v>
      </c>
      <c r="G28" s="370" t="s">
        <v>510</v>
      </c>
      <c r="H28" s="370" t="s">
        <v>631</v>
      </c>
      <c r="I28" s="370" t="s">
        <v>439</v>
      </c>
      <c r="J28" s="370" t="s">
        <v>159</v>
      </c>
      <c r="K28" s="379" t="s">
        <v>1244</v>
      </c>
      <c r="L28" s="370"/>
      <c r="M28" s="374"/>
      <c r="N28" s="390"/>
      <c r="R28" s="12" t="str">
        <f>IF(OR(J28='Drop downs'!$G$7,J28='Drop downs'!$G$5), B28&amp;": "&amp;K28&amp;CHAR(10),"")</f>
        <v/>
      </c>
      <c r="S28" s="12" t="str">
        <f>IF(J28='Drop downs'!$G$2,B28&amp;": "&amp;K28&amp;""," ")</f>
        <v xml:space="preserve"> </v>
      </c>
      <c r="T28" s="12" t="str">
        <f>IF(GI3_Biodiversity!E28='Drop downs'!$B$6,GI3_Biodiversity!B28&amp;": "&amp;GI3_Biodiversity!K28&amp;"","")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253</v>
      </c>
      <c r="E32" s="358"/>
      <c r="F32" s="358"/>
      <c r="G32" s="358"/>
      <c r="H32" s="358"/>
      <c r="I32" s="358"/>
      <c r="J32" s="358"/>
      <c r="K32" s="296"/>
      <c r="L32" s="358"/>
      <c r="M32" s="293"/>
      <c r="N32" s="391"/>
      <c r="R32" s="12"/>
      <c r="S32" s="12"/>
      <c r="T32" s="12"/>
    </row>
    <row r="33" spans="1:22" x14ac:dyDescent="0.35">
      <c r="A33" s="377"/>
      <c r="B33" s="368"/>
      <c r="C33" s="83" t="s">
        <v>352</v>
      </c>
      <c r="D33" s="3" t="s">
        <v>257</v>
      </c>
      <c r="E33" s="358"/>
      <c r="F33" s="358"/>
      <c r="G33" s="358"/>
      <c r="H33" s="358"/>
      <c r="I33" s="358"/>
      <c r="J33" s="358"/>
      <c r="K33" s="296"/>
      <c r="L33" s="358"/>
      <c r="M33" s="293"/>
      <c r="N33" s="391"/>
      <c r="R33" s="12"/>
      <c r="S33" s="12"/>
      <c r="T33" s="12"/>
    </row>
    <row r="34" spans="1:22" x14ac:dyDescent="0.35">
      <c r="A34" s="377"/>
      <c r="B34" s="368"/>
      <c r="C34" s="83" t="s">
        <v>353</v>
      </c>
      <c r="D34" s="3" t="s">
        <v>257</v>
      </c>
      <c r="E34" s="358"/>
      <c r="F34" s="358"/>
      <c r="G34" s="358"/>
      <c r="H34" s="358"/>
      <c r="I34" s="358"/>
      <c r="J34" s="358"/>
      <c r="K34" s="296"/>
      <c r="L34" s="358"/>
      <c r="M34" s="293"/>
      <c r="N34" s="391"/>
      <c r="R34" s="12"/>
      <c r="S34" s="12"/>
      <c r="T34" s="12"/>
    </row>
    <row r="35" spans="1:22" ht="15" thickBot="1" x14ac:dyDescent="0.4">
      <c r="A35" s="378"/>
      <c r="B35" s="369"/>
      <c r="C35" s="100" t="s">
        <v>354</v>
      </c>
      <c r="D35" s="15" t="s">
        <v>257</v>
      </c>
      <c r="E35" s="330"/>
      <c r="F35" s="330"/>
      <c r="G35" s="330"/>
      <c r="H35" s="330"/>
      <c r="I35" s="330"/>
      <c r="J35" s="330"/>
      <c r="K35" s="380"/>
      <c r="L35" s="330"/>
      <c r="M35" s="375"/>
      <c r="N35" s="392"/>
      <c r="R35" s="12"/>
      <c r="S35" s="12"/>
      <c r="T35" s="12"/>
    </row>
    <row r="36" spans="1:22" x14ac:dyDescent="0.35">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IF(GI3_Biodiversity!E36='Drop downs'!$B$6,GI3_Biodiversity!B36&amp;": "&amp;GI3_Biodiversity!K36&amp;"","")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78"/>
      <c r="B41" s="369"/>
      <c r="C41" s="15" t="s">
        <v>361</v>
      </c>
      <c r="D41" s="15" t="s">
        <v>257</v>
      </c>
      <c r="E41" s="330"/>
      <c r="F41" s="330"/>
      <c r="G41" s="330"/>
      <c r="H41" s="330"/>
      <c r="I41" s="330"/>
      <c r="J41" s="330"/>
      <c r="K41" s="380"/>
      <c r="L41" s="330"/>
      <c r="M41" s="375"/>
      <c r="N41" s="392"/>
      <c r="R41" s="12"/>
      <c r="S41" s="12"/>
      <c r="T41" s="12"/>
    </row>
    <row r="42" spans="1:22" ht="29" x14ac:dyDescent="0.35">
      <c r="A42" s="376" t="s">
        <v>362</v>
      </c>
      <c r="B42" s="367" t="s">
        <v>123</v>
      </c>
      <c r="C42" s="79" t="s">
        <v>363</v>
      </c>
      <c r="D42" s="79" t="s">
        <v>257</v>
      </c>
      <c r="E42" s="370" t="s">
        <v>103</v>
      </c>
      <c r="F42" s="370" t="s">
        <v>103</v>
      </c>
      <c r="G42" s="370" t="s">
        <v>103</v>
      </c>
      <c r="H42" s="370" t="s">
        <v>103</v>
      </c>
      <c r="I42" s="370" t="s">
        <v>103</v>
      </c>
      <c r="J42" s="370" t="s">
        <v>161</v>
      </c>
      <c r="K42" s="379" t="s">
        <v>438</v>
      </c>
      <c r="L42" s="370"/>
      <c r="M42" s="374"/>
      <c r="N42" s="390"/>
      <c r="R42" s="12" t="str">
        <f>IF(OR(J42='Drop downs'!$G$7,J42='Drop downs'!$G$5), B42&amp;": "&amp;K42&amp;CHAR(10),"")</f>
        <v/>
      </c>
      <c r="S42" s="12" t="str">
        <f>IF(J42='Drop downs'!$G$2,B42&amp;": "&amp;K42&amp;""," ")</f>
        <v xml:space="preserve"> </v>
      </c>
      <c r="T42" s="12" t="str">
        <f>IF(GI3_Biodiversity!E42='Drop downs'!$B$6,GI3_Biodiversity!B42&amp;": "&amp;GI3_Biodiversity!K42&amp;"","")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78"/>
      <c r="B46" s="369"/>
      <c r="C46" s="15" t="s">
        <v>367</v>
      </c>
      <c r="D46" s="15" t="s">
        <v>257</v>
      </c>
      <c r="E46" s="330"/>
      <c r="F46" s="330"/>
      <c r="G46" s="330"/>
      <c r="H46" s="330"/>
      <c r="I46" s="330"/>
      <c r="J46" s="330"/>
      <c r="K46" s="380"/>
      <c r="L46" s="330"/>
      <c r="M46" s="375"/>
      <c r="N46" s="392"/>
      <c r="R46" s="12"/>
      <c r="S46" s="12"/>
      <c r="T46" s="12"/>
    </row>
    <row r="47" spans="1:22" ht="43.5" x14ac:dyDescent="0.35">
      <c r="A47" s="376" t="s">
        <v>368</v>
      </c>
      <c r="B47" s="367" t="s">
        <v>124</v>
      </c>
      <c r="C47" s="79" t="s">
        <v>369</v>
      </c>
      <c r="D47" s="79" t="s">
        <v>257</v>
      </c>
      <c r="E47" s="370" t="s">
        <v>103</v>
      </c>
      <c r="F47" s="370" t="s">
        <v>103</v>
      </c>
      <c r="G47" s="370" t="s">
        <v>103</v>
      </c>
      <c r="H47" s="370" t="s">
        <v>103</v>
      </c>
      <c r="I47" s="370" t="s">
        <v>103</v>
      </c>
      <c r="J47" s="370" t="s">
        <v>161</v>
      </c>
      <c r="K47" s="379" t="s">
        <v>438</v>
      </c>
      <c r="L47" s="370"/>
      <c r="M47" s="374"/>
      <c r="N47" s="390"/>
      <c r="R47" s="12" t="str">
        <f>IF(OR(J47='Drop downs'!$G$7,J47='Drop downs'!$G$5), B47&amp;": "&amp;K47&amp;CHAR(10),"")</f>
        <v/>
      </c>
      <c r="S47" s="12" t="str">
        <f>IF(J47='Drop downs'!$G$2,B47&amp;": "&amp;K47&amp;""," ")</f>
        <v xml:space="preserve"> </v>
      </c>
      <c r="T47" s="12" t="str">
        <f>IF(GI3_Biodiversity!E47='Drop downs'!$B$6,GI3_Biodiversity!B47&amp;": "&amp;GI3_Biodiversity!K47&amp;"","")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IF(GI3_Biodiversity!E48='Drop downs'!$B$6,GI3_Biodiversity!B48&amp;": "&amp;GI3_Biodiversity!K48&amp;"","")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IF(GI3_Biodiversity!E49='Drop downs'!$B$6,GI3_Biodiversity!B49&amp;": "&amp;GI3_Biodiversity!K49&amp;"","")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19"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257</v>
      </c>
      <c r="E54" s="370" t="s">
        <v>435</v>
      </c>
      <c r="F54" s="370" t="s">
        <v>422</v>
      </c>
      <c r="G54" s="370" t="s">
        <v>510</v>
      </c>
      <c r="H54" s="370" t="s">
        <v>631</v>
      </c>
      <c r="I54" s="370" t="s">
        <v>425</v>
      </c>
      <c r="J54" s="370" t="s">
        <v>159</v>
      </c>
      <c r="K54" s="379" t="s">
        <v>1245</v>
      </c>
      <c r="L54" s="370"/>
      <c r="M54" s="374"/>
      <c r="N54" s="390"/>
      <c r="R54" s="12" t="str">
        <f>IF(OR(J54='Drop downs'!$G$7,J54='Drop downs'!$G$5), B54&amp;": "&amp;K54&amp;CHAR(10),"")</f>
        <v/>
      </c>
      <c r="S54" s="12" t="str">
        <f>IF(J54='Drop downs'!$G$2,B54&amp;": "&amp;K54&amp;""," ")</f>
        <v xml:space="preserve"> </v>
      </c>
      <c r="T54" s="12" t="str">
        <f>IF(GI3_Biodiversity!E54='Drop downs'!$B$6,GI3_Biodiversity!B54&amp;": "&amp;GI3_Biodiversity!K54&amp;"","")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29.5" thickBot="1" x14ac:dyDescent="0.4">
      <c r="A56" s="378"/>
      <c r="B56" s="369"/>
      <c r="C56" s="98" t="s">
        <v>380</v>
      </c>
      <c r="D56" s="19" t="s">
        <v>253</v>
      </c>
      <c r="E56" s="330"/>
      <c r="F56" s="330"/>
      <c r="G56" s="330"/>
      <c r="H56" s="330"/>
      <c r="I56" s="330"/>
      <c r="J56" s="330"/>
      <c r="K56" s="380"/>
      <c r="L56" s="330"/>
      <c r="M56" s="375"/>
      <c r="N56" s="392"/>
      <c r="R56" s="12"/>
      <c r="S56" s="12"/>
      <c r="T56" s="12"/>
    </row>
    <row r="57" spans="1:22" x14ac:dyDescent="0.35">
      <c r="A57" s="376" t="s">
        <v>381</v>
      </c>
      <c r="B57" s="367" t="s">
        <v>127</v>
      </c>
      <c r="C57" s="86" t="s">
        <v>382</v>
      </c>
      <c r="D57" s="86" t="s">
        <v>253</v>
      </c>
      <c r="E57" s="370" t="s">
        <v>421</v>
      </c>
      <c r="F57" s="370" t="s">
        <v>466</v>
      </c>
      <c r="G57" s="370" t="s">
        <v>427</v>
      </c>
      <c r="H57" s="404" t="s">
        <v>433</v>
      </c>
      <c r="I57" s="370" t="s">
        <v>425</v>
      </c>
      <c r="J57" s="370" t="s">
        <v>156</v>
      </c>
      <c r="K57" s="379" t="s">
        <v>1246</v>
      </c>
      <c r="L57" s="370"/>
      <c r="M57" s="374"/>
      <c r="N57" s="390"/>
      <c r="R57" s="12" t="str">
        <f>IF(OR(J57='Drop downs'!$G$7,J57='Drop downs'!$G$5), B57&amp;": "&amp;K57&amp;CHAR(10),"")</f>
        <v/>
      </c>
      <c r="S57" s="12" t="str">
        <f>IF(J57='Drop downs'!$G$2,B57&amp;": "&amp;K57&amp;""," ")</f>
        <v>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v>
      </c>
      <c r="T57" s="12" t="str">
        <f>IF(GI3_Biodiversity!E57='Drop downs'!$B$6,GI3_Biodiversity!B57&amp;": "&amp;GI3_Biodiversity!K57&amp;"","")</f>
        <v/>
      </c>
      <c r="U57" t="str">
        <f t="shared" si="0"/>
        <v/>
      </c>
      <c r="V57" t="str">
        <f>IF(N57&gt;0,B57&amp;":"&amp;N57&amp;"
","")</f>
        <v/>
      </c>
    </row>
    <row r="58" spans="1:22" x14ac:dyDescent="0.35">
      <c r="A58" s="377"/>
      <c r="B58" s="368"/>
      <c r="C58" s="24" t="s">
        <v>383</v>
      </c>
      <c r="D58" s="24" t="s">
        <v>253</v>
      </c>
      <c r="E58" s="358"/>
      <c r="F58" s="358"/>
      <c r="G58" s="358"/>
      <c r="H58" s="331"/>
      <c r="I58" s="358"/>
      <c r="J58" s="358"/>
      <c r="K58" s="296"/>
      <c r="L58" s="358"/>
      <c r="M58" s="293"/>
      <c r="N58" s="391"/>
      <c r="R58" s="12"/>
      <c r="S58" s="12"/>
      <c r="T58" s="12"/>
    </row>
    <row r="59" spans="1:22" x14ac:dyDescent="0.35">
      <c r="A59" s="377"/>
      <c r="B59" s="368"/>
      <c r="C59" s="24" t="s">
        <v>384</v>
      </c>
      <c r="D59" s="24" t="s">
        <v>253</v>
      </c>
      <c r="E59" s="358"/>
      <c r="F59" s="358"/>
      <c r="G59" s="358"/>
      <c r="H59" s="331"/>
      <c r="I59" s="358"/>
      <c r="J59" s="358"/>
      <c r="K59" s="296"/>
      <c r="L59" s="358"/>
      <c r="M59" s="293"/>
      <c r="N59" s="391"/>
      <c r="R59" s="12"/>
      <c r="S59" s="12"/>
      <c r="T59" s="12"/>
    </row>
    <row r="60" spans="1:22" x14ac:dyDescent="0.35">
      <c r="A60" s="377"/>
      <c r="B60" s="368"/>
      <c r="C60" s="24" t="s">
        <v>385</v>
      </c>
      <c r="D60" s="24" t="s">
        <v>253</v>
      </c>
      <c r="E60" s="358"/>
      <c r="F60" s="358"/>
      <c r="G60" s="358"/>
      <c r="H60" s="331"/>
      <c r="I60" s="358"/>
      <c r="J60" s="358"/>
      <c r="K60" s="296"/>
      <c r="L60" s="358"/>
      <c r="M60" s="293"/>
      <c r="N60" s="391"/>
      <c r="R60" s="12"/>
      <c r="S60" s="12"/>
      <c r="T60" s="12"/>
    </row>
    <row r="61" spans="1:22" x14ac:dyDescent="0.35">
      <c r="A61" s="377"/>
      <c r="B61" s="368"/>
      <c r="C61" s="24" t="s">
        <v>386</v>
      </c>
      <c r="D61" s="24" t="s">
        <v>253</v>
      </c>
      <c r="E61" s="358"/>
      <c r="F61" s="358"/>
      <c r="G61" s="358"/>
      <c r="H61" s="331"/>
      <c r="I61" s="358"/>
      <c r="J61" s="358"/>
      <c r="K61" s="296"/>
      <c r="L61" s="358"/>
      <c r="M61" s="293"/>
      <c r="N61" s="391"/>
      <c r="R61" s="12"/>
      <c r="S61" s="12"/>
      <c r="T61" s="12"/>
    </row>
    <row r="62" spans="1:22" x14ac:dyDescent="0.35">
      <c r="A62" s="377"/>
      <c r="B62" s="368"/>
      <c r="C62" s="24" t="s">
        <v>387</v>
      </c>
      <c r="D62" s="24" t="s">
        <v>253</v>
      </c>
      <c r="E62" s="358"/>
      <c r="F62" s="358"/>
      <c r="G62" s="358"/>
      <c r="H62" s="331"/>
      <c r="I62" s="358"/>
      <c r="J62" s="358"/>
      <c r="K62" s="296"/>
      <c r="L62" s="358"/>
      <c r="M62" s="293"/>
      <c r="N62" s="391"/>
      <c r="R62" s="12"/>
      <c r="S62" s="12"/>
      <c r="T62" s="12"/>
    </row>
    <row r="63" spans="1:22" ht="29" x14ac:dyDescent="0.35">
      <c r="A63" s="377"/>
      <c r="B63" s="368"/>
      <c r="C63" s="24" t="s">
        <v>388</v>
      </c>
      <c r="D63" s="24" t="s">
        <v>253</v>
      </c>
      <c r="E63" s="358"/>
      <c r="F63" s="358"/>
      <c r="G63" s="358"/>
      <c r="H63" s="331"/>
      <c r="I63" s="358"/>
      <c r="J63" s="358"/>
      <c r="K63" s="296"/>
      <c r="L63" s="358"/>
      <c r="M63" s="293"/>
      <c r="N63" s="391"/>
      <c r="R63" s="12"/>
      <c r="S63" s="12"/>
      <c r="T63" s="12"/>
    </row>
    <row r="64" spans="1:22" ht="15" thickBot="1" x14ac:dyDescent="0.4">
      <c r="A64" s="378"/>
      <c r="B64" s="369"/>
      <c r="C64" s="19" t="s">
        <v>389</v>
      </c>
      <c r="D64" s="19" t="s">
        <v>253</v>
      </c>
      <c r="E64" s="330"/>
      <c r="F64" s="330"/>
      <c r="G64" s="330"/>
      <c r="H64" s="331"/>
      <c r="I64" s="330"/>
      <c r="J64" s="330"/>
      <c r="K64" s="380"/>
      <c r="L64" s="330"/>
      <c r="M64" s="375"/>
      <c r="N64" s="392"/>
      <c r="R64" s="12"/>
      <c r="S64" s="12"/>
      <c r="T64" s="12"/>
    </row>
    <row r="65" spans="1:22" x14ac:dyDescent="0.35">
      <c r="A65" s="376" t="s">
        <v>390</v>
      </c>
      <c r="B65" s="367" t="s">
        <v>128</v>
      </c>
      <c r="C65" s="85" t="s">
        <v>391</v>
      </c>
      <c r="D65" s="86" t="s">
        <v>253</v>
      </c>
      <c r="E65" s="370" t="s">
        <v>421</v>
      </c>
      <c r="F65" s="370" t="s">
        <v>444</v>
      </c>
      <c r="G65" s="370" t="s">
        <v>510</v>
      </c>
      <c r="H65" s="370" t="s">
        <v>631</v>
      </c>
      <c r="I65" s="370" t="s">
        <v>425</v>
      </c>
      <c r="J65" s="370" t="s">
        <v>159</v>
      </c>
      <c r="K65" s="379" t="s">
        <v>1247</v>
      </c>
      <c r="L65" s="370"/>
      <c r="M65" s="374"/>
      <c r="N65" s="390"/>
      <c r="R65" s="12" t="str">
        <f>IF(OR(J65='Drop downs'!$G$7,J65='Drop downs'!$G$5), B65&amp;": "&amp;K65&amp;CHAR(10),"")</f>
        <v/>
      </c>
      <c r="S65" s="12" t="str">
        <f>IF(J65='Drop downs'!$G$2,B65&amp;": "&amp;K65&amp;""," ")</f>
        <v xml:space="preserve"> </v>
      </c>
      <c r="T65" s="12" t="str">
        <f>IF(GI3_Biodiversity!E65='Drop downs'!$B$6,GI3_Biodiversity!B65&amp;": "&amp;GI3_Biodiversity!K65&amp;"","")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82"/>
      <c r="B71" s="369"/>
      <c r="C71" s="93" t="s">
        <v>397</v>
      </c>
      <c r="D71" s="88" t="s">
        <v>257</v>
      </c>
      <c r="E71" s="359"/>
      <c r="F71" s="359"/>
      <c r="G71" s="359"/>
      <c r="H71" s="359"/>
      <c r="I71" s="359"/>
      <c r="J71" s="359"/>
      <c r="K71" s="361"/>
      <c r="L71" s="359"/>
      <c r="M71" s="363"/>
      <c r="N71" s="393"/>
      <c r="R71" s="12"/>
      <c r="S71" s="12"/>
      <c r="T71" s="12"/>
    </row>
    <row r="72" spans="1:22" x14ac:dyDescent="0.35">
      <c r="A72" s="381" t="s">
        <v>398</v>
      </c>
      <c r="B72" s="367" t="s">
        <v>129</v>
      </c>
      <c r="C72" s="91" t="s">
        <v>399</v>
      </c>
      <c r="D72" s="92" t="s">
        <v>257</v>
      </c>
      <c r="E72" s="332" t="s">
        <v>103</v>
      </c>
      <c r="F72" s="332" t="s">
        <v>103</v>
      </c>
      <c r="G72" s="332" t="s">
        <v>103</v>
      </c>
      <c r="H72" s="332" t="s">
        <v>103</v>
      </c>
      <c r="I72" s="332" t="s">
        <v>103</v>
      </c>
      <c r="J72" s="332" t="s">
        <v>161</v>
      </c>
      <c r="K72" s="488" t="s">
        <v>438</v>
      </c>
      <c r="L72" s="332"/>
      <c r="M72" s="362"/>
      <c r="N72" s="394"/>
      <c r="R72" s="12" t="str">
        <f>IF(OR(J72='Drop downs'!$G$7,J72='Drop downs'!$G$5), B72&amp;": "&amp;K72&amp;CHAR(10),"")</f>
        <v/>
      </c>
      <c r="S72" s="12" t="str">
        <f>IF(J72='Drop downs'!$G$2,B72&amp;": "&amp;K72&amp;""," ")</f>
        <v xml:space="preserve"> </v>
      </c>
      <c r="T72" s="12" t="str">
        <f>IF(GI3_Biodiversity!E72='Drop downs'!$B$6,GI3_Biodiversity!B72&amp;": "&amp;GI3_Biodiversity!K72&amp;"","")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435</v>
      </c>
      <c r="F77" s="332" t="s">
        <v>422</v>
      </c>
      <c r="G77" s="332" t="s">
        <v>510</v>
      </c>
      <c r="H77" s="332" t="s">
        <v>631</v>
      </c>
      <c r="I77" s="332" t="s">
        <v>425</v>
      </c>
      <c r="J77" s="332" t="s">
        <v>159</v>
      </c>
      <c r="K77" s="360" t="s">
        <v>1248</v>
      </c>
      <c r="L77" s="332"/>
      <c r="M77" s="362"/>
      <c r="N77" s="394"/>
      <c r="R77" s="12" t="str">
        <f>IF(OR(J77='Drop downs'!$G$7,J77='Drop downs'!$G$5), B77&amp;": "&amp;K77&amp;CHAR(10),"")</f>
        <v/>
      </c>
      <c r="S77" s="12" t="str">
        <f>IF(J77='Drop downs'!$G$2,B77&amp;": "&amp;K77&amp;""," ")</f>
        <v xml:space="preserve"> </v>
      </c>
      <c r="T77" s="12" t="str">
        <f>IF(GI3_Biodiversity!E77='Drop downs'!$B$6,GI3_Biodiversity!B77&amp;": "&amp;GI3_Biodiversity!K77&amp;"","")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257</v>
      </c>
      <c r="E79" s="358"/>
      <c r="F79" s="358"/>
      <c r="G79" s="358"/>
      <c r="H79" s="358"/>
      <c r="I79" s="358"/>
      <c r="J79" s="358"/>
      <c r="K79" s="296"/>
      <c r="L79" s="358"/>
      <c r="M79" s="293"/>
      <c r="N79" s="391"/>
      <c r="R79" s="12"/>
      <c r="S79" s="12"/>
      <c r="T79" s="12"/>
    </row>
    <row r="80" spans="1:22" x14ac:dyDescent="0.35">
      <c r="A80" s="365"/>
      <c r="B80" s="368"/>
      <c r="C80" s="84" t="s">
        <v>408</v>
      </c>
      <c r="D80" s="3" t="s">
        <v>253</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253</v>
      </c>
      <c r="E82" s="358"/>
      <c r="F82" s="358"/>
      <c r="G82" s="358"/>
      <c r="H82" s="358"/>
      <c r="I82" s="358"/>
      <c r="J82" s="358"/>
      <c r="K82" s="296"/>
      <c r="L82" s="358"/>
      <c r="M82" s="293"/>
      <c r="N82" s="391"/>
      <c r="R82" s="12"/>
      <c r="S82" s="12"/>
      <c r="T82" s="12"/>
    </row>
    <row r="83" spans="1:22" ht="15" thickBot="1" x14ac:dyDescent="0.4">
      <c r="A83" s="384"/>
      <c r="B83" s="369"/>
      <c r="C83" s="98" t="s">
        <v>411</v>
      </c>
      <c r="D83" s="15" t="s">
        <v>257</v>
      </c>
      <c r="E83" s="330"/>
      <c r="F83" s="330"/>
      <c r="G83" s="330"/>
      <c r="H83" s="330"/>
      <c r="I83" s="330"/>
      <c r="J83" s="330"/>
      <c r="K83" s="380"/>
      <c r="L83" s="330"/>
      <c r="M83" s="375"/>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0"/>
      <c r="M84" s="374"/>
      <c r="N84" s="390"/>
      <c r="R84" s="12" t="str">
        <f>IF(OR(J84='Drop downs'!$G$7,J84='Drop downs'!$G$5), B84&amp;": "&amp;K84&amp;CHAR(10),"")</f>
        <v/>
      </c>
      <c r="S84" s="12" t="str">
        <f>IF(J84='Drop downs'!$G$2,B84&amp;": "&amp;K84&amp;""," ")</f>
        <v xml:space="preserve"> </v>
      </c>
      <c r="T84" s="12" t="str">
        <f>IF(GI3_Biodiversity!E84='Drop downs'!$B$6,GI3_Biodiversity!B84&amp;": "&amp;GI3_Biodiversity!K84&amp;"","")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waGHLdt29Vo85iNtqX6tuMjrf0if/poinglM4cCt9+Y7ekku9mRG8ePVtD0UiUhPkHBpcAMzowgVyQ3NrjbZ6w==" saltValue="6+IBClrSCm8SQtz2OEmdRA=="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8:C20">
    <cfRule type="expression" dxfId="811" priority="1">
      <formula>$D8="No"</formula>
    </cfRule>
  </conditionalFormatting>
  <conditionalFormatting sqref="C50:C53">
    <cfRule type="expression" dxfId="810" priority="2">
      <formula>$D50="No"</formula>
    </cfRule>
  </conditionalFormatting>
  <conditionalFormatting sqref="D8:D31 C21:D87">
    <cfRule type="expression" dxfId="809" priority="3">
      <formula>$D8="No"</formula>
    </cfRule>
  </conditionalFormatting>
  <conditionalFormatting sqref="J8 J18 J28 J49 J57 J65 J72 J77 J84">
    <cfRule type="cellIs" dxfId="808" priority="40" operator="equal">
      <formula>"Significant Negative"</formula>
    </cfRule>
    <cfRule type="cellIs" dxfId="807" priority="41" operator="equal">
      <formula>"Minor Negative"</formula>
    </cfRule>
    <cfRule type="cellIs" dxfId="806" priority="42" operator="equal">
      <formula>"Uncertain"</formula>
    </cfRule>
    <cfRule type="cellIs" dxfId="805" priority="43" operator="equal">
      <formula>"Neutral"</formula>
    </cfRule>
    <cfRule type="cellIs" dxfId="804" priority="44" operator="equal">
      <formula>"Minor Positive"</formula>
    </cfRule>
    <cfRule type="cellIs" dxfId="803" priority="45" operator="equal">
      <formula>"Significant Positive"</formula>
    </cfRule>
  </conditionalFormatting>
  <conditionalFormatting sqref="J20">
    <cfRule type="cellIs" dxfId="802" priority="28" operator="equal">
      <formula>"Significant Negative"</formula>
    </cfRule>
    <cfRule type="cellIs" dxfId="801" priority="29" operator="equal">
      <formula>"Minor Negative"</formula>
    </cfRule>
    <cfRule type="cellIs" dxfId="800" priority="30" operator="equal">
      <formula>"Uncertain"</formula>
    </cfRule>
    <cfRule type="cellIs" dxfId="799" priority="31" operator="equal">
      <formula>"Neutral"</formula>
    </cfRule>
    <cfRule type="cellIs" dxfId="798" priority="32" operator="equal">
      <formula>"Minor Positive"</formula>
    </cfRule>
    <cfRule type="cellIs" dxfId="797" priority="33" operator="equal">
      <formula>"Significant Positive"</formula>
    </cfRule>
  </conditionalFormatting>
  <conditionalFormatting sqref="J36">
    <cfRule type="cellIs" dxfId="796" priority="16" operator="equal">
      <formula>"Significant Negative"</formula>
    </cfRule>
    <cfRule type="cellIs" dxfId="795" priority="17" operator="equal">
      <formula>"Minor Negative"</formula>
    </cfRule>
    <cfRule type="cellIs" dxfId="794" priority="18" operator="equal">
      <formula>"Uncertain"</formula>
    </cfRule>
    <cfRule type="cellIs" dxfId="793" priority="19" operator="equal">
      <formula>"Neutral"</formula>
    </cfRule>
    <cfRule type="cellIs" dxfId="792" priority="20" operator="equal">
      <formula>"Minor Positive"</formula>
    </cfRule>
    <cfRule type="cellIs" dxfId="791" priority="21" operator="equal">
      <formula>"Significant Positive"</formula>
    </cfRule>
  </conditionalFormatting>
  <conditionalFormatting sqref="J42">
    <cfRule type="cellIs" dxfId="790" priority="10" operator="equal">
      <formula>"Significant Negative"</formula>
    </cfRule>
    <cfRule type="cellIs" dxfId="789" priority="11" operator="equal">
      <formula>"Minor Negative"</formula>
    </cfRule>
    <cfRule type="cellIs" dxfId="788" priority="12" operator="equal">
      <formula>"Uncertain"</formula>
    </cfRule>
    <cfRule type="cellIs" dxfId="787" priority="13" operator="equal">
      <formula>"Neutral"</formula>
    </cfRule>
    <cfRule type="cellIs" dxfId="786" priority="14" operator="equal">
      <formula>"Minor Positive"</formula>
    </cfRule>
    <cfRule type="cellIs" dxfId="785" priority="15" operator="equal">
      <formula>"Significant Positive"</formula>
    </cfRule>
  </conditionalFormatting>
  <conditionalFormatting sqref="J47">
    <cfRule type="cellIs" dxfId="784" priority="34" operator="equal">
      <formula>"Significant Negative"</formula>
    </cfRule>
    <cfRule type="cellIs" dxfId="783" priority="35" operator="equal">
      <formula>"Minor Negative"</formula>
    </cfRule>
    <cfRule type="cellIs" dxfId="782" priority="36" operator="equal">
      <formula>"Uncertain"</formula>
    </cfRule>
    <cfRule type="cellIs" dxfId="781" priority="37" operator="equal">
      <formula>"Neutral"</formula>
    </cfRule>
    <cfRule type="cellIs" dxfId="780" priority="38" operator="equal">
      <formula>"Minor Positive"</formula>
    </cfRule>
    <cfRule type="cellIs" dxfId="779" priority="39" operator="equal">
      <formula>"Significant Positive"</formula>
    </cfRule>
  </conditionalFormatting>
  <conditionalFormatting sqref="J54">
    <cfRule type="cellIs" dxfId="778" priority="4" operator="equal">
      <formula>"Significant Negative"</formula>
    </cfRule>
    <cfRule type="cellIs" dxfId="777" priority="5" operator="equal">
      <formula>"Minor Negative"</formula>
    </cfRule>
    <cfRule type="cellIs" dxfId="776" priority="6" operator="equal">
      <formula>"Uncertain"</formula>
    </cfRule>
    <cfRule type="cellIs" dxfId="775" priority="7" operator="equal">
      <formula>"Neutral"</formula>
    </cfRule>
    <cfRule type="cellIs" dxfId="774" priority="8" operator="equal">
      <formula>"Minor Positive"</formula>
    </cfRule>
    <cfRule type="cellIs" dxfId="773"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A2F0EBD-D244-4D72-B9F8-FCD93CE43BAB}">
          <x14:formula1>
            <xm:f>'Drop downs'!$A$2:$A$3</xm:f>
          </x14:formula1>
          <xm:sqref>D8:D87</xm:sqref>
        </x14:dataValidation>
        <x14:dataValidation type="list" allowBlank="1" showInputMessage="1" showErrorMessage="1" xr:uid="{0B8FAF8C-BE04-464C-9DE6-88972E6A05ED}">
          <x14:formula1>
            <xm:f>'Drop downs'!$J$2:$J$3</xm:f>
          </x14:formula1>
          <xm:sqref>L8 L18 L20 L28 L36 L42 L84 L54 L57 L65 L72 L77 L47 L49</xm:sqref>
        </x14:dataValidation>
        <x14:dataValidation type="list" allowBlank="1" showInputMessage="1" showErrorMessage="1" xr:uid="{97BFC271-F04D-4622-8CF0-303E9D459D28}">
          <x14:formula1>
            <xm:f>'Drop downs'!$B$2:$B$4</xm:f>
          </x14:formula1>
          <xm:sqref>E8 E18 E20 E28 E36 E42 E84 E54 E57 E65 E72 E77 E47 E49</xm:sqref>
        </x14:dataValidation>
        <x14:dataValidation type="list" allowBlank="1" showInputMessage="1" showErrorMessage="1" xr:uid="{36BD2599-5168-47E3-8860-AD5DE59BB2AE}">
          <x14:formula1>
            <xm:f>'Drop downs'!$C$2:$C$5</xm:f>
          </x14:formula1>
          <xm:sqref>F8 F18 F20 F28 F36 F42 F84 F54 F57 F65 F72 F77 F47 F49</xm:sqref>
        </x14:dataValidation>
        <x14:dataValidation type="list" allowBlank="1" showInputMessage="1" showErrorMessage="1" xr:uid="{099440B9-0DB4-4A52-B857-3738D740519D}">
          <x14:formula1>
            <xm:f>'Drop downs'!$D$2:$D$7</xm:f>
          </x14:formula1>
          <xm:sqref>G8 G18 G20 G28 G36 G42 G84 G54 G57 G65 G72 G77 G47 G49</xm:sqref>
        </x14:dataValidation>
        <x14:dataValidation type="list" allowBlank="1" showInputMessage="1" showErrorMessage="1" xr:uid="{423EC074-5738-44D4-8A1C-37E9DD6074A0}">
          <x14:formula1>
            <xm:f>'Drop downs'!$E$2:$E$6</xm:f>
          </x14:formula1>
          <xm:sqref>H8 H18 H20 H28 H36 H42 H84 H54 H57 H65 H72 H77 H47 H49</xm:sqref>
        </x14:dataValidation>
        <x14:dataValidation type="list" allowBlank="1" showInputMessage="1" showErrorMessage="1" xr:uid="{15EBC085-B729-41F3-8176-7873A0EF5BF8}">
          <x14:formula1>
            <xm:f>'Drop downs'!$F$2:$F$6</xm:f>
          </x14:formula1>
          <xm:sqref>I8 I18 I20 I28 I36 I42 I84 I54 I57 I65 I72 I77 I47 I49</xm:sqref>
        </x14:dataValidation>
        <x14:dataValidation type="list" allowBlank="1" showInputMessage="1" showErrorMessage="1" xr:uid="{B0795D40-9D91-4C53-90A8-FA58DA4CE913}">
          <x14:formula1>
            <xm:f>'Drop downs'!$G$2:$G$7</xm:f>
          </x14:formula1>
          <xm:sqref>J8 J18 J20 J28 J36 J42 J84 J54 J57 J65 J72 J77 J47 J49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1994-F820-4851-BB95-A539BA562F5F}">
  <sheetPr codeName="Sheet85">
    <tabColor rgb="FF7030A0"/>
  </sheetPr>
  <dimension ref="A1:K98"/>
  <sheetViews>
    <sheetView showGridLines="0" zoomScaleNormal="100" workbookViewId="0">
      <selection activeCell="C1" sqref="C1:E1"/>
    </sheetView>
  </sheetViews>
  <sheetFormatPr defaultColWidth="8.54296875" defaultRowHeight="26" x14ac:dyDescent="0.6"/>
  <cols>
    <col min="1" max="1" width="46.453125" style="175" bestFit="1" customWidth="1"/>
    <col min="2" max="2" width="5.453125" style="175" hidden="1" customWidth="1"/>
    <col min="3" max="3" width="95.453125" style="175" customWidth="1"/>
    <col min="4" max="4" width="27.453125" style="175" customWidth="1"/>
    <col min="5" max="5" width="9.54296875" style="175" customWidth="1"/>
    <col min="6" max="6" width="10.54296875" style="175" customWidth="1"/>
    <col min="7" max="7" width="14.453125" style="175" customWidth="1"/>
    <col min="8" max="8" width="16.54296875" style="175" customWidth="1"/>
    <col min="9" max="9" width="56.453125" style="175" customWidth="1"/>
    <col min="10" max="10" width="16.54296875" style="175" customWidth="1"/>
    <col min="11" max="11" width="41.453125" style="175" customWidth="1"/>
    <col min="12" max="16384" width="8.54296875" style="175"/>
  </cols>
  <sheetData>
    <row r="1" spans="1:11" x14ac:dyDescent="0.6">
      <c r="A1" s="174" t="s">
        <v>30</v>
      </c>
      <c r="C1" s="436" t="s">
        <v>1249</v>
      </c>
      <c r="D1" s="436"/>
      <c r="E1" s="436"/>
      <c r="G1" s="177"/>
      <c r="H1" s="177"/>
      <c r="I1" s="177"/>
    </row>
    <row r="2" spans="1:11" x14ac:dyDescent="0.6">
      <c r="A2" s="174" t="s">
        <v>31</v>
      </c>
      <c r="B2" s="178"/>
      <c r="C2" s="457" t="s">
        <v>1212</v>
      </c>
      <c r="D2" s="457"/>
      <c r="E2" s="457"/>
      <c r="G2" s="181"/>
      <c r="H2" s="181"/>
      <c r="I2" s="181"/>
    </row>
    <row r="3" spans="1:11" ht="55.5" customHeight="1" x14ac:dyDescent="0.6">
      <c r="A3" s="182" t="s">
        <v>32</v>
      </c>
      <c r="B3" s="183"/>
      <c r="C3" s="457" t="s">
        <v>1250</v>
      </c>
      <c r="D3" s="457"/>
      <c r="E3" s="457"/>
      <c r="G3" s="181"/>
      <c r="H3" s="181"/>
      <c r="I3" s="181"/>
    </row>
    <row r="4" spans="1:11" x14ac:dyDescent="0.6">
      <c r="A4" s="182" t="s">
        <v>33</v>
      </c>
      <c r="B4" s="184"/>
      <c r="C4" s="633" t="s">
        <v>447</v>
      </c>
      <c r="D4" s="414"/>
      <c r="E4" s="415"/>
      <c r="G4" s="181"/>
      <c r="H4" s="181"/>
      <c r="I4" s="181"/>
    </row>
    <row r="5" spans="1:11" ht="91.5" customHeight="1" x14ac:dyDescent="0.6">
      <c r="A5" s="174" t="s">
        <v>1118</v>
      </c>
      <c r="B5" s="228"/>
      <c r="C5" s="634" t="s">
        <v>1251</v>
      </c>
      <c r="D5" s="634"/>
      <c r="E5" s="634"/>
    </row>
    <row r="6" spans="1:11" x14ac:dyDescent="0.6">
      <c r="A6" s="635"/>
      <c r="B6" s="635"/>
      <c r="C6" s="635"/>
      <c r="D6" s="243"/>
      <c r="E6" s="243"/>
      <c r="F6" s="243"/>
      <c r="G6" s="243"/>
      <c r="H6" s="243"/>
      <c r="I6" s="243"/>
      <c r="J6" s="243"/>
      <c r="K6" s="243"/>
    </row>
    <row r="7" spans="1:11" x14ac:dyDescent="0.6">
      <c r="A7" s="416" t="s">
        <v>35</v>
      </c>
      <c r="B7" s="416"/>
      <c r="C7" s="416"/>
      <c r="D7" s="229"/>
      <c r="E7" s="230"/>
      <c r="F7" s="230"/>
      <c r="G7" s="230"/>
      <c r="H7" s="230"/>
      <c r="I7" s="230"/>
      <c r="J7" s="230"/>
      <c r="K7" s="230"/>
    </row>
    <row r="8" spans="1:11" ht="52" x14ac:dyDescent="0.6">
      <c r="A8" s="187" t="s">
        <v>1120</v>
      </c>
      <c r="B8" s="187" t="s">
        <v>37</v>
      </c>
      <c r="C8" s="187" t="s">
        <v>70</v>
      </c>
      <c r="D8" s="187" t="s">
        <v>1121</v>
      </c>
      <c r="E8" s="231"/>
      <c r="F8" s="231"/>
      <c r="G8" s="231"/>
      <c r="H8" s="232"/>
      <c r="I8" s="232"/>
      <c r="J8" s="232"/>
      <c r="K8" s="232"/>
    </row>
    <row r="9" spans="1:11" ht="269.14999999999998" customHeight="1" x14ac:dyDescent="0.6">
      <c r="A9" s="234" t="s">
        <v>1249</v>
      </c>
      <c r="B9" s="234"/>
      <c r="C9" s="192" t="s">
        <v>1252</v>
      </c>
      <c r="D9" s="234"/>
      <c r="E9" s="231"/>
      <c r="F9" s="231"/>
      <c r="G9" s="231"/>
      <c r="H9" s="232"/>
      <c r="I9" s="232"/>
      <c r="J9" s="232"/>
      <c r="K9" s="232"/>
    </row>
    <row r="10" spans="1:11" x14ac:dyDescent="0.6">
      <c r="A10" s="235"/>
      <c r="B10" s="236"/>
      <c r="C10" s="231"/>
      <c r="D10" s="231"/>
      <c r="E10" s="231"/>
      <c r="F10" s="231"/>
      <c r="G10" s="231"/>
      <c r="H10" s="232"/>
      <c r="I10" s="232"/>
      <c r="J10" s="232"/>
      <c r="K10" s="232"/>
    </row>
    <row r="11" spans="1:11" x14ac:dyDescent="0.6">
      <c r="A11" s="235"/>
      <c r="B11" s="236"/>
      <c r="C11" s="231"/>
      <c r="D11" s="231"/>
      <c r="E11" s="231"/>
      <c r="F11" s="231"/>
      <c r="G11" s="231"/>
      <c r="H11" s="232"/>
      <c r="I11" s="232"/>
      <c r="J11" s="232"/>
      <c r="K11" s="232"/>
    </row>
    <row r="12" spans="1:11" x14ac:dyDescent="0.6">
      <c r="A12" s="235"/>
      <c r="B12" s="236"/>
      <c r="C12" s="231"/>
      <c r="D12" s="231"/>
      <c r="E12" s="231"/>
      <c r="F12" s="231"/>
      <c r="G12" s="231"/>
      <c r="H12" s="232"/>
      <c r="I12" s="232"/>
      <c r="J12" s="232"/>
      <c r="K12" s="232"/>
    </row>
    <row r="13" spans="1:11" x14ac:dyDescent="0.6">
      <c r="A13" s="235"/>
      <c r="B13" s="236"/>
      <c r="C13" s="231"/>
      <c r="D13" s="231"/>
      <c r="E13" s="231"/>
      <c r="F13" s="231"/>
      <c r="G13" s="231"/>
      <c r="H13" s="232"/>
      <c r="I13" s="232"/>
      <c r="J13" s="232"/>
      <c r="K13" s="232"/>
    </row>
    <row r="14" spans="1:11" x14ac:dyDescent="0.6">
      <c r="A14" s="235"/>
      <c r="B14" s="236"/>
      <c r="C14" s="231"/>
      <c r="D14" s="231"/>
      <c r="E14" s="231"/>
      <c r="F14" s="231"/>
      <c r="G14" s="231"/>
      <c r="H14" s="232"/>
      <c r="I14" s="232"/>
      <c r="J14" s="232"/>
      <c r="K14" s="232"/>
    </row>
    <row r="15" spans="1:11" x14ac:dyDescent="0.6">
      <c r="A15" s="235"/>
      <c r="B15" s="236"/>
      <c r="C15" s="231"/>
      <c r="D15" s="231"/>
      <c r="E15" s="231"/>
      <c r="F15" s="231"/>
      <c r="G15" s="231"/>
      <c r="H15" s="232"/>
      <c r="I15" s="232"/>
      <c r="J15" s="232"/>
      <c r="K15" s="232"/>
    </row>
    <row r="16" spans="1:11" x14ac:dyDescent="0.6">
      <c r="A16" s="235"/>
      <c r="B16" s="236"/>
      <c r="C16" s="231"/>
      <c r="D16" s="231"/>
      <c r="E16" s="231"/>
      <c r="F16" s="231"/>
      <c r="G16" s="231"/>
      <c r="H16" s="232"/>
      <c r="I16" s="232"/>
      <c r="J16" s="232"/>
      <c r="K16" s="232"/>
    </row>
    <row r="17" spans="1:11" x14ac:dyDescent="0.6">
      <c r="A17" s="235"/>
      <c r="B17" s="236"/>
      <c r="C17" s="231"/>
      <c r="D17" s="231"/>
      <c r="E17" s="231"/>
      <c r="F17" s="231"/>
      <c r="G17" s="231"/>
      <c r="H17" s="232"/>
      <c r="I17" s="232"/>
      <c r="J17" s="232"/>
      <c r="K17" s="232"/>
    </row>
    <row r="18" spans="1:11" x14ac:dyDescent="0.6">
      <c r="A18" s="237"/>
      <c r="B18" s="231"/>
      <c r="C18" s="231"/>
      <c r="D18" s="232"/>
      <c r="E18" s="232"/>
      <c r="F18" s="232"/>
      <c r="G18" s="232"/>
      <c r="H18" s="232"/>
      <c r="I18" s="232"/>
      <c r="J18" s="232"/>
      <c r="K18" s="232"/>
    </row>
    <row r="19" spans="1:11" x14ac:dyDescent="0.6">
      <c r="A19" s="237"/>
      <c r="B19" s="231"/>
      <c r="C19" s="231"/>
      <c r="D19" s="232"/>
      <c r="E19" s="232"/>
      <c r="F19" s="232"/>
      <c r="G19" s="232"/>
      <c r="H19" s="232"/>
      <c r="I19" s="232"/>
      <c r="J19" s="232"/>
      <c r="K19" s="232"/>
    </row>
    <row r="20" spans="1:11" x14ac:dyDescent="0.6">
      <c r="A20" s="235"/>
      <c r="B20" s="231"/>
      <c r="C20" s="231"/>
      <c r="D20" s="232"/>
      <c r="E20" s="232"/>
      <c r="F20" s="232"/>
      <c r="G20" s="232"/>
      <c r="H20" s="232"/>
      <c r="I20" s="232"/>
      <c r="J20" s="232"/>
      <c r="K20" s="232"/>
    </row>
    <row r="21" spans="1:11" x14ac:dyDescent="0.6">
      <c r="A21" s="235"/>
      <c r="B21" s="231"/>
      <c r="C21" s="231"/>
      <c r="D21" s="232"/>
      <c r="E21" s="232"/>
      <c r="F21" s="232"/>
      <c r="G21" s="232"/>
      <c r="H21" s="232"/>
      <c r="I21" s="232"/>
      <c r="J21" s="232"/>
      <c r="K21" s="232"/>
    </row>
    <row r="22" spans="1:11" x14ac:dyDescent="0.6">
      <c r="A22" s="235"/>
      <c r="B22" s="231"/>
      <c r="C22" s="231"/>
      <c r="D22" s="232"/>
      <c r="E22" s="232"/>
      <c r="F22" s="232"/>
      <c r="G22" s="232"/>
      <c r="H22" s="232"/>
      <c r="I22" s="232"/>
      <c r="J22" s="232"/>
      <c r="K22" s="232"/>
    </row>
    <row r="23" spans="1:11" x14ac:dyDescent="0.6">
      <c r="A23" s="235"/>
      <c r="B23" s="231"/>
      <c r="C23" s="231"/>
      <c r="D23" s="232"/>
      <c r="E23" s="232"/>
      <c r="F23" s="232"/>
      <c r="G23" s="232"/>
      <c r="H23" s="232"/>
      <c r="I23" s="232"/>
      <c r="J23" s="232"/>
      <c r="K23" s="232"/>
    </row>
    <row r="24" spans="1:11" x14ac:dyDescent="0.6">
      <c r="A24" s="235"/>
      <c r="B24" s="231"/>
      <c r="C24" s="231"/>
      <c r="D24" s="232"/>
      <c r="E24" s="232"/>
      <c r="F24" s="232"/>
      <c r="G24" s="232"/>
      <c r="H24" s="232"/>
      <c r="I24" s="232"/>
      <c r="J24" s="232"/>
      <c r="K24" s="232"/>
    </row>
    <row r="25" spans="1:11" x14ac:dyDescent="0.6">
      <c r="A25" s="235"/>
      <c r="B25" s="231"/>
      <c r="C25" s="231"/>
      <c r="D25" s="232"/>
      <c r="E25" s="232"/>
      <c r="F25" s="232"/>
      <c r="G25" s="232"/>
      <c r="H25" s="232"/>
      <c r="I25" s="232"/>
      <c r="J25" s="232"/>
      <c r="K25" s="232"/>
    </row>
    <row r="26" spans="1:11" x14ac:dyDescent="0.6">
      <c r="A26" s="235"/>
      <c r="B26" s="231"/>
      <c r="C26" s="231"/>
      <c r="D26" s="232"/>
      <c r="E26" s="232"/>
      <c r="F26" s="232"/>
      <c r="G26" s="232"/>
      <c r="H26" s="232"/>
      <c r="I26" s="232"/>
      <c r="J26" s="232"/>
      <c r="K26" s="232"/>
    </row>
    <row r="27" spans="1:11" x14ac:dyDescent="0.6">
      <c r="A27" s="235"/>
      <c r="B27" s="231"/>
      <c r="C27" s="231"/>
      <c r="D27" s="232"/>
      <c r="E27" s="232"/>
      <c r="F27" s="232"/>
      <c r="G27" s="232"/>
      <c r="H27" s="232"/>
      <c r="I27" s="232"/>
      <c r="J27" s="232"/>
      <c r="K27" s="232"/>
    </row>
    <row r="28" spans="1:11" x14ac:dyDescent="0.6">
      <c r="A28" s="235"/>
      <c r="B28" s="231"/>
      <c r="C28" s="238"/>
      <c r="D28" s="232"/>
      <c r="E28" s="232"/>
      <c r="F28" s="232"/>
      <c r="G28" s="232"/>
      <c r="H28" s="232"/>
      <c r="I28" s="232"/>
      <c r="J28" s="232"/>
      <c r="K28" s="232"/>
    </row>
    <row r="29" spans="1:11" x14ac:dyDescent="0.6">
      <c r="A29" s="235"/>
      <c r="B29" s="231"/>
      <c r="C29" s="238"/>
      <c r="D29" s="232"/>
      <c r="E29" s="232"/>
      <c r="F29" s="232"/>
      <c r="G29" s="232"/>
      <c r="H29" s="232"/>
      <c r="I29" s="232"/>
      <c r="J29" s="232"/>
      <c r="K29" s="232"/>
    </row>
    <row r="30" spans="1:11" x14ac:dyDescent="0.6">
      <c r="A30" s="235"/>
      <c r="B30" s="231"/>
      <c r="C30" s="238"/>
      <c r="D30" s="232"/>
      <c r="E30" s="232"/>
      <c r="F30" s="232"/>
      <c r="G30" s="232"/>
      <c r="H30" s="232"/>
      <c r="I30" s="232"/>
      <c r="J30" s="232"/>
      <c r="K30" s="232"/>
    </row>
    <row r="31" spans="1:11" x14ac:dyDescent="0.6">
      <c r="A31" s="235"/>
      <c r="B31" s="231"/>
      <c r="C31" s="238"/>
      <c r="D31" s="232"/>
      <c r="E31" s="232"/>
      <c r="F31" s="232"/>
      <c r="G31" s="232"/>
      <c r="H31" s="232"/>
      <c r="I31" s="232"/>
      <c r="J31" s="232"/>
      <c r="K31" s="232"/>
    </row>
    <row r="32" spans="1:11" x14ac:dyDescent="0.6">
      <c r="A32" s="235"/>
      <c r="B32" s="231"/>
      <c r="C32" s="238"/>
      <c r="D32" s="232"/>
      <c r="E32" s="232"/>
      <c r="F32" s="232"/>
      <c r="G32" s="232"/>
      <c r="H32" s="232"/>
      <c r="I32" s="232"/>
      <c r="J32" s="232"/>
      <c r="K32" s="232"/>
    </row>
    <row r="33" spans="1:11" x14ac:dyDescent="0.6">
      <c r="A33" s="235"/>
      <c r="B33" s="231"/>
      <c r="C33" s="238"/>
      <c r="D33" s="232"/>
      <c r="E33" s="232"/>
      <c r="F33" s="232"/>
      <c r="G33" s="232"/>
      <c r="H33" s="232"/>
      <c r="I33" s="232"/>
      <c r="J33" s="232"/>
      <c r="K33" s="232"/>
    </row>
    <row r="34" spans="1:11" x14ac:dyDescent="0.6">
      <c r="A34" s="235"/>
      <c r="B34" s="231"/>
      <c r="C34" s="238"/>
      <c r="D34" s="232"/>
      <c r="E34" s="232"/>
      <c r="F34" s="232"/>
      <c r="G34" s="232"/>
      <c r="H34" s="232"/>
      <c r="I34" s="232"/>
      <c r="J34" s="232"/>
      <c r="K34" s="232"/>
    </row>
    <row r="35" spans="1:11" x14ac:dyDescent="0.6">
      <c r="A35" s="235"/>
      <c r="B35" s="231"/>
      <c r="C35" s="238"/>
      <c r="D35" s="232"/>
      <c r="E35" s="232"/>
      <c r="F35" s="232"/>
      <c r="G35" s="232"/>
      <c r="H35" s="232"/>
      <c r="I35" s="232"/>
      <c r="J35" s="232"/>
      <c r="K35" s="232"/>
    </row>
    <row r="36" spans="1:11" x14ac:dyDescent="0.6">
      <c r="A36" s="235"/>
      <c r="B36" s="231"/>
      <c r="C36" s="231"/>
      <c r="D36" s="232"/>
      <c r="E36" s="232"/>
      <c r="F36" s="232"/>
      <c r="G36" s="232"/>
      <c r="H36" s="232"/>
      <c r="I36" s="232"/>
      <c r="J36" s="232"/>
      <c r="K36" s="232"/>
    </row>
    <row r="37" spans="1:11" x14ac:dyDescent="0.6">
      <c r="A37" s="235"/>
      <c r="B37" s="231"/>
      <c r="C37" s="231"/>
      <c r="D37" s="232"/>
      <c r="E37" s="232"/>
      <c r="F37" s="232"/>
      <c r="G37" s="232"/>
      <c r="H37" s="232"/>
      <c r="I37" s="232"/>
      <c r="J37" s="232"/>
      <c r="K37" s="232"/>
    </row>
    <row r="38" spans="1:11" x14ac:dyDescent="0.6">
      <c r="A38" s="235"/>
      <c r="B38" s="231"/>
      <c r="C38" s="231"/>
      <c r="D38" s="232"/>
      <c r="E38" s="232"/>
      <c r="F38" s="232"/>
      <c r="G38" s="232"/>
      <c r="H38" s="232"/>
      <c r="I38" s="232"/>
      <c r="J38" s="232"/>
      <c r="K38" s="232"/>
    </row>
    <row r="39" spans="1:11" x14ac:dyDescent="0.6">
      <c r="A39" s="235"/>
      <c r="B39" s="231"/>
      <c r="C39" s="231"/>
      <c r="D39" s="232"/>
      <c r="E39" s="232"/>
      <c r="F39" s="232"/>
      <c r="G39" s="232"/>
      <c r="H39" s="232"/>
      <c r="I39" s="232"/>
      <c r="J39" s="232"/>
      <c r="K39" s="232"/>
    </row>
    <row r="40" spans="1:11" x14ac:dyDescent="0.6">
      <c r="A40" s="235"/>
      <c r="B40" s="231"/>
      <c r="C40" s="231"/>
      <c r="D40" s="232"/>
      <c r="E40" s="232"/>
      <c r="F40" s="232"/>
      <c r="G40" s="232"/>
      <c r="H40" s="232"/>
      <c r="I40" s="232"/>
      <c r="J40" s="232"/>
      <c r="K40" s="232"/>
    </row>
    <row r="41" spans="1:11" x14ac:dyDescent="0.6">
      <c r="A41" s="235"/>
      <c r="B41" s="231"/>
      <c r="C41" s="231"/>
      <c r="D41" s="232"/>
      <c r="E41" s="232"/>
      <c r="F41" s="232"/>
      <c r="G41" s="232"/>
      <c r="H41" s="232"/>
      <c r="I41" s="232"/>
      <c r="J41" s="232"/>
      <c r="K41" s="232"/>
    </row>
    <row r="42" spans="1:11" x14ac:dyDescent="0.6">
      <c r="A42" s="235"/>
      <c r="B42" s="231"/>
      <c r="C42" s="231"/>
      <c r="D42" s="232"/>
      <c r="E42" s="232"/>
      <c r="F42" s="232"/>
      <c r="G42" s="232"/>
      <c r="H42" s="232"/>
      <c r="I42" s="232"/>
      <c r="J42" s="232"/>
      <c r="K42" s="232"/>
    </row>
    <row r="43" spans="1:11" x14ac:dyDescent="0.6">
      <c r="A43" s="235"/>
      <c r="B43" s="231"/>
      <c r="C43" s="231"/>
      <c r="D43" s="232"/>
      <c r="E43" s="232"/>
      <c r="F43" s="232"/>
      <c r="G43" s="232"/>
      <c r="H43" s="232"/>
      <c r="I43" s="232"/>
      <c r="J43" s="232"/>
      <c r="K43" s="232"/>
    </row>
    <row r="44" spans="1:11" x14ac:dyDescent="0.6">
      <c r="A44" s="235"/>
      <c r="B44" s="231"/>
      <c r="C44" s="231"/>
      <c r="D44" s="232"/>
      <c r="E44" s="232"/>
      <c r="F44" s="232"/>
      <c r="G44" s="232"/>
      <c r="H44" s="232"/>
      <c r="I44" s="232"/>
      <c r="J44" s="232"/>
      <c r="K44" s="232"/>
    </row>
    <row r="45" spans="1:11" x14ac:dyDescent="0.6">
      <c r="A45" s="235"/>
      <c r="B45" s="231"/>
      <c r="C45" s="231"/>
      <c r="D45" s="232"/>
      <c r="E45" s="232"/>
      <c r="F45" s="232"/>
      <c r="G45" s="232"/>
      <c r="H45" s="232"/>
      <c r="I45" s="232"/>
      <c r="J45" s="232"/>
      <c r="K45" s="232"/>
    </row>
    <row r="46" spans="1:11" x14ac:dyDescent="0.6">
      <c r="A46" s="235"/>
      <c r="B46" s="231"/>
      <c r="C46" s="231"/>
      <c r="D46" s="232"/>
      <c r="E46" s="232"/>
      <c r="F46" s="232"/>
      <c r="G46" s="232"/>
      <c r="H46" s="232"/>
      <c r="I46" s="232"/>
      <c r="J46" s="232"/>
      <c r="K46" s="232"/>
    </row>
    <row r="47" spans="1:11" x14ac:dyDescent="0.6">
      <c r="A47" s="235"/>
      <c r="B47" s="231"/>
      <c r="C47" s="231"/>
      <c r="D47" s="232"/>
      <c r="E47" s="232"/>
      <c r="F47" s="232"/>
      <c r="G47" s="232"/>
      <c r="H47" s="232"/>
      <c r="I47" s="232"/>
      <c r="J47" s="232"/>
      <c r="K47" s="232"/>
    </row>
    <row r="48" spans="1:11" x14ac:dyDescent="0.6">
      <c r="A48" s="235"/>
      <c r="B48" s="231"/>
      <c r="C48" s="231"/>
      <c r="D48" s="232"/>
      <c r="E48" s="232"/>
      <c r="F48" s="232"/>
      <c r="G48" s="232"/>
      <c r="H48" s="232"/>
      <c r="I48" s="232"/>
      <c r="J48" s="232"/>
      <c r="K48" s="232"/>
    </row>
    <row r="49" spans="1:11" x14ac:dyDescent="0.6">
      <c r="A49" s="235"/>
      <c r="B49" s="231"/>
      <c r="C49" s="231"/>
      <c r="D49" s="232"/>
      <c r="E49" s="232"/>
      <c r="F49" s="232"/>
      <c r="G49" s="232"/>
      <c r="H49" s="232"/>
      <c r="I49" s="232"/>
      <c r="J49" s="232"/>
      <c r="K49" s="232"/>
    </row>
    <row r="50" spans="1:11" x14ac:dyDescent="0.6">
      <c r="A50" s="235"/>
      <c r="B50" s="231"/>
      <c r="C50" s="231"/>
      <c r="D50" s="232"/>
      <c r="E50" s="232"/>
      <c r="F50" s="232"/>
      <c r="G50" s="232"/>
      <c r="H50" s="232"/>
      <c r="I50" s="232"/>
      <c r="J50" s="232"/>
      <c r="K50" s="232"/>
    </row>
    <row r="51" spans="1:11" x14ac:dyDescent="0.6">
      <c r="A51" s="235"/>
      <c r="B51" s="231"/>
      <c r="C51" s="239"/>
      <c r="D51" s="232"/>
      <c r="E51" s="232"/>
      <c r="F51" s="232"/>
      <c r="G51" s="232"/>
      <c r="H51" s="232"/>
      <c r="I51" s="232"/>
      <c r="J51" s="232"/>
      <c r="K51" s="232"/>
    </row>
    <row r="52" spans="1:11" x14ac:dyDescent="0.6">
      <c r="A52" s="235"/>
      <c r="B52" s="231"/>
      <c r="C52" s="231"/>
      <c r="D52" s="232"/>
      <c r="E52" s="232"/>
      <c r="F52" s="232"/>
      <c r="G52" s="232"/>
      <c r="H52" s="232"/>
      <c r="I52" s="232"/>
      <c r="J52" s="232"/>
      <c r="K52" s="232"/>
    </row>
    <row r="53" spans="1:11" x14ac:dyDescent="0.6">
      <c r="A53" s="235"/>
      <c r="B53" s="231"/>
      <c r="C53" s="231"/>
      <c r="D53" s="232"/>
      <c r="E53" s="232"/>
      <c r="F53" s="232"/>
      <c r="G53" s="232"/>
      <c r="H53" s="232"/>
      <c r="I53" s="232"/>
      <c r="J53" s="232"/>
      <c r="K53" s="232"/>
    </row>
    <row r="54" spans="1:11" x14ac:dyDescent="0.6">
      <c r="A54" s="235"/>
      <c r="B54" s="231"/>
      <c r="C54" s="236"/>
      <c r="D54" s="232"/>
      <c r="E54" s="232"/>
      <c r="F54" s="232"/>
      <c r="G54" s="232"/>
      <c r="H54" s="232"/>
      <c r="I54" s="232"/>
      <c r="J54" s="232"/>
      <c r="K54" s="232"/>
    </row>
    <row r="55" spans="1:11" x14ac:dyDescent="0.6">
      <c r="A55" s="235"/>
      <c r="B55" s="231"/>
      <c r="C55" s="236"/>
      <c r="D55" s="232"/>
      <c r="E55" s="232"/>
      <c r="F55" s="232"/>
      <c r="G55" s="232"/>
      <c r="H55" s="232"/>
      <c r="I55" s="232"/>
      <c r="J55" s="232"/>
      <c r="K55" s="232"/>
    </row>
    <row r="56" spans="1:11" x14ac:dyDescent="0.6">
      <c r="A56" s="235"/>
      <c r="B56" s="231"/>
      <c r="C56" s="188"/>
      <c r="D56" s="232"/>
      <c r="E56" s="232"/>
      <c r="F56" s="232"/>
      <c r="G56" s="232"/>
      <c r="H56" s="232"/>
      <c r="I56" s="232"/>
      <c r="J56" s="232"/>
      <c r="K56" s="232"/>
    </row>
    <row r="57" spans="1:11" x14ac:dyDescent="0.6">
      <c r="A57" s="235"/>
      <c r="B57" s="231"/>
      <c r="C57" s="231"/>
      <c r="D57" s="232"/>
      <c r="E57" s="232"/>
      <c r="F57" s="232"/>
      <c r="G57" s="232"/>
      <c r="H57" s="232"/>
      <c r="I57" s="232"/>
      <c r="J57" s="232"/>
      <c r="K57" s="232"/>
    </row>
    <row r="58" spans="1:11" x14ac:dyDescent="0.6">
      <c r="A58" s="235"/>
      <c r="B58" s="231"/>
      <c r="C58" s="231"/>
      <c r="D58" s="232"/>
      <c r="E58" s="232"/>
      <c r="F58" s="232"/>
      <c r="G58" s="232"/>
      <c r="H58" s="232"/>
      <c r="I58" s="232"/>
      <c r="J58" s="232"/>
      <c r="K58" s="232"/>
    </row>
    <row r="59" spans="1:11" x14ac:dyDescent="0.6">
      <c r="A59" s="235"/>
      <c r="B59" s="231"/>
      <c r="C59" s="231"/>
      <c r="D59" s="232"/>
      <c r="E59" s="232"/>
      <c r="F59" s="232"/>
      <c r="G59" s="232"/>
      <c r="H59" s="232"/>
      <c r="I59" s="232"/>
      <c r="J59" s="232"/>
      <c r="K59" s="232"/>
    </row>
    <row r="60" spans="1:11" x14ac:dyDescent="0.6">
      <c r="A60" s="235"/>
      <c r="B60" s="231"/>
      <c r="C60" s="231"/>
      <c r="D60" s="232"/>
      <c r="E60" s="232"/>
      <c r="F60" s="232"/>
      <c r="G60" s="232"/>
      <c r="H60" s="232"/>
      <c r="I60" s="232"/>
      <c r="J60" s="232"/>
      <c r="K60" s="232"/>
    </row>
    <row r="61" spans="1:11" x14ac:dyDescent="0.6">
      <c r="A61" s="235"/>
      <c r="B61" s="231"/>
      <c r="C61" s="231"/>
      <c r="D61" s="232"/>
      <c r="E61" s="232"/>
      <c r="F61" s="232"/>
      <c r="G61" s="232"/>
      <c r="H61" s="232"/>
      <c r="I61" s="232"/>
      <c r="J61" s="232"/>
      <c r="K61" s="232"/>
    </row>
    <row r="62" spans="1:11" x14ac:dyDescent="0.6">
      <c r="A62" s="235"/>
      <c r="B62" s="231"/>
      <c r="C62" s="231"/>
      <c r="D62" s="232"/>
      <c r="E62" s="232"/>
      <c r="F62" s="232"/>
      <c r="G62" s="232"/>
      <c r="H62" s="232"/>
      <c r="I62" s="232"/>
      <c r="J62" s="232"/>
      <c r="K62" s="232"/>
    </row>
    <row r="63" spans="1:11" x14ac:dyDescent="0.6">
      <c r="A63" s="235"/>
      <c r="B63" s="231"/>
      <c r="C63" s="231"/>
      <c r="D63" s="232"/>
      <c r="E63" s="232"/>
      <c r="F63" s="232"/>
      <c r="G63" s="232"/>
      <c r="H63" s="232"/>
      <c r="I63" s="232"/>
      <c r="J63" s="232"/>
      <c r="K63" s="232"/>
    </row>
    <row r="64" spans="1:11" ht="26.5" thickBot="1" x14ac:dyDescent="0.65">
      <c r="A64" s="235"/>
      <c r="B64" s="231"/>
      <c r="C64" s="231"/>
      <c r="D64" s="232"/>
      <c r="E64" s="232"/>
      <c r="F64" s="232"/>
      <c r="G64" s="232"/>
      <c r="H64" s="232"/>
      <c r="I64" s="232"/>
      <c r="J64" s="232"/>
      <c r="K64" s="232"/>
    </row>
    <row r="65" spans="1:11" ht="52" x14ac:dyDescent="0.6">
      <c r="A65" s="235"/>
      <c r="B65" s="231"/>
      <c r="C65" s="197" t="s">
        <v>455</v>
      </c>
      <c r="D65" s="232"/>
      <c r="E65" s="232"/>
      <c r="F65" s="232"/>
      <c r="G65" s="232"/>
      <c r="H65" s="232"/>
      <c r="I65" s="232"/>
      <c r="J65" s="232"/>
      <c r="K65" s="232"/>
    </row>
    <row r="66" spans="1:11" x14ac:dyDescent="0.6">
      <c r="A66" s="235"/>
      <c r="B66" s="231"/>
      <c r="C66" s="198" t="s">
        <v>392</v>
      </c>
      <c r="D66" s="232"/>
      <c r="E66" s="232"/>
      <c r="F66" s="232"/>
      <c r="G66" s="232"/>
      <c r="H66" s="232"/>
      <c r="I66" s="232"/>
      <c r="J66" s="232"/>
      <c r="K66" s="232"/>
    </row>
    <row r="67" spans="1:11" ht="104" x14ac:dyDescent="0.6">
      <c r="A67" s="235"/>
      <c r="B67" s="231"/>
      <c r="C67" s="198" t="s">
        <v>393</v>
      </c>
      <c r="D67" s="232"/>
      <c r="E67" s="232"/>
      <c r="F67" s="232"/>
      <c r="G67" s="232"/>
      <c r="H67" s="232"/>
      <c r="I67" s="232"/>
      <c r="J67" s="232"/>
      <c r="K67" s="232"/>
    </row>
    <row r="68" spans="1:11" ht="52" x14ac:dyDescent="0.6">
      <c r="A68" s="235"/>
      <c r="B68" s="231"/>
      <c r="C68" s="198" t="s">
        <v>394</v>
      </c>
      <c r="D68" s="232"/>
      <c r="E68" s="232"/>
      <c r="F68" s="232"/>
      <c r="G68" s="232"/>
      <c r="H68" s="232"/>
      <c r="I68" s="232"/>
      <c r="J68" s="232"/>
      <c r="K68" s="232"/>
    </row>
    <row r="69" spans="1:11" x14ac:dyDescent="0.6">
      <c r="A69" s="235"/>
      <c r="B69" s="231"/>
      <c r="C69" s="198" t="s">
        <v>457</v>
      </c>
      <c r="D69" s="232"/>
      <c r="E69" s="232"/>
      <c r="F69" s="232"/>
      <c r="G69" s="232"/>
      <c r="H69" s="232"/>
      <c r="I69" s="232"/>
      <c r="J69" s="232"/>
      <c r="K69" s="232"/>
    </row>
    <row r="70" spans="1:11" x14ac:dyDescent="0.6">
      <c r="A70" s="235"/>
      <c r="B70" s="231"/>
      <c r="C70" s="238"/>
      <c r="D70" s="232"/>
      <c r="E70" s="232"/>
      <c r="F70" s="232"/>
      <c r="G70" s="232"/>
      <c r="H70" s="232"/>
      <c r="I70" s="232"/>
      <c r="J70" s="232"/>
      <c r="K70" s="232"/>
    </row>
    <row r="71" spans="1:11" x14ac:dyDescent="0.6">
      <c r="A71" s="235"/>
      <c r="B71" s="231"/>
      <c r="C71" s="238"/>
      <c r="D71" s="232"/>
      <c r="E71" s="232"/>
      <c r="F71" s="232"/>
      <c r="G71" s="232"/>
      <c r="H71" s="232"/>
      <c r="I71" s="232"/>
      <c r="J71" s="232"/>
      <c r="K71" s="232"/>
    </row>
    <row r="72" spans="1:11" x14ac:dyDescent="0.6">
      <c r="A72" s="235"/>
      <c r="B72" s="231"/>
      <c r="C72" s="238"/>
      <c r="D72" s="232"/>
      <c r="E72" s="232"/>
      <c r="F72" s="232"/>
      <c r="G72" s="232"/>
      <c r="H72" s="232"/>
      <c r="I72" s="232"/>
      <c r="J72" s="232"/>
      <c r="K72" s="232"/>
    </row>
    <row r="73" spans="1:11" x14ac:dyDescent="0.6">
      <c r="A73" s="235"/>
      <c r="B73" s="231"/>
      <c r="C73" s="238"/>
      <c r="D73" s="232"/>
      <c r="E73" s="232"/>
      <c r="F73" s="232"/>
      <c r="G73" s="232"/>
      <c r="H73" s="232"/>
      <c r="I73" s="232"/>
      <c r="J73" s="232"/>
      <c r="K73" s="232"/>
    </row>
    <row r="74" spans="1:11" x14ac:dyDescent="0.6">
      <c r="A74" s="235"/>
      <c r="B74" s="231"/>
      <c r="C74" s="238"/>
      <c r="D74" s="232"/>
      <c r="E74" s="232"/>
      <c r="F74" s="232"/>
      <c r="G74" s="232"/>
      <c r="H74" s="232"/>
      <c r="I74" s="232"/>
      <c r="J74" s="232"/>
      <c r="K74" s="232"/>
    </row>
    <row r="75" spans="1:11" x14ac:dyDescent="0.6">
      <c r="A75" s="235"/>
      <c r="B75" s="231"/>
      <c r="C75" s="238"/>
      <c r="D75" s="232"/>
      <c r="E75" s="232"/>
      <c r="F75" s="232"/>
      <c r="G75" s="232"/>
      <c r="H75" s="232"/>
      <c r="I75" s="232"/>
      <c r="J75" s="232"/>
      <c r="K75" s="232"/>
    </row>
    <row r="76" spans="1:11" x14ac:dyDescent="0.6">
      <c r="A76" s="235"/>
      <c r="B76" s="231"/>
      <c r="C76" s="240"/>
      <c r="D76" s="232"/>
      <c r="E76" s="232"/>
      <c r="F76" s="232"/>
      <c r="G76" s="232"/>
      <c r="H76" s="232"/>
      <c r="I76" s="232"/>
      <c r="J76" s="232"/>
      <c r="K76" s="232"/>
    </row>
    <row r="77" spans="1:11" x14ac:dyDescent="0.6">
      <c r="A77" s="237"/>
      <c r="B77" s="231"/>
      <c r="C77" s="238"/>
      <c r="D77" s="232"/>
      <c r="E77" s="232"/>
      <c r="F77" s="232"/>
      <c r="G77" s="232"/>
      <c r="H77" s="232"/>
      <c r="I77" s="232"/>
      <c r="J77" s="232"/>
      <c r="K77" s="232"/>
    </row>
    <row r="78" spans="1:11" x14ac:dyDescent="0.6">
      <c r="A78" s="237"/>
      <c r="B78" s="231"/>
      <c r="C78" s="238"/>
      <c r="D78" s="232"/>
      <c r="E78" s="232"/>
      <c r="F78" s="232"/>
      <c r="G78" s="232"/>
      <c r="H78" s="232"/>
      <c r="I78" s="232"/>
      <c r="J78" s="232"/>
      <c r="K78" s="232"/>
    </row>
    <row r="79" spans="1:11" x14ac:dyDescent="0.6">
      <c r="A79" s="237"/>
      <c r="B79" s="231"/>
      <c r="C79" s="238"/>
      <c r="D79" s="232"/>
      <c r="E79" s="232"/>
      <c r="F79" s="232"/>
      <c r="G79" s="232"/>
      <c r="H79" s="232"/>
      <c r="I79" s="232"/>
      <c r="J79" s="232"/>
      <c r="K79" s="232"/>
    </row>
    <row r="80" spans="1:11" x14ac:dyDescent="0.6">
      <c r="A80" s="237"/>
      <c r="B80" s="231"/>
      <c r="C80" s="240"/>
      <c r="D80" s="232"/>
      <c r="E80" s="232"/>
      <c r="F80" s="232"/>
      <c r="G80" s="232"/>
      <c r="H80" s="232"/>
      <c r="I80" s="232"/>
      <c r="J80" s="232"/>
      <c r="K80" s="232"/>
    </row>
    <row r="81" spans="1:11" x14ac:dyDescent="0.6">
      <c r="A81" s="237"/>
      <c r="B81" s="231"/>
      <c r="C81" s="240"/>
      <c r="D81" s="232"/>
      <c r="E81" s="232"/>
      <c r="F81" s="232"/>
      <c r="G81" s="232"/>
      <c r="H81" s="232"/>
      <c r="I81" s="232"/>
      <c r="J81" s="232"/>
      <c r="K81" s="232"/>
    </row>
    <row r="82" spans="1:11" x14ac:dyDescent="0.6">
      <c r="A82" s="237"/>
      <c r="B82" s="231"/>
      <c r="C82" s="240"/>
      <c r="D82" s="232"/>
      <c r="E82" s="232"/>
      <c r="F82" s="232"/>
      <c r="G82" s="232"/>
      <c r="H82" s="232"/>
      <c r="I82" s="232"/>
      <c r="J82" s="232"/>
      <c r="K82" s="232"/>
    </row>
    <row r="83" spans="1:11" x14ac:dyDescent="0.6">
      <c r="A83" s="237"/>
      <c r="B83" s="231"/>
      <c r="C83" s="188"/>
      <c r="D83" s="232"/>
      <c r="E83" s="232"/>
      <c r="F83" s="232"/>
      <c r="G83" s="232"/>
      <c r="H83" s="232"/>
      <c r="I83" s="232"/>
      <c r="J83" s="232"/>
      <c r="K83" s="232"/>
    </row>
    <row r="84" spans="1:11" x14ac:dyDescent="0.6">
      <c r="A84" s="237"/>
      <c r="B84" s="231"/>
      <c r="C84" s="240"/>
      <c r="D84" s="232"/>
      <c r="E84" s="232"/>
      <c r="F84" s="232"/>
      <c r="G84" s="232"/>
      <c r="H84" s="232"/>
      <c r="I84" s="232"/>
      <c r="J84" s="232"/>
      <c r="K84" s="232"/>
    </row>
    <row r="85" spans="1:11" x14ac:dyDescent="0.6">
      <c r="A85" s="237"/>
      <c r="B85" s="231"/>
      <c r="C85" s="240"/>
      <c r="D85" s="232"/>
      <c r="E85" s="232"/>
      <c r="F85" s="232"/>
      <c r="G85" s="232"/>
      <c r="H85" s="232"/>
      <c r="I85" s="232"/>
      <c r="J85" s="232"/>
      <c r="K85" s="232"/>
    </row>
    <row r="86" spans="1:11" x14ac:dyDescent="0.6">
      <c r="A86" s="237"/>
      <c r="B86" s="231"/>
      <c r="C86" s="240"/>
      <c r="D86" s="232"/>
      <c r="E86" s="232"/>
      <c r="F86" s="232"/>
      <c r="G86" s="232"/>
      <c r="H86" s="232"/>
      <c r="I86" s="232"/>
      <c r="J86" s="232"/>
      <c r="K86" s="232"/>
    </row>
    <row r="87" spans="1:11" x14ac:dyDescent="0.6">
      <c r="A87" s="237"/>
      <c r="B87" s="231"/>
      <c r="C87" s="240"/>
      <c r="D87" s="232"/>
      <c r="E87" s="232"/>
      <c r="F87" s="232"/>
      <c r="G87" s="232"/>
      <c r="H87" s="232"/>
      <c r="I87" s="232"/>
      <c r="J87" s="232"/>
      <c r="K87" s="232"/>
    </row>
    <row r="88" spans="1:11" ht="26.5" thickBot="1" x14ac:dyDescent="0.65"/>
    <row r="89" spans="1:11" x14ac:dyDescent="0.6">
      <c r="A89" s="637"/>
      <c r="B89" s="638"/>
      <c r="C89" s="638"/>
      <c r="D89" s="638"/>
      <c r="E89" s="638"/>
      <c r="F89" s="638"/>
      <c r="G89" s="638"/>
      <c r="H89" s="638"/>
      <c r="I89" s="638"/>
      <c r="J89" s="638"/>
      <c r="K89" s="638"/>
    </row>
    <row r="90" spans="1:11" s="188" customFormat="1" x14ac:dyDescent="0.6">
      <c r="A90" s="471"/>
      <c r="B90" s="472"/>
      <c r="C90" s="472"/>
      <c r="D90" s="472"/>
      <c r="E90" s="472"/>
      <c r="F90" s="472"/>
      <c r="G90" s="472"/>
      <c r="H90" s="472"/>
      <c r="I90" s="472"/>
      <c r="J90" s="472"/>
      <c r="K90" s="472"/>
    </row>
    <row r="91" spans="1:11" x14ac:dyDescent="0.6">
      <c r="A91" s="640"/>
      <c r="B91" s="641"/>
      <c r="C91" s="641"/>
      <c r="D91" s="641"/>
      <c r="E91" s="641"/>
      <c r="F91" s="641"/>
      <c r="G91" s="641"/>
      <c r="H91" s="641"/>
      <c r="I91" s="641"/>
      <c r="J91" s="641"/>
      <c r="K91" s="641"/>
    </row>
    <row r="92" spans="1:11" x14ac:dyDescent="0.6">
      <c r="A92" s="471"/>
      <c r="B92" s="472"/>
      <c r="C92" s="472"/>
      <c r="D92" s="472"/>
      <c r="E92" s="472"/>
      <c r="F92" s="472"/>
      <c r="G92" s="472"/>
      <c r="H92" s="472"/>
      <c r="I92" s="472"/>
      <c r="J92" s="472"/>
      <c r="K92" s="472"/>
    </row>
    <row r="93" spans="1:11" x14ac:dyDescent="0.6">
      <c r="A93" s="640"/>
      <c r="B93" s="641"/>
      <c r="C93" s="641"/>
      <c r="D93" s="641"/>
      <c r="E93" s="641"/>
      <c r="F93" s="641"/>
      <c r="G93" s="641"/>
      <c r="H93" s="641"/>
      <c r="I93" s="641"/>
      <c r="J93" s="641"/>
      <c r="K93" s="641"/>
    </row>
    <row r="94" spans="1:11" x14ac:dyDescent="0.6">
      <c r="A94" s="477"/>
      <c r="B94" s="478"/>
      <c r="C94" s="478"/>
      <c r="D94" s="478"/>
      <c r="E94" s="478"/>
      <c r="F94" s="478"/>
      <c r="G94" s="478"/>
      <c r="H94" s="478"/>
      <c r="I94" s="478"/>
      <c r="J94" s="478"/>
      <c r="K94" s="478"/>
    </row>
    <row r="95" spans="1:11" x14ac:dyDescent="0.6">
      <c r="A95" s="640" t="s">
        <v>65</v>
      </c>
      <c r="B95" s="641"/>
      <c r="C95" s="641"/>
      <c r="D95" s="641"/>
      <c r="E95" s="641"/>
      <c r="F95" s="641"/>
      <c r="G95" s="641"/>
      <c r="H95" s="641"/>
      <c r="I95" s="641"/>
      <c r="J95" s="641"/>
      <c r="K95" s="641"/>
    </row>
    <row r="96" spans="1:11" ht="26.5" thickBot="1" x14ac:dyDescent="0.65">
      <c r="A96" s="468"/>
      <c r="B96" s="469"/>
      <c r="C96" s="469"/>
      <c r="D96" s="469"/>
      <c r="E96" s="469"/>
      <c r="F96" s="469"/>
      <c r="G96" s="469"/>
      <c r="H96" s="469"/>
      <c r="I96" s="469"/>
      <c r="J96" s="469"/>
      <c r="K96" s="469"/>
    </row>
    <row r="97" spans="1:11" x14ac:dyDescent="0.6">
      <c r="A97" s="640" t="s">
        <v>323</v>
      </c>
      <c r="B97" s="641"/>
      <c r="C97" s="641"/>
      <c r="D97" s="641"/>
      <c r="E97" s="641"/>
      <c r="F97" s="641"/>
      <c r="G97" s="641"/>
      <c r="H97" s="641"/>
      <c r="I97" s="641"/>
      <c r="J97" s="641"/>
      <c r="K97" s="641"/>
    </row>
    <row r="98" spans="1:11" ht="26.5" thickBot="1" x14ac:dyDescent="0.65">
      <c r="A98" s="468"/>
      <c r="B98" s="469"/>
      <c r="C98" s="469"/>
      <c r="D98" s="469"/>
      <c r="E98" s="469"/>
      <c r="F98" s="469"/>
      <c r="G98" s="469"/>
      <c r="H98" s="469"/>
      <c r="I98" s="469"/>
      <c r="J98" s="469"/>
      <c r="K98" s="469"/>
    </row>
  </sheetData>
  <sheetProtection algorithmName="SHA-512" hashValue="A//ajRzUTUhAfnhbnS4Q2qvsYjC4SkxXm8mvzCwCbN1ND0hPGDvcdYSiI5TmdtcMRm64vW2aUm5WkOLtx680zw==" saltValue="V3iBU9fiyNbaqHCtUT5Yww==" spinCount="100000" sheet="1" objects="1" scenarios="1"/>
  <mergeCells count="17">
    <mergeCell ref="A94:K94"/>
    <mergeCell ref="A95:K95"/>
    <mergeCell ref="A96:K96"/>
    <mergeCell ref="A97:K97"/>
    <mergeCell ref="A98:K98"/>
    <mergeCell ref="A89:K89"/>
    <mergeCell ref="A90:K90"/>
    <mergeCell ref="A91:K91"/>
    <mergeCell ref="A92:K92"/>
    <mergeCell ref="A93:K93"/>
    <mergeCell ref="A6:C6"/>
    <mergeCell ref="A7:C7"/>
    <mergeCell ref="C1:E1"/>
    <mergeCell ref="C2:E2"/>
    <mergeCell ref="C3:E3"/>
    <mergeCell ref="C5:E5"/>
    <mergeCell ref="C4:E4"/>
  </mergeCells>
  <conditionalFormatting sqref="H8 H18 H28 H49 H57 H65 H72 H77 H84">
    <cfRule type="cellIs" dxfId="772" priority="35" operator="equal">
      <formula>"Significant Negative"</formula>
    </cfRule>
    <cfRule type="cellIs" dxfId="771" priority="36" operator="equal">
      <formula>"Minor Negative"</formula>
    </cfRule>
    <cfRule type="cellIs" dxfId="770" priority="37" operator="equal">
      <formula>"Uncertain"</formula>
    </cfRule>
    <cfRule type="cellIs" dxfId="769" priority="38" operator="equal">
      <formula>"Neutral"</formula>
    </cfRule>
    <cfRule type="cellIs" dxfId="768" priority="39" operator="equal">
      <formula>"Minor Positive"</formula>
    </cfRule>
    <cfRule type="cellIs" dxfId="767" priority="40" operator="equal">
      <formula>"Significant Positive"</formula>
    </cfRule>
  </conditionalFormatting>
  <conditionalFormatting sqref="H20">
    <cfRule type="cellIs" dxfId="766" priority="23" operator="equal">
      <formula>"Significant Negative"</formula>
    </cfRule>
    <cfRule type="cellIs" dxfId="765" priority="24" operator="equal">
      <formula>"Minor Negative"</formula>
    </cfRule>
    <cfRule type="cellIs" dxfId="764" priority="25" operator="equal">
      <formula>"Uncertain"</formula>
    </cfRule>
    <cfRule type="cellIs" dxfId="763" priority="26" operator="equal">
      <formula>"Neutral"</formula>
    </cfRule>
    <cfRule type="cellIs" dxfId="762" priority="27" operator="equal">
      <formula>"Minor Positive"</formula>
    </cfRule>
    <cfRule type="cellIs" dxfId="761" priority="28" operator="equal">
      <formula>"Significant Positive"</formula>
    </cfRule>
  </conditionalFormatting>
  <conditionalFormatting sqref="H36">
    <cfRule type="cellIs" dxfId="760" priority="17" operator="equal">
      <formula>"Significant Negative"</formula>
    </cfRule>
    <cfRule type="cellIs" dxfId="759" priority="18" operator="equal">
      <formula>"Minor Negative"</formula>
    </cfRule>
    <cfRule type="cellIs" dxfId="758" priority="19" operator="equal">
      <formula>"Uncertain"</formula>
    </cfRule>
    <cfRule type="cellIs" dxfId="757" priority="20" operator="equal">
      <formula>"Neutral"</formula>
    </cfRule>
    <cfRule type="cellIs" dxfId="756" priority="21" operator="equal">
      <formula>"Minor Positive"</formula>
    </cfRule>
    <cfRule type="cellIs" dxfId="755" priority="22" operator="equal">
      <formula>"Significant Positive"</formula>
    </cfRule>
  </conditionalFormatting>
  <conditionalFormatting sqref="H42">
    <cfRule type="cellIs" dxfId="754" priority="11" operator="equal">
      <formula>"Significant Negative"</formula>
    </cfRule>
    <cfRule type="cellIs" dxfId="753" priority="12" operator="equal">
      <formula>"Minor Negative"</formula>
    </cfRule>
    <cfRule type="cellIs" dxfId="752" priority="13" operator="equal">
      <formula>"Uncertain"</formula>
    </cfRule>
    <cfRule type="cellIs" dxfId="751" priority="14" operator="equal">
      <formula>"Neutral"</formula>
    </cfRule>
    <cfRule type="cellIs" dxfId="750" priority="15" operator="equal">
      <formula>"Minor Positive"</formula>
    </cfRule>
    <cfRule type="cellIs" dxfId="749" priority="16" operator="equal">
      <formula>"Significant Positive"</formula>
    </cfRule>
  </conditionalFormatting>
  <conditionalFormatting sqref="H47">
    <cfRule type="cellIs" dxfId="748" priority="29" operator="equal">
      <formula>"Significant Negative"</formula>
    </cfRule>
    <cfRule type="cellIs" dxfId="747" priority="30" operator="equal">
      <formula>"Minor Negative"</formula>
    </cfRule>
    <cfRule type="cellIs" dxfId="746" priority="31" operator="equal">
      <formula>"Uncertain"</formula>
    </cfRule>
    <cfRule type="cellIs" dxfId="745" priority="32" operator="equal">
      <formula>"Neutral"</formula>
    </cfRule>
    <cfRule type="cellIs" dxfId="744" priority="33" operator="equal">
      <formula>"Minor Positive"</formula>
    </cfRule>
    <cfRule type="cellIs" dxfId="743" priority="34" operator="equal">
      <formula>"Significant Positive"</formula>
    </cfRule>
  </conditionalFormatting>
  <conditionalFormatting sqref="H54">
    <cfRule type="cellIs" dxfId="742" priority="5" operator="equal">
      <formula>"Significant Negative"</formula>
    </cfRule>
    <cfRule type="cellIs" dxfId="741" priority="6" operator="equal">
      <formula>"Minor Negative"</formula>
    </cfRule>
    <cfRule type="cellIs" dxfId="740" priority="7" operator="equal">
      <formula>"Uncertain"</formula>
    </cfRule>
    <cfRule type="cellIs" dxfId="739" priority="8" operator="equal">
      <formula>"Neutral"</formula>
    </cfRule>
    <cfRule type="cellIs" dxfId="738" priority="9" operator="equal">
      <formula>"Minor Positive"</formula>
    </cfRule>
    <cfRule type="cellIs" dxfId="737" priority="10" operator="equal">
      <formula>"Significant Positive"</formula>
    </cfRule>
  </conditionalFormatting>
  <conditionalFormatting sqref="C8:C87">
    <cfRule type="expression" dxfId="0" priority="731">
      <formula>#REF!="No"</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47DFF5E1-562D-4C0D-8EDA-DAA6998D332D}">
          <x14:formula1>
            <xm:f>'Drop downs'!$G$2:$G$7</xm:f>
          </x14:formula1>
          <xm:sqref>H8 H18 H20 H28 H36 H42 H84 H54 H57 H65 H72 H77 H47 H49</xm:sqref>
        </x14:dataValidation>
        <x14:dataValidation type="list" allowBlank="1" showInputMessage="1" showErrorMessage="1" xr:uid="{DC962B4C-3E0A-4F77-9813-39B50AB8DED3}">
          <x14:formula1>
            <xm:f>'Drop downs'!$F$2:$F$6</xm:f>
          </x14:formula1>
          <xm:sqref>G8 G18 G20 G28 G36 G42 G84 G54 G57 G65 G72 G77 G47 G49</xm:sqref>
        </x14:dataValidation>
        <x14:dataValidation type="list" allowBlank="1" showInputMessage="1" showErrorMessage="1" xr:uid="{3AB63E99-6C5F-46D2-B83A-455415C4B714}">
          <x14:formula1>
            <xm:f>'Drop downs'!$E$2:$E$6</xm:f>
          </x14:formula1>
          <xm:sqref>F8 F18 F20 F28 F36 F42 F84 F54 F57 F65 F72 F77 F47 F49</xm:sqref>
        </x14:dataValidation>
        <x14:dataValidation type="list" allowBlank="1" showInputMessage="1" showErrorMessage="1" xr:uid="{67C9D577-D65B-49B6-9AB1-CEB802DDACFD}">
          <x14:formula1>
            <xm:f>'Drop downs'!$D$2:$D$7</xm:f>
          </x14:formula1>
          <xm:sqref>E8 E18 E20 E28 E36 E42 E84 E54 E57 E65 E72 E77 E47 E49</xm:sqref>
        </x14:dataValidation>
        <x14:dataValidation type="list" allowBlank="1" showInputMessage="1" showErrorMessage="1" xr:uid="{DC6E6A47-4CC3-4657-AA6D-8CE908BD2093}">
          <x14:formula1>
            <xm:f>'Drop downs'!$B$2:$B$4</xm:f>
          </x14:formula1>
          <xm:sqref>D8 D18 D20 D28 D36 D42 D84 D54 D57 D65 D72 D77 D47 D49</xm:sqref>
        </x14:dataValidation>
        <x14:dataValidation type="list" allowBlank="1" showInputMessage="1" showErrorMessage="1" xr:uid="{8BB4709B-5183-4E4A-AAEF-B90991AAF112}">
          <x14:formula1>
            <xm:f>'Drop downs'!$J$2:$J$3</xm:f>
          </x14:formula1>
          <xm:sqref>J8 J18 J20 J28 J36 J42 J84 J54 J57 J65 J72 J77 J47 J49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7354-A76A-4E09-A5E6-7CF5FECAF35E}">
  <sheetPr codeName="Sheet52">
    <tabColor theme="4" tint="0.79998168889431442"/>
  </sheetPr>
  <dimension ref="A1:V98"/>
  <sheetViews>
    <sheetView zoomScale="40" zoomScaleNormal="40" workbookViewId="0">
      <selection activeCell="N7" sqref="N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1253</v>
      </c>
      <c r="D1" s="321"/>
      <c r="E1" s="321"/>
      <c r="F1" s="322"/>
      <c r="G1" s="16"/>
      <c r="I1" s="7"/>
      <c r="J1" s="7"/>
      <c r="K1" s="7"/>
    </row>
    <row r="2" spans="1:22" x14ac:dyDescent="0.35">
      <c r="A2" s="74" t="s">
        <v>31</v>
      </c>
      <c r="B2" s="9"/>
      <c r="C2" s="323" t="s">
        <v>1212</v>
      </c>
      <c r="D2" s="323"/>
      <c r="E2" s="323"/>
      <c r="F2" s="324"/>
      <c r="I2" s="8"/>
      <c r="J2" s="8"/>
      <c r="K2" s="8"/>
    </row>
    <row r="3" spans="1:22" ht="52" customHeight="1" x14ac:dyDescent="0.35">
      <c r="A3" s="75" t="s">
        <v>32</v>
      </c>
      <c r="B3" s="4"/>
      <c r="C3" s="323" t="s">
        <v>1254</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5" thickBot="1" x14ac:dyDescent="0.4">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IF(GI4_Greening_Landscaping_Trees!E8='Drop downs'!$B$6,GI4_Greening_Landscaping_Trees!B8&amp;": "&amp;GI4_Greening_Landscaping_Trees!K8&amp;"","")</f>
        <v/>
      </c>
      <c r="U8" t="str">
        <f>IF(M8&gt;0,B8&amp;":"&amp;M8&amp;"
","")</f>
        <v/>
      </c>
      <c r="V8" t="str">
        <f>IF(N8&gt;0,B8&amp;":"&amp;N8&amp;"
","")</f>
        <v/>
      </c>
    </row>
    <row r="9" spans="1:22" ht="15" thickBot="1" x14ac:dyDescent="0.4">
      <c r="A9" s="377"/>
      <c r="B9" s="388"/>
      <c r="C9" s="24" t="s">
        <v>325</v>
      </c>
      <c r="D9" s="86" t="s">
        <v>257</v>
      </c>
      <c r="E9" s="386"/>
      <c r="F9" s="386"/>
      <c r="G9" s="386"/>
      <c r="H9" s="386"/>
      <c r="I9" s="386"/>
      <c r="J9" s="358"/>
      <c r="K9" s="296"/>
      <c r="L9" s="358"/>
      <c r="M9" s="293"/>
      <c r="N9" s="391"/>
      <c r="R9" s="12"/>
      <c r="S9" s="12"/>
      <c r="T9" s="12"/>
    </row>
    <row r="10" spans="1:22" ht="15" thickBot="1" x14ac:dyDescent="0.4">
      <c r="A10" s="377"/>
      <c r="B10" s="388"/>
      <c r="C10" s="24" t="s">
        <v>326</v>
      </c>
      <c r="D10" s="86" t="s">
        <v>257</v>
      </c>
      <c r="E10" s="386"/>
      <c r="F10" s="386"/>
      <c r="G10" s="386"/>
      <c r="H10" s="386"/>
      <c r="I10" s="386"/>
      <c r="J10" s="358"/>
      <c r="K10" s="296"/>
      <c r="L10" s="358"/>
      <c r="M10" s="293"/>
      <c r="N10" s="391"/>
      <c r="R10" s="12"/>
      <c r="S10" s="12"/>
      <c r="T10" s="12"/>
    </row>
    <row r="11" spans="1:22" ht="15" thickBot="1" x14ac:dyDescent="0.4">
      <c r="A11" s="377"/>
      <c r="B11" s="388"/>
      <c r="C11" s="24" t="s">
        <v>327</v>
      </c>
      <c r="D11" s="86" t="s">
        <v>257</v>
      </c>
      <c r="E11" s="386"/>
      <c r="F11" s="386"/>
      <c r="G11" s="386"/>
      <c r="H11" s="386"/>
      <c r="I11" s="386"/>
      <c r="J11" s="358"/>
      <c r="K11" s="296"/>
      <c r="L11" s="358"/>
      <c r="M11" s="293"/>
      <c r="N11" s="391"/>
      <c r="R11" s="12"/>
      <c r="S11" s="12"/>
      <c r="T11" s="12"/>
    </row>
    <row r="12" spans="1:22" ht="15" thickBot="1" x14ac:dyDescent="0.4">
      <c r="A12" s="377"/>
      <c r="B12" s="388"/>
      <c r="C12" s="24" t="s">
        <v>328</v>
      </c>
      <c r="D12" s="86" t="s">
        <v>257</v>
      </c>
      <c r="E12" s="386"/>
      <c r="F12" s="386"/>
      <c r="G12" s="386"/>
      <c r="H12" s="386"/>
      <c r="I12" s="386"/>
      <c r="J12" s="358"/>
      <c r="K12" s="296"/>
      <c r="L12" s="358"/>
      <c r="M12" s="293"/>
      <c r="N12" s="391"/>
      <c r="R12" s="12"/>
      <c r="S12" s="12"/>
      <c r="T12" s="12"/>
    </row>
    <row r="13" spans="1:22" ht="15" thickBot="1" x14ac:dyDescent="0.4">
      <c r="A13" s="377"/>
      <c r="B13" s="388"/>
      <c r="C13" s="24" t="s">
        <v>329</v>
      </c>
      <c r="D13" s="86" t="s">
        <v>257</v>
      </c>
      <c r="E13" s="386"/>
      <c r="F13" s="386"/>
      <c r="G13" s="386"/>
      <c r="H13" s="386"/>
      <c r="I13" s="386"/>
      <c r="J13" s="358"/>
      <c r="K13" s="296"/>
      <c r="L13" s="358"/>
      <c r="M13" s="293"/>
      <c r="N13" s="391"/>
      <c r="R13" s="12"/>
      <c r="S13" s="12"/>
      <c r="T13" s="12"/>
    </row>
    <row r="14" spans="1:22" ht="15" thickBot="1" x14ac:dyDescent="0.4">
      <c r="A14" s="377"/>
      <c r="B14" s="388"/>
      <c r="C14" s="24" t="s">
        <v>330</v>
      </c>
      <c r="D14" s="86" t="s">
        <v>257</v>
      </c>
      <c r="E14" s="386"/>
      <c r="F14" s="386"/>
      <c r="G14" s="386"/>
      <c r="H14" s="386"/>
      <c r="I14" s="386"/>
      <c r="J14" s="358"/>
      <c r="K14" s="296"/>
      <c r="L14" s="358"/>
      <c r="M14" s="293"/>
      <c r="N14" s="391"/>
      <c r="R14" s="12"/>
      <c r="S14" s="12"/>
      <c r="T14" s="12"/>
    </row>
    <row r="15" spans="1:22" ht="15" thickBot="1" x14ac:dyDescent="0.4">
      <c r="A15" s="377"/>
      <c r="B15" s="388"/>
      <c r="C15" s="24" t="s">
        <v>331</v>
      </c>
      <c r="D15" s="86" t="s">
        <v>257</v>
      </c>
      <c r="E15" s="386"/>
      <c r="F15" s="386"/>
      <c r="G15" s="386"/>
      <c r="H15" s="386"/>
      <c r="I15" s="386"/>
      <c r="J15" s="358"/>
      <c r="K15" s="296"/>
      <c r="L15" s="358"/>
      <c r="M15" s="293"/>
      <c r="N15" s="391"/>
      <c r="R15" s="12"/>
      <c r="S15" s="12"/>
      <c r="T15" s="12"/>
    </row>
    <row r="16" spans="1:22" ht="29.5" thickBot="1" x14ac:dyDescent="0.4">
      <c r="A16" s="377"/>
      <c r="B16" s="388"/>
      <c r="C16" s="24" t="s">
        <v>332</v>
      </c>
      <c r="D16" s="86" t="s">
        <v>257</v>
      </c>
      <c r="E16" s="386"/>
      <c r="F16" s="386"/>
      <c r="G16" s="386"/>
      <c r="H16" s="386"/>
      <c r="I16" s="386"/>
      <c r="J16" s="358"/>
      <c r="K16" s="296"/>
      <c r="L16" s="358"/>
      <c r="M16" s="293"/>
      <c r="N16" s="391"/>
      <c r="R16" s="12"/>
      <c r="S16" s="12"/>
      <c r="T16" s="12"/>
    </row>
    <row r="17" spans="1:22" ht="15" thickBot="1" x14ac:dyDescent="0.4">
      <c r="A17" s="378"/>
      <c r="B17" s="327"/>
      <c r="C17" s="19" t="s">
        <v>333</v>
      </c>
      <c r="D17" s="86" t="s">
        <v>257</v>
      </c>
      <c r="E17" s="318"/>
      <c r="F17" s="318"/>
      <c r="G17" s="318"/>
      <c r="H17" s="318"/>
      <c r="I17" s="318"/>
      <c r="J17" s="330"/>
      <c r="K17" s="380"/>
      <c r="L17" s="330"/>
      <c r="M17" s="375"/>
      <c r="N17" s="392"/>
      <c r="R17" s="12"/>
      <c r="S17" s="12"/>
      <c r="T17" s="12"/>
    </row>
    <row r="18" spans="1:22" ht="39" customHeight="1" thickBot="1" x14ac:dyDescent="0.4">
      <c r="A18" s="383" t="s">
        <v>334</v>
      </c>
      <c r="B18" s="367" t="s">
        <v>119</v>
      </c>
      <c r="C18" s="86" t="s">
        <v>335</v>
      </c>
      <c r="D18" s="86" t="s">
        <v>257</v>
      </c>
      <c r="E18" s="370" t="s">
        <v>103</v>
      </c>
      <c r="F18" s="370" t="s">
        <v>103</v>
      </c>
      <c r="G18" s="370" t="s">
        <v>103</v>
      </c>
      <c r="H18" s="370" t="s">
        <v>103</v>
      </c>
      <c r="I18" s="370" t="s">
        <v>103</v>
      </c>
      <c r="J18" s="370" t="s">
        <v>161</v>
      </c>
      <c r="K18" s="379" t="s">
        <v>438</v>
      </c>
      <c r="L18" s="370"/>
      <c r="M18" s="374"/>
      <c r="N18" s="390"/>
      <c r="R18" s="12" t="str">
        <f>IF(OR(J18='Drop downs'!$G$7,J18='Drop downs'!$G$5), B18&amp;": "&amp;K18&amp;CHAR(10),"")</f>
        <v/>
      </c>
      <c r="S18" s="12" t="str">
        <f>IF(J18='Drop downs'!$G$2,B18&amp;": "&amp;K18&amp;""," ")</f>
        <v xml:space="preserve"> </v>
      </c>
      <c r="T18" s="12" t="str">
        <f>IF(GI4_Greening_Landscaping_Trees!E18='Drop downs'!$B$6,GI4_Greening_Landscaping_Trees!B18&amp;": "&amp;GI4_Greening_Landscaping_Trees!K18&amp;"","")</f>
        <v/>
      </c>
      <c r="U18" t="str">
        <f t="shared" ref="U18:U72" si="0">IF(M18&gt;0,B18&amp;":"&amp;M18&amp;"
","")</f>
        <v/>
      </c>
      <c r="V18" t="str">
        <f>IF(N18&gt;0,B18&amp;":"&amp;N18&amp;"
","")</f>
        <v/>
      </c>
    </row>
    <row r="19" spans="1:22" ht="50.25" customHeight="1" thickBot="1" x14ac:dyDescent="0.4">
      <c r="A19" s="384"/>
      <c r="B19" s="369"/>
      <c r="C19" s="19" t="s">
        <v>336</v>
      </c>
      <c r="D19" s="86" t="s">
        <v>257</v>
      </c>
      <c r="E19" s="330"/>
      <c r="F19" s="330"/>
      <c r="G19" s="330"/>
      <c r="H19" s="330"/>
      <c r="I19" s="330"/>
      <c r="J19" s="330"/>
      <c r="K19" s="380"/>
      <c r="L19" s="330"/>
      <c r="M19" s="375"/>
      <c r="N19" s="392"/>
      <c r="R19" s="12"/>
      <c r="S19" s="12"/>
      <c r="T19" s="12"/>
    </row>
    <row r="20" spans="1:22" ht="73" thickBot="1" x14ac:dyDescent="0.4">
      <c r="A20" s="376" t="s">
        <v>337</v>
      </c>
      <c r="B20" s="367" t="s">
        <v>120</v>
      </c>
      <c r="C20" s="79" t="s">
        <v>338</v>
      </c>
      <c r="D20" s="86" t="s">
        <v>257</v>
      </c>
      <c r="E20" s="370" t="s">
        <v>103</v>
      </c>
      <c r="F20" s="370" t="s">
        <v>103</v>
      </c>
      <c r="G20" s="370" t="s">
        <v>103</v>
      </c>
      <c r="H20" s="370" t="s">
        <v>103</v>
      </c>
      <c r="I20" s="370" t="s">
        <v>103</v>
      </c>
      <c r="J20" s="370" t="s">
        <v>161</v>
      </c>
      <c r="K20" s="379" t="s">
        <v>438</v>
      </c>
      <c r="L20" s="370"/>
      <c r="M20" s="374"/>
      <c r="N20" s="390"/>
      <c r="R20" s="12" t="str">
        <f>IF(OR(J20='Drop downs'!$G$7,J20='Drop downs'!$G$5), B20&amp;": "&amp;K20&amp;CHAR(10),"")</f>
        <v/>
      </c>
      <c r="S20" s="12" t="str">
        <f>IF(J20='Drop downs'!$G$2,B20&amp;": "&amp;K20&amp;""," ")</f>
        <v xml:space="preserve"> </v>
      </c>
      <c r="T20" s="12" t="str">
        <f>IF(GI4_Greening_Landscaping_Trees!E20='Drop downs'!$B$6,GI4_Greening_Landscaping_Trees!B20&amp;": "&amp;GI4_Greening_Landscaping_Trees!K20&amp;"","")</f>
        <v/>
      </c>
      <c r="U20" t="str">
        <f t="shared" si="0"/>
        <v/>
      </c>
      <c r="V20" t="str">
        <f>IF(N20&gt;0,B20&amp;":"&amp;N20&amp;"
","")</f>
        <v/>
      </c>
    </row>
    <row r="21" spans="1:22" ht="15" customHeight="1" thickBot="1" x14ac:dyDescent="0.4">
      <c r="A21" s="377"/>
      <c r="B21" s="368"/>
      <c r="C21" s="3" t="s">
        <v>339</v>
      </c>
      <c r="D21" s="86" t="s">
        <v>257</v>
      </c>
      <c r="E21" s="358"/>
      <c r="F21" s="358"/>
      <c r="G21" s="358"/>
      <c r="H21" s="358"/>
      <c r="I21" s="358"/>
      <c r="J21" s="358"/>
      <c r="K21" s="296"/>
      <c r="L21" s="358"/>
      <c r="M21" s="293"/>
      <c r="N21" s="391"/>
      <c r="R21" s="12"/>
      <c r="S21" s="12"/>
      <c r="T21" s="12"/>
    </row>
    <row r="22" spans="1:22" ht="14.5" customHeight="1" thickBot="1" x14ac:dyDescent="0.4">
      <c r="A22" s="377"/>
      <c r="B22" s="368"/>
      <c r="C22" s="3" t="s">
        <v>340</v>
      </c>
      <c r="D22" s="86" t="s">
        <v>257</v>
      </c>
      <c r="E22" s="358"/>
      <c r="F22" s="358"/>
      <c r="G22" s="358"/>
      <c r="H22" s="358"/>
      <c r="I22" s="358"/>
      <c r="J22" s="358"/>
      <c r="K22" s="296"/>
      <c r="L22" s="358"/>
      <c r="M22" s="293"/>
      <c r="N22" s="391"/>
      <c r="R22" s="12"/>
      <c r="S22" s="12"/>
      <c r="T22" s="12"/>
    </row>
    <row r="23" spans="1:22" ht="15" thickBot="1" x14ac:dyDescent="0.4">
      <c r="A23" s="377"/>
      <c r="B23" s="368"/>
      <c r="C23" s="3" t="s">
        <v>341</v>
      </c>
      <c r="D23" s="86" t="s">
        <v>257</v>
      </c>
      <c r="E23" s="358"/>
      <c r="F23" s="358"/>
      <c r="G23" s="358"/>
      <c r="H23" s="358"/>
      <c r="I23" s="358"/>
      <c r="J23" s="358"/>
      <c r="K23" s="296"/>
      <c r="L23" s="358"/>
      <c r="M23" s="293"/>
      <c r="N23" s="391"/>
      <c r="R23" s="12"/>
      <c r="S23" s="12"/>
      <c r="T23" s="12"/>
    </row>
    <row r="24" spans="1:22" ht="14.5" customHeight="1" thickBot="1" x14ac:dyDescent="0.4">
      <c r="A24" s="377"/>
      <c r="B24" s="368"/>
      <c r="C24" s="3" t="s">
        <v>342</v>
      </c>
      <c r="D24" s="86" t="s">
        <v>257</v>
      </c>
      <c r="E24" s="358"/>
      <c r="F24" s="358"/>
      <c r="G24" s="358"/>
      <c r="H24" s="358"/>
      <c r="I24" s="358"/>
      <c r="J24" s="358"/>
      <c r="K24" s="296"/>
      <c r="L24" s="358"/>
      <c r="M24" s="293"/>
      <c r="N24" s="391"/>
      <c r="R24" s="12"/>
      <c r="S24" s="12"/>
      <c r="T24" s="12"/>
    </row>
    <row r="25" spans="1:22" ht="29.5" thickBot="1" x14ac:dyDescent="0.4">
      <c r="A25" s="377"/>
      <c r="B25" s="368"/>
      <c r="C25" s="3" t="s">
        <v>343</v>
      </c>
      <c r="D25" s="86" t="s">
        <v>257</v>
      </c>
      <c r="E25" s="358"/>
      <c r="F25" s="358"/>
      <c r="G25" s="358"/>
      <c r="H25" s="358"/>
      <c r="I25" s="358"/>
      <c r="J25" s="358"/>
      <c r="K25" s="296"/>
      <c r="L25" s="358"/>
      <c r="M25" s="293"/>
      <c r="N25" s="391"/>
      <c r="R25" s="12"/>
      <c r="S25" s="12"/>
      <c r="T25" s="12"/>
    </row>
    <row r="26" spans="1:22" ht="14.5" customHeight="1" thickBot="1" x14ac:dyDescent="0.4">
      <c r="A26" s="377"/>
      <c r="B26" s="368"/>
      <c r="C26" s="3" t="s">
        <v>344</v>
      </c>
      <c r="D26" s="86" t="s">
        <v>257</v>
      </c>
      <c r="E26" s="358"/>
      <c r="F26" s="358"/>
      <c r="G26" s="358"/>
      <c r="H26" s="358"/>
      <c r="I26" s="358"/>
      <c r="J26" s="358"/>
      <c r="K26" s="296"/>
      <c r="L26" s="358"/>
      <c r="M26" s="293"/>
      <c r="N26" s="391"/>
      <c r="R26" s="12"/>
      <c r="S26" s="12"/>
      <c r="T26" s="12"/>
    </row>
    <row r="27" spans="1:22" ht="29.5" thickBot="1" x14ac:dyDescent="0.4">
      <c r="A27" s="378"/>
      <c r="B27" s="369"/>
      <c r="C27" s="15" t="s">
        <v>345</v>
      </c>
      <c r="D27" s="86" t="s">
        <v>257</v>
      </c>
      <c r="E27" s="330"/>
      <c r="F27" s="330"/>
      <c r="G27" s="330"/>
      <c r="H27" s="330"/>
      <c r="I27" s="330"/>
      <c r="J27" s="330"/>
      <c r="K27" s="380"/>
      <c r="L27" s="330"/>
      <c r="M27" s="375"/>
      <c r="N27" s="392"/>
      <c r="R27" s="12"/>
      <c r="S27" s="12"/>
      <c r="T27" s="12"/>
    </row>
    <row r="28" spans="1:22" ht="29.5" thickBot="1" x14ac:dyDescent="0.4">
      <c r="A28" s="376" t="s">
        <v>346</v>
      </c>
      <c r="B28" s="367" t="s">
        <v>121</v>
      </c>
      <c r="C28" s="85" t="s">
        <v>347</v>
      </c>
      <c r="D28" s="79" t="s">
        <v>257</v>
      </c>
      <c r="E28" s="370" t="s">
        <v>103</v>
      </c>
      <c r="F28" s="370" t="s">
        <v>103</v>
      </c>
      <c r="G28" s="370" t="s">
        <v>103</v>
      </c>
      <c r="H28" s="370" t="s">
        <v>103</v>
      </c>
      <c r="I28" s="370" t="s">
        <v>103</v>
      </c>
      <c r="J28" s="370" t="s">
        <v>161</v>
      </c>
      <c r="K28" s="485" t="s">
        <v>438</v>
      </c>
      <c r="L28" s="370"/>
      <c r="M28" s="374"/>
      <c r="N28" s="390"/>
      <c r="R28" s="12" t="str">
        <f>IF(OR(J28='Drop downs'!$G$7,J28='Drop downs'!$G$5), B28&amp;": "&amp;K28&amp;CHAR(10),"")</f>
        <v/>
      </c>
      <c r="S28" s="12" t="str">
        <f>IF(J28='Drop downs'!$G$2,B28&amp;": "&amp;K28&amp;""," ")</f>
        <v xml:space="preserve"> </v>
      </c>
      <c r="T28" s="12" t="str">
        <f>IF(GI4_Greening_Landscaping_Trees!E28='Drop downs'!$B$6,GI4_Greening_Landscaping_Trees!B28&amp;": "&amp;GI4_Greening_Landscaping_Trees!K28&amp;"","")</f>
        <v/>
      </c>
      <c r="U28" t="str">
        <f t="shared" si="0"/>
        <v/>
      </c>
      <c r="V28" t="str">
        <f>IF(N28&gt;0,B28&amp;":"&amp;N28&amp;"
","")</f>
        <v/>
      </c>
    </row>
    <row r="29" spans="1:22" ht="29.5" thickBot="1" x14ac:dyDescent="0.4">
      <c r="A29" s="377"/>
      <c r="B29" s="368"/>
      <c r="C29" s="83" t="s">
        <v>348</v>
      </c>
      <c r="D29" s="79" t="s">
        <v>257</v>
      </c>
      <c r="E29" s="358"/>
      <c r="F29" s="358"/>
      <c r="G29" s="358"/>
      <c r="H29" s="358"/>
      <c r="I29" s="358"/>
      <c r="J29" s="358"/>
      <c r="K29" s="486"/>
      <c r="L29" s="358"/>
      <c r="M29" s="293"/>
      <c r="N29" s="391"/>
      <c r="R29" s="12"/>
      <c r="S29" s="12"/>
      <c r="T29" s="12"/>
    </row>
    <row r="30" spans="1:22" ht="15" thickBot="1" x14ac:dyDescent="0.4">
      <c r="A30" s="377"/>
      <c r="B30" s="368"/>
      <c r="C30" s="83" t="s">
        <v>349</v>
      </c>
      <c r="D30" s="79" t="s">
        <v>257</v>
      </c>
      <c r="E30" s="358"/>
      <c r="F30" s="358"/>
      <c r="G30" s="358"/>
      <c r="H30" s="358"/>
      <c r="I30" s="358"/>
      <c r="J30" s="358"/>
      <c r="K30" s="486"/>
      <c r="L30" s="358"/>
      <c r="M30" s="293"/>
      <c r="N30" s="391"/>
      <c r="R30" s="12"/>
      <c r="S30" s="12"/>
      <c r="T30" s="12"/>
    </row>
    <row r="31" spans="1:22" ht="30" customHeight="1" thickBot="1" x14ac:dyDescent="0.4">
      <c r="A31" s="377"/>
      <c r="B31" s="368"/>
      <c r="C31" s="83" t="s">
        <v>350</v>
      </c>
      <c r="D31" s="79" t="s">
        <v>257</v>
      </c>
      <c r="E31" s="358"/>
      <c r="F31" s="358"/>
      <c r="G31" s="358"/>
      <c r="H31" s="358"/>
      <c r="I31" s="358"/>
      <c r="J31" s="358"/>
      <c r="K31" s="486"/>
      <c r="L31" s="358"/>
      <c r="M31" s="293"/>
      <c r="N31" s="391"/>
      <c r="R31" s="12"/>
      <c r="S31" s="12"/>
      <c r="T31" s="12"/>
    </row>
    <row r="32" spans="1:22" ht="15" thickBot="1" x14ac:dyDescent="0.4">
      <c r="A32" s="377"/>
      <c r="B32" s="368"/>
      <c r="C32" s="83" t="s">
        <v>351</v>
      </c>
      <c r="D32" s="79" t="s">
        <v>257</v>
      </c>
      <c r="E32" s="358"/>
      <c r="F32" s="358"/>
      <c r="G32" s="358"/>
      <c r="H32" s="358"/>
      <c r="I32" s="358"/>
      <c r="J32" s="358"/>
      <c r="K32" s="486"/>
      <c r="L32" s="358"/>
      <c r="M32" s="293"/>
      <c r="N32" s="391"/>
      <c r="R32" s="12"/>
      <c r="S32" s="12"/>
      <c r="T32" s="12"/>
    </row>
    <row r="33" spans="1:22" ht="15" thickBot="1" x14ac:dyDescent="0.4">
      <c r="A33" s="377"/>
      <c r="B33" s="368"/>
      <c r="C33" s="83" t="s">
        <v>352</v>
      </c>
      <c r="D33" s="79" t="s">
        <v>257</v>
      </c>
      <c r="E33" s="358"/>
      <c r="F33" s="358"/>
      <c r="G33" s="358"/>
      <c r="H33" s="358"/>
      <c r="I33" s="358"/>
      <c r="J33" s="358"/>
      <c r="K33" s="486"/>
      <c r="L33" s="358"/>
      <c r="M33" s="293"/>
      <c r="N33" s="391"/>
      <c r="R33" s="12"/>
      <c r="S33" s="12"/>
      <c r="T33" s="12"/>
    </row>
    <row r="34" spans="1:22" ht="15" thickBot="1" x14ac:dyDescent="0.4">
      <c r="A34" s="377"/>
      <c r="B34" s="368"/>
      <c r="C34" s="83" t="s">
        <v>353</v>
      </c>
      <c r="D34" s="79" t="s">
        <v>257</v>
      </c>
      <c r="E34" s="358"/>
      <c r="F34" s="358"/>
      <c r="G34" s="358"/>
      <c r="H34" s="358"/>
      <c r="I34" s="358"/>
      <c r="J34" s="358"/>
      <c r="K34" s="486"/>
      <c r="L34" s="358"/>
      <c r="M34" s="293"/>
      <c r="N34" s="391"/>
      <c r="R34" s="12"/>
      <c r="S34" s="12"/>
      <c r="T34" s="12"/>
    </row>
    <row r="35" spans="1:22" ht="15" thickBot="1" x14ac:dyDescent="0.4">
      <c r="A35" s="378"/>
      <c r="B35" s="369"/>
      <c r="C35" s="100" t="s">
        <v>354</v>
      </c>
      <c r="D35" s="79" t="s">
        <v>257</v>
      </c>
      <c r="E35" s="330"/>
      <c r="F35" s="330"/>
      <c r="G35" s="330"/>
      <c r="H35" s="330"/>
      <c r="I35" s="330"/>
      <c r="J35" s="330"/>
      <c r="K35" s="487"/>
      <c r="L35" s="330"/>
      <c r="M35" s="375"/>
      <c r="N35" s="392"/>
      <c r="R35" s="12"/>
      <c r="S35" s="12"/>
      <c r="T35" s="12"/>
    </row>
    <row r="36" spans="1:22" ht="15" thickBot="1" x14ac:dyDescent="0.4">
      <c r="A36" s="376" t="s">
        <v>355</v>
      </c>
      <c r="B36" s="367" t="s">
        <v>122</v>
      </c>
      <c r="C36" s="79" t="s">
        <v>356</v>
      </c>
      <c r="D36" s="79" t="s">
        <v>257</v>
      </c>
      <c r="E36" s="370" t="s">
        <v>103</v>
      </c>
      <c r="F36" s="370" t="s">
        <v>103</v>
      </c>
      <c r="G36" s="370" t="s">
        <v>103</v>
      </c>
      <c r="H36" s="370" t="s">
        <v>103</v>
      </c>
      <c r="I36" s="370" t="s">
        <v>103</v>
      </c>
      <c r="J36" s="370" t="s">
        <v>161</v>
      </c>
      <c r="K36" s="379" t="s">
        <v>438</v>
      </c>
      <c r="L36" s="370"/>
      <c r="M36" s="374"/>
      <c r="N36" s="390"/>
      <c r="R36" s="12" t="str">
        <f>IF(OR(J36='Drop downs'!$G$7,J36='Drop downs'!$G$5), B36&amp;": "&amp;K36&amp;CHAR(10),"")</f>
        <v/>
      </c>
      <c r="S36" s="12" t="str">
        <f>IF(J36='Drop downs'!$G$2,B36&amp;": "&amp;K36&amp;""," ")</f>
        <v xml:space="preserve"> </v>
      </c>
      <c r="T36" s="12" t="str">
        <f>IF(GI4_Greening_Landscaping_Trees!E36='Drop downs'!$B$6,GI4_Greening_Landscaping_Trees!B36&amp;": "&amp;GI4_Greening_Landscaping_Trees!K36&amp;"","")</f>
        <v/>
      </c>
      <c r="U36" t="str">
        <f t="shared" si="0"/>
        <v/>
      </c>
      <c r="V36" t="str">
        <f>IF(N36&gt;0,B36&amp;":"&amp;N36&amp;"
","")</f>
        <v/>
      </c>
    </row>
    <row r="37" spans="1:22" ht="29.5" thickBot="1" x14ac:dyDescent="0.4">
      <c r="A37" s="377"/>
      <c r="B37" s="368"/>
      <c r="C37" s="3" t="s">
        <v>357</v>
      </c>
      <c r="D37" s="79" t="s">
        <v>257</v>
      </c>
      <c r="E37" s="358"/>
      <c r="F37" s="358"/>
      <c r="G37" s="358"/>
      <c r="H37" s="358"/>
      <c r="I37" s="358"/>
      <c r="J37" s="358"/>
      <c r="K37" s="296"/>
      <c r="L37" s="358"/>
      <c r="M37" s="293"/>
      <c r="N37" s="391"/>
      <c r="R37" s="12"/>
      <c r="S37" s="12"/>
      <c r="T37" s="12"/>
    </row>
    <row r="38" spans="1:22" ht="15" thickBot="1" x14ac:dyDescent="0.4">
      <c r="A38" s="377"/>
      <c r="B38" s="368"/>
      <c r="C38" s="3" t="s">
        <v>358</v>
      </c>
      <c r="D38" s="79" t="s">
        <v>257</v>
      </c>
      <c r="E38" s="358"/>
      <c r="F38" s="358"/>
      <c r="G38" s="358"/>
      <c r="H38" s="358"/>
      <c r="I38" s="358"/>
      <c r="J38" s="358"/>
      <c r="K38" s="296"/>
      <c r="L38" s="358"/>
      <c r="M38" s="293"/>
      <c r="N38" s="391"/>
      <c r="R38" s="12"/>
      <c r="S38" s="12"/>
      <c r="T38" s="12"/>
    </row>
    <row r="39" spans="1:22" ht="29.5" thickBot="1" x14ac:dyDescent="0.4">
      <c r="A39" s="377"/>
      <c r="B39" s="368"/>
      <c r="C39" s="3" t="s">
        <v>359</v>
      </c>
      <c r="D39" s="79" t="s">
        <v>257</v>
      </c>
      <c r="E39" s="358"/>
      <c r="F39" s="358"/>
      <c r="G39" s="358"/>
      <c r="H39" s="358"/>
      <c r="I39" s="358"/>
      <c r="J39" s="358"/>
      <c r="K39" s="296"/>
      <c r="L39" s="358"/>
      <c r="M39" s="293"/>
      <c r="N39" s="391"/>
      <c r="R39" s="12"/>
      <c r="S39" s="12"/>
      <c r="T39" s="12"/>
    </row>
    <row r="40" spans="1:22" ht="44" thickBot="1" x14ac:dyDescent="0.4">
      <c r="A40" s="377"/>
      <c r="B40" s="368"/>
      <c r="C40" s="3" t="s">
        <v>360</v>
      </c>
      <c r="D40" s="79" t="s">
        <v>257</v>
      </c>
      <c r="E40" s="358"/>
      <c r="F40" s="358"/>
      <c r="G40" s="358"/>
      <c r="H40" s="358"/>
      <c r="I40" s="358"/>
      <c r="J40" s="358"/>
      <c r="K40" s="296"/>
      <c r="L40" s="358"/>
      <c r="M40" s="293"/>
      <c r="N40" s="391"/>
      <c r="R40" s="12"/>
      <c r="S40" s="12"/>
      <c r="T40" s="12"/>
    </row>
    <row r="41" spans="1:22" ht="29.5" thickBot="1" x14ac:dyDescent="0.4">
      <c r="A41" s="378"/>
      <c r="B41" s="369"/>
      <c r="C41" s="15" t="s">
        <v>361</v>
      </c>
      <c r="D41" s="79" t="s">
        <v>257</v>
      </c>
      <c r="E41" s="330"/>
      <c r="F41" s="330"/>
      <c r="G41" s="330"/>
      <c r="H41" s="330"/>
      <c r="I41" s="330"/>
      <c r="J41" s="330"/>
      <c r="K41" s="380"/>
      <c r="L41" s="330"/>
      <c r="M41" s="375"/>
      <c r="N41" s="392"/>
      <c r="R41" s="12"/>
      <c r="S41" s="12"/>
      <c r="T41" s="12"/>
    </row>
    <row r="42" spans="1:22" ht="29.5" thickBot="1" x14ac:dyDescent="0.4">
      <c r="A42" s="376" t="s">
        <v>362</v>
      </c>
      <c r="B42" s="367" t="s">
        <v>123</v>
      </c>
      <c r="C42" s="79" t="s">
        <v>363</v>
      </c>
      <c r="D42" s="79" t="s">
        <v>257</v>
      </c>
      <c r="E42" s="370" t="s">
        <v>103</v>
      </c>
      <c r="F42" s="370" t="s">
        <v>103</v>
      </c>
      <c r="G42" s="370" t="s">
        <v>103</v>
      </c>
      <c r="H42" s="370" t="s">
        <v>103</v>
      </c>
      <c r="I42" s="370" t="s">
        <v>103</v>
      </c>
      <c r="J42" s="370" t="s">
        <v>161</v>
      </c>
      <c r="K42" s="379" t="s">
        <v>438</v>
      </c>
      <c r="L42" s="370"/>
      <c r="M42" s="374"/>
      <c r="N42" s="390"/>
      <c r="R42" s="12" t="str">
        <f>IF(OR(J42='Drop downs'!$G$7,J42='Drop downs'!$G$5), B42&amp;": "&amp;K42&amp;CHAR(10),"")</f>
        <v/>
      </c>
      <c r="S42" s="12" t="str">
        <f>IF(J42='Drop downs'!$G$2,B42&amp;": "&amp;K42&amp;""," ")</f>
        <v xml:space="preserve"> </v>
      </c>
      <c r="T42" s="12" t="str">
        <f>IF(GI4_Greening_Landscaping_Trees!E42='Drop downs'!$B$6,GI4_Greening_Landscaping_Trees!B42&amp;": "&amp;GI4_Greening_Landscaping_Trees!K42&amp;"","")</f>
        <v/>
      </c>
      <c r="U42" t="str">
        <f t="shared" si="0"/>
        <v/>
      </c>
      <c r="V42" t="str">
        <f>IF(N42&gt;0,B42&amp;":"&amp;N42&amp;"
","")</f>
        <v/>
      </c>
    </row>
    <row r="43" spans="1:22" ht="30" customHeight="1" thickBot="1" x14ac:dyDescent="0.4">
      <c r="A43" s="377"/>
      <c r="B43" s="368"/>
      <c r="C43" s="3" t="s">
        <v>364</v>
      </c>
      <c r="D43" s="79" t="s">
        <v>257</v>
      </c>
      <c r="E43" s="358"/>
      <c r="F43" s="358"/>
      <c r="G43" s="358"/>
      <c r="H43" s="358"/>
      <c r="I43" s="358"/>
      <c r="J43" s="358"/>
      <c r="K43" s="296"/>
      <c r="L43" s="358"/>
      <c r="M43" s="293"/>
      <c r="N43" s="391"/>
      <c r="R43" s="12"/>
      <c r="S43" s="12"/>
      <c r="T43" s="12"/>
    </row>
    <row r="44" spans="1:22" ht="15" thickBot="1" x14ac:dyDescent="0.4">
      <c r="A44" s="377"/>
      <c r="B44" s="368"/>
      <c r="C44" s="3" t="s">
        <v>365</v>
      </c>
      <c r="D44" s="79" t="s">
        <v>257</v>
      </c>
      <c r="E44" s="358"/>
      <c r="F44" s="358"/>
      <c r="G44" s="358"/>
      <c r="H44" s="358"/>
      <c r="I44" s="358"/>
      <c r="J44" s="358"/>
      <c r="K44" s="296"/>
      <c r="L44" s="358"/>
      <c r="M44" s="293"/>
      <c r="N44" s="391"/>
      <c r="R44" s="12"/>
      <c r="S44" s="12"/>
      <c r="T44" s="12"/>
    </row>
    <row r="45" spans="1:22" ht="15" thickBot="1" x14ac:dyDescent="0.4">
      <c r="A45" s="377"/>
      <c r="B45" s="368"/>
      <c r="C45" s="3" t="s">
        <v>366</v>
      </c>
      <c r="D45" s="79" t="s">
        <v>257</v>
      </c>
      <c r="E45" s="358"/>
      <c r="F45" s="358"/>
      <c r="G45" s="358"/>
      <c r="H45" s="358"/>
      <c r="I45" s="358"/>
      <c r="J45" s="358"/>
      <c r="K45" s="296"/>
      <c r="L45" s="358"/>
      <c r="M45" s="293"/>
      <c r="N45" s="391"/>
      <c r="R45" s="12"/>
      <c r="S45" s="12"/>
      <c r="T45" s="12"/>
    </row>
    <row r="46" spans="1:22" ht="29.5" thickBot="1" x14ac:dyDescent="0.4">
      <c r="A46" s="378"/>
      <c r="B46" s="369"/>
      <c r="C46" s="15" t="s">
        <v>367</v>
      </c>
      <c r="D46" s="79" t="s">
        <v>257</v>
      </c>
      <c r="E46" s="330"/>
      <c r="F46" s="330"/>
      <c r="G46" s="330"/>
      <c r="H46" s="330"/>
      <c r="I46" s="330"/>
      <c r="J46" s="330"/>
      <c r="K46" s="380"/>
      <c r="L46" s="330"/>
      <c r="M46" s="375"/>
      <c r="N46" s="392"/>
      <c r="R46" s="12"/>
      <c r="S46" s="12"/>
      <c r="T46" s="12"/>
    </row>
    <row r="47" spans="1:22" ht="43.5" x14ac:dyDescent="0.35">
      <c r="A47" s="376" t="s">
        <v>368</v>
      </c>
      <c r="B47" s="367" t="s">
        <v>124</v>
      </c>
      <c r="C47" s="79" t="s">
        <v>369</v>
      </c>
      <c r="D47" s="79" t="s">
        <v>253</v>
      </c>
      <c r="E47" s="370" t="s">
        <v>435</v>
      </c>
      <c r="F47" s="370" t="s">
        <v>444</v>
      </c>
      <c r="G47" s="370" t="s">
        <v>510</v>
      </c>
      <c r="H47" s="370" t="s">
        <v>631</v>
      </c>
      <c r="I47" s="370" t="s">
        <v>548</v>
      </c>
      <c r="J47" s="370" t="s">
        <v>159</v>
      </c>
      <c r="K47" s="379" t="s">
        <v>1255</v>
      </c>
      <c r="L47" s="370"/>
      <c r="M47" s="374"/>
      <c r="N47" s="390"/>
      <c r="R47" s="12" t="str">
        <f>IF(OR(J47='Drop downs'!$G$7,J47='Drop downs'!$G$5), B47&amp;": "&amp;K47&amp;CHAR(10),"")</f>
        <v/>
      </c>
      <c r="S47" s="12" t="str">
        <f>IF(J47='Drop downs'!$G$2,B47&amp;": "&amp;K47&amp;""," ")</f>
        <v xml:space="preserve"> </v>
      </c>
      <c r="T47" s="12" t="str">
        <f>IF(GI4_Greening_Landscaping_Trees!E47='Drop downs'!$B$6,GI4_Greening_Landscaping_Trees!B47&amp;": "&amp;GI4_Greening_Landscaping_Trees!K47&amp;"","")</f>
        <v/>
      </c>
      <c r="U47" t="str">
        <f t="shared" si="0"/>
        <v/>
      </c>
      <c r="V47" t="str">
        <f>IF(N47&gt;0,B47&amp;":"&amp;N47&amp;"
","")</f>
        <v/>
      </c>
    </row>
    <row r="48" spans="1:22" ht="52.5" customHeight="1" thickBot="1" x14ac:dyDescent="0.4">
      <c r="A48" s="378"/>
      <c r="B48" s="369"/>
      <c r="C48" s="15" t="s">
        <v>370</v>
      </c>
      <c r="D48" s="15" t="s">
        <v>257</v>
      </c>
      <c r="E48" s="330"/>
      <c r="F48" s="330"/>
      <c r="G48" s="330"/>
      <c r="H48" s="330"/>
      <c r="I48" s="330"/>
      <c r="J48" s="330"/>
      <c r="K48" s="380"/>
      <c r="L48" s="330"/>
      <c r="M48" s="375"/>
      <c r="N48" s="392"/>
      <c r="R48" s="12" t="str">
        <f>IF(OR(J48='Drop downs'!$G$7,J48='Drop downs'!$G$5), B48&amp;": "&amp;K48&amp;CHAR(10),"")</f>
        <v/>
      </c>
      <c r="S48" s="12" t="str">
        <f>IF(J48='Drop downs'!$G$2,B48&amp;": "&amp;K48&amp;""," ")</f>
        <v xml:space="preserve"> </v>
      </c>
      <c r="T48" s="12" t="str">
        <f>IF(GI4_Greening_Landscaping_Trees!E48='Drop downs'!$B$6,GI4_Greening_Landscaping_Trees!B48&amp;": "&amp;GI4_Greening_Landscaping_Trees!K48&amp;"","")</f>
        <v xml:space="preserve">: </v>
      </c>
    </row>
    <row r="49" spans="1:22" ht="29" x14ac:dyDescent="0.35">
      <c r="A49" s="376" t="s">
        <v>371</v>
      </c>
      <c r="B49" s="367" t="s">
        <v>125</v>
      </c>
      <c r="C49" s="86" t="s">
        <v>372</v>
      </c>
      <c r="D49" s="86" t="s">
        <v>257</v>
      </c>
      <c r="E49" s="370" t="s">
        <v>103</v>
      </c>
      <c r="F49" s="370" t="s">
        <v>103</v>
      </c>
      <c r="G49" s="370" t="s">
        <v>103</v>
      </c>
      <c r="H49" s="370" t="s">
        <v>103</v>
      </c>
      <c r="I49" s="370" t="s">
        <v>103</v>
      </c>
      <c r="J49" s="370" t="s">
        <v>161</v>
      </c>
      <c r="K49" s="379" t="s">
        <v>438</v>
      </c>
      <c r="L49" s="370"/>
      <c r="M49" s="374"/>
      <c r="N49" s="390"/>
      <c r="R49" s="12" t="str">
        <f>IF(OR(J49='Drop downs'!$G$7,J49='Drop downs'!$G$5), B49&amp;": "&amp;K49&amp;CHAR(10),"")</f>
        <v/>
      </c>
      <c r="S49" s="12" t="str">
        <f>IF(J49='Drop downs'!$G$2,B49&amp;": "&amp;K49&amp;""," ")</f>
        <v xml:space="preserve"> </v>
      </c>
      <c r="T49" s="12" t="str">
        <f>IF(GI4_Greening_Landscaping_Trees!E49='Drop downs'!$B$6,GI4_Greening_Landscaping_Trees!B49&amp;": "&amp;GI4_Greening_Landscaping_Trees!K49&amp;"","")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78"/>
      <c r="B53" s="369"/>
      <c r="C53" s="19" t="s">
        <v>376</v>
      </c>
      <c r="D53" s="24" t="s">
        <v>257</v>
      </c>
      <c r="E53" s="330"/>
      <c r="F53" s="330"/>
      <c r="G53" s="330"/>
      <c r="H53" s="330"/>
      <c r="I53" s="330"/>
      <c r="J53" s="330"/>
      <c r="K53" s="380"/>
      <c r="L53" s="330"/>
      <c r="M53" s="375"/>
      <c r="N53" s="392"/>
      <c r="R53" s="12"/>
      <c r="S53" s="12"/>
      <c r="T53" s="12"/>
    </row>
    <row r="54" spans="1:22" ht="29.25" customHeight="1" x14ac:dyDescent="0.35">
      <c r="A54" s="376" t="s">
        <v>377</v>
      </c>
      <c r="B54" s="367" t="s">
        <v>126</v>
      </c>
      <c r="C54" s="95" t="s">
        <v>378</v>
      </c>
      <c r="D54" s="86" t="s">
        <v>253</v>
      </c>
      <c r="E54" s="370" t="s">
        <v>421</v>
      </c>
      <c r="F54" s="370" t="s">
        <v>422</v>
      </c>
      <c r="G54" s="370" t="s">
        <v>427</v>
      </c>
      <c r="H54" s="370" t="s">
        <v>631</v>
      </c>
      <c r="I54" s="370" t="s">
        <v>439</v>
      </c>
      <c r="J54" s="370" t="s">
        <v>159</v>
      </c>
      <c r="K54" s="379" t="s">
        <v>1256</v>
      </c>
      <c r="L54" s="370"/>
      <c r="M54" s="374"/>
      <c r="N54" s="390"/>
      <c r="R54" s="12" t="str">
        <f>IF(OR(J54='Drop downs'!$G$7,J54='Drop downs'!$G$5), B54&amp;": "&amp;K54&amp;CHAR(10),"")</f>
        <v/>
      </c>
      <c r="S54" s="12" t="str">
        <f>IF(J54='Drop downs'!$G$2,B54&amp;": "&amp;K54&amp;""," ")</f>
        <v xml:space="preserve"> </v>
      </c>
      <c r="T54" s="12" t="str">
        <f>IF(GI4_Greening_Landscaping_Trees!E54='Drop downs'!$B$6,GI4_Greening_Landscaping_Trees!B54&amp;": "&amp;GI4_Greening_Landscaping_Trees!K54&amp;"","")</f>
        <v/>
      </c>
      <c r="U54" t="str">
        <f t="shared" si="0"/>
        <v/>
      </c>
      <c r="V54" t="str">
        <f>IF(N54&gt;0,B54&amp;":"&amp;N54&amp;"
","")</f>
        <v/>
      </c>
    </row>
    <row r="55" spans="1:22" ht="14.5" customHeight="1" x14ac:dyDescent="0.35">
      <c r="A55" s="377"/>
      <c r="B55" s="368"/>
      <c r="C55" s="94" t="s">
        <v>379</v>
      </c>
      <c r="D55" s="24" t="s">
        <v>253</v>
      </c>
      <c r="E55" s="358"/>
      <c r="F55" s="358"/>
      <c r="G55" s="358"/>
      <c r="H55" s="358"/>
      <c r="I55" s="358"/>
      <c r="J55" s="358"/>
      <c r="K55" s="296"/>
      <c r="L55" s="358"/>
      <c r="M55" s="293"/>
      <c r="N55" s="391"/>
      <c r="R55" s="12"/>
      <c r="S55" s="12"/>
      <c r="T55" s="12"/>
    </row>
    <row r="56" spans="1:22" ht="29.5" thickBot="1" x14ac:dyDescent="0.4">
      <c r="A56" s="378"/>
      <c r="B56" s="369"/>
      <c r="C56" s="98" t="s">
        <v>380</v>
      </c>
      <c r="D56" s="19"/>
      <c r="E56" s="330"/>
      <c r="F56" s="330"/>
      <c r="G56" s="330"/>
      <c r="H56" s="330"/>
      <c r="I56" s="330"/>
      <c r="J56" s="330"/>
      <c r="K56" s="380"/>
      <c r="L56" s="330"/>
      <c r="M56" s="375"/>
      <c r="N56" s="392"/>
      <c r="R56" s="12"/>
      <c r="S56" s="12"/>
      <c r="T56" s="12"/>
    </row>
    <row r="57" spans="1:22" ht="15" thickBot="1" x14ac:dyDescent="0.4">
      <c r="A57" s="376" t="s">
        <v>381</v>
      </c>
      <c r="B57" s="367" t="s">
        <v>127</v>
      </c>
      <c r="C57" s="86" t="s">
        <v>382</v>
      </c>
      <c r="D57" s="86" t="s">
        <v>257</v>
      </c>
      <c r="E57" s="370" t="s">
        <v>421</v>
      </c>
      <c r="F57" s="370" t="s">
        <v>422</v>
      </c>
      <c r="G57" s="370" t="s">
        <v>427</v>
      </c>
      <c r="H57" s="370" t="s">
        <v>631</v>
      </c>
      <c r="I57" s="370" t="s">
        <v>439</v>
      </c>
      <c r="J57" s="370" t="s">
        <v>156</v>
      </c>
      <c r="K57" s="379" t="s">
        <v>1257</v>
      </c>
      <c r="L57" s="370"/>
      <c r="M57" s="374"/>
      <c r="N57" s="390"/>
      <c r="R57" s="12" t="str">
        <f>IF(OR(J57='Drop downs'!$G$7,J57='Drop downs'!$G$5), B57&amp;": "&amp;K57&amp;CHAR(10),"")</f>
        <v/>
      </c>
      <c r="S57" s="12" t="str">
        <f>IF(J57='Drop downs'!$G$2,B57&amp;": "&amp;K57&amp;""," ")</f>
        <v>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v>
      </c>
      <c r="T57" s="12" t="str">
        <f>IF(GI4_Greening_Landscaping_Trees!E57='Drop downs'!$B$6,GI4_Greening_Landscaping_Trees!B57&amp;": "&amp;GI4_Greening_Landscaping_Trees!K57&amp;"","")</f>
        <v/>
      </c>
      <c r="U57" t="str">
        <f t="shared" si="0"/>
        <v/>
      </c>
      <c r="V57" t="str">
        <f>IF(N57&gt;0,B57&amp;":"&amp;N57&amp;"
","")</f>
        <v/>
      </c>
    </row>
    <row r="58" spans="1:22" ht="15" thickBot="1" x14ac:dyDescent="0.4">
      <c r="A58" s="377"/>
      <c r="B58" s="368"/>
      <c r="C58" s="24" t="s">
        <v>383</v>
      </c>
      <c r="D58" s="86" t="s">
        <v>257</v>
      </c>
      <c r="E58" s="358"/>
      <c r="F58" s="358"/>
      <c r="G58" s="358"/>
      <c r="H58" s="358"/>
      <c r="I58" s="358"/>
      <c r="J58" s="358"/>
      <c r="K58" s="296"/>
      <c r="L58" s="358"/>
      <c r="M58" s="293"/>
      <c r="N58" s="391"/>
      <c r="R58" s="12"/>
      <c r="S58" s="12"/>
      <c r="T58" s="12"/>
    </row>
    <row r="59" spans="1:22" ht="15" thickBot="1" x14ac:dyDescent="0.4">
      <c r="A59" s="377"/>
      <c r="B59" s="368"/>
      <c r="C59" s="24" t="s">
        <v>384</v>
      </c>
      <c r="D59" s="86" t="s">
        <v>257</v>
      </c>
      <c r="E59" s="358"/>
      <c r="F59" s="358"/>
      <c r="G59" s="358"/>
      <c r="H59" s="358"/>
      <c r="I59" s="358"/>
      <c r="J59" s="358"/>
      <c r="K59" s="296"/>
      <c r="L59" s="358"/>
      <c r="M59" s="293"/>
      <c r="N59" s="391"/>
      <c r="R59" s="12"/>
      <c r="S59" s="12"/>
      <c r="T59" s="12"/>
    </row>
    <row r="60" spans="1:22" x14ac:dyDescent="0.35">
      <c r="A60" s="377"/>
      <c r="B60" s="368"/>
      <c r="C60" s="24" t="s">
        <v>385</v>
      </c>
      <c r="D60" s="86" t="s">
        <v>253</v>
      </c>
      <c r="E60" s="358"/>
      <c r="F60" s="358"/>
      <c r="G60" s="358"/>
      <c r="H60" s="358"/>
      <c r="I60" s="358"/>
      <c r="J60" s="358"/>
      <c r="K60" s="296"/>
      <c r="L60" s="358"/>
      <c r="M60" s="293"/>
      <c r="N60" s="391"/>
      <c r="R60" s="12"/>
      <c r="S60" s="12"/>
      <c r="T60" s="12"/>
    </row>
    <row r="61" spans="1:22" x14ac:dyDescent="0.35">
      <c r="A61" s="377"/>
      <c r="B61" s="368"/>
      <c r="C61" s="24" t="s">
        <v>386</v>
      </c>
      <c r="D61" s="24" t="s">
        <v>253</v>
      </c>
      <c r="E61" s="358"/>
      <c r="F61" s="358"/>
      <c r="G61" s="358"/>
      <c r="H61" s="358"/>
      <c r="I61" s="358"/>
      <c r="J61" s="358"/>
      <c r="K61" s="296"/>
      <c r="L61" s="358"/>
      <c r="M61" s="293"/>
      <c r="N61" s="391"/>
      <c r="R61" s="12"/>
      <c r="S61" s="12"/>
      <c r="T61" s="12"/>
    </row>
    <row r="62" spans="1:22" x14ac:dyDescent="0.35">
      <c r="A62" s="377"/>
      <c r="B62" s="368"/>
      <c r="C62" s="24" t="s">
        <v>387</v>
      </c>
      <c r="D62" s="24" t="s">
        <v>257</v>
      </c>
      <c r="E62" s="358"/>
      <c r="F62" s="358"/>
      <c r="G62" s="358"/>
      <c r="H62" s="358"/>
      <c r="I62" s="358"/>
      <c r="J62" s="358"/>
      <c r="K62" s="296"/>
      <c r="L62" s="358"/>
      <c r="M62" s="293"/>
      <c r="N62" s="391"/>
      <c r="R62" s="12"/>
      <c r="S62" s="12"/>
      <c r="T62" s="12"/>
    </row>
    <row r="63" spans="1:22" ht="29" x14ac:dyDescent="0.35">
      <c r="A63" s="377"/>
      <c r="B63" s="368"/>
      <c r="C63" s="24" t="s">
        <v>388</v>
      </c>
      <c r="D63" s="24" t="s">
        <v>253</v>
      </c>
      <c r="E63" s="358"/>
      <c r="F63" s="358"/>
      <c r="G63" s="358"/>
      <c r="H63" s="358"/>
      <c r="I63" s="358"/>
      <c r="J63" s="358"/>
      <c r="K63" s="296"/>
      <c r="L63" s="358"/>
      <c r="M63" s="293"/>
      <c r="N63" s="391"/>
      <c r="R63" s="12"/>
      <c r="S63" s="12"/>
      <c r="T63" s="12"/>
    </row>
    <row r="64" spans="1:22" ht="154.4" customHeight="1" thickBot="1" x14ac:dyDescent="0.4">
      <c r="A64" s="378"/>
      <c r="B64" s="369"/>
      <c r="C64" s="19" t="s">
        <v>389</v>
      </c>
      <c r="D64" s="19" t="s">
        <v>257</v>
      </c>
      <c r="E64" s="330"/>
      <c r="F64" s="330"/>
      <c r="G64" s="330"/>
      <c r="H64" s="330"/>
      <c r="I64" s="330"/>
      <c r="J64" s="330"/>
      <c r="K64" s="380"/>
      <c r="L64" s="330"/>
      <c r="M64" s="375"/>
      <c r="N64" s="392"/>
      <c r="R64" s="12"/>
      <c r="S64" s="12"/>
      <c r="T64" s="12"/>
    </row>
    <row r="65" spans="1:22" x14ac:dyDescent="0.35">
      <c r="A65" s="376" t="s">
        <v>390</v>
      </c>
      <c r="B65" s="367" t="s">
        <v>128</v>
      </c>
      <c r="C65" s="85" t="s">
        <v>391</v>
      </c>
      <c r="D65" s="86" t="s">
        <v>253</v>
      </c>
      <c r="E65" s="370" t="s">
        <v>421</v>
      </c>
      <c r="F65" s="370" t="s">
        <v>422</v>
      </c>
      <c r="G65" s="370" t="s">
        <v>427</v>
      </c>
      <c r="H65" s="370" t="s">
        <v>631</v>
      </c>
      <c r="I65" s="370" t="s">
        <v>439</v>
      </c>
      <c r="J65" s="370" t="s">
        <v>159</v>
      </c>
      <c r="K65" s="379" t="s">
        <v>1258</v>
      </c>
      <c r="L65" s="370"/>
      <c r="M65" s="374"/>
      <c r="N65" s="390"/>
      <c r="R65" s="12" t="str">
        <f>IF(OR(J65='Drop downs'!$G$7,J65='Drop downs'!$G$5), B65&amp;": "&amp;K65&amp;CHAR(10),"")</f>
        <v/>
      </c>
      <c r="S65" s="12" t="str">
        <f>IF(J65='Drop downs'!$G$2,B65&amp;": "&amp;K65&amp;""," ")</f>
        <v xml:space="preserve"> </v>
      </c>
      <c r="T65" s="12" t="str">
        <f>IF(GI4_Greening_Landscaping_Trees!E65='Drop downs'!$B$6,GI4_Greening_Landscaping_Trees!B65&amp;": "&amp;GI4_Greening_Landscaping_Trees!K65&amp;"","")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78"/>
      <c r="B71" s="369"/>
      <c r="C71" s="100" t="s">
        <v>397</v>
      </c>
      <c r="D71" s="19" t="s">
        <v>257</v>
      </c>
      <c r="E71" s="330"/>
      <c r="F71" s="330"/>
      <c r="G71" s="330"/>
      <c r="H71" s="330"/>
      <c r="I71" s="330"/>
      <c r="J71" s="330"/>
      <c r="K71" s="380"/>
      <c r="L71" s="330"/>
      <c r="M71" s="375"/>
      <c r="N71" s="392"/>
      <c r="R71" s="12"/>
      <c r="S71" s="12"/>
      <c r="T71" s="12"/>
    </row>
    <row r="72" spans="1:22" x14ac:dyDescent="0.35">
      <c r="A72" s="376" t="s">
        <v>398</v>
      </c>
      <c r="B72" s="367" t="s">
        <v>129</v>
      </c>
      <c r="C72" s="85" t="s">
        <v>399</v>
      </c>
      <c r="D72" s="86" t="s">
        <v>253</v>
      </c>
      <c r="E72" s="370" t="s">
        <v>421</v>
      </c>
      <c r="F72" s="370" t="s">
        <v>422</v>
      </c>
      <c r="G72" s="370" t="s">
        <v>427</v>
      </c>
      <c r="H72" s="370" t="s">
        <v>631</v>
      </c>
      <c r="I72" s="370" t="s">
        <v>439</v>
      </c>
      <c r="J72" s="370" t="s">
        <v>159</v>
      </c>
      <c r="K72" s="371" t="s">
        <v>1259</v>
      </c>
      <c r="L72" s="370"/>
      <c r="M72" s="374"/>
      <c r="N72" s="390"/>
      <c r="R72" s="12" t="str">
        <f>IF(OR(J72='Drop downs'!$G$7,J72='Drop downs'!$G$5), B72&amp;": "&amp;K72&amp;CHAR(10),"")</f>
        <v/>
      </c>
      <c r="S72" s="12" t="str">
        <f>IF(J72='Drop downs'!$G$2,B72&amp;": "&amp;K72&amp;""," ")</f>
        <v xml:space="preserve"> </v>
      </c>
      <c r="T72" s="12" t="str">
        <f>IF(GI4_Greening_Landscaping_Trees!E72='Drop downs'!$B$6,GI4_Greening_Landscaping_Trees!B72&amp;": "&amp;GI4_Greening_Landscaping_Trees!K72&amp;"","")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78"/>
      <c r="B76" s="369"/>
      <c r="C76" s="89" t="s">
        <v>403</v>
      </c>
      <c r="D76" s="19" t="s">
        <v>253</v>
      </c>
      <c r="E76" s="330"/>
      <c r="F76" s="330"/>
      <c r="G76" s="330"/>
      <c r="H76" s="330"/>
      <c r="I76" s="330"/>
      <c r="J76" s="330"/>
      <c r="K76" s="617"/>
      <c r="L76" s="330"/>
      <c r="M76" s="375"/>
      <c r="N76" s="392"/>
      <c r="R76" s="12"/>
      <c r="S76" s="12"/>
      <c r="T76" s="12"/>
    </row>
    <row r="77" spans="1:22" x14ac:dyDescent="0.35">
      <c r="A77" s="383" t="s">
        <v>404</v>
      </c>
      <c r="B77" s="367" t="s">
        <v>130</v>
      </c>
      <c r="C77" s="85" t="s">
        <v>405</v>
      </c>
      <c r="D77" s="79" t="s">
        <v>257</v>
      </c>
      <c r="E77" s="370" t="s">
        <v>435</v>
      </c>
      <c r="F77" s="370" t="s">
        <v>444</v>
      </c>
      <c r="G77" s="370" t="s">
        <v>427</v>
      </c>
      <c r="H77" s="370" t="s">
        <v>631</v>
      </c>
      <c r="I77" s="370" t="s">
        <v>548</v>
      </c>
      <c r="J77" s="370" t="s">
        <v>159</v>
      </c>
      <c r="K77" s="379" t="s">
        <v>1248</v>
      </c>
      <c r="L77" s="370"/>
      <c r="M77" s="374"/>
      <c r="N77" s="390"/>
      <c r="R77" s="12" t="str">
        <f>IF(OR(J77='Drop downs'!$G$7,J77='Drop downs'!$G$5), B77&amp;": "&amp;K77&amp;CHAR(10),"")</f>
        <v/>
      </c>
      <c r="S77" s="12" t="str">
        <f>IF(J77='Drop downs'!$G$2,B77&amp;": "&amp;K77&amp;""," ")</f>
        <v xml:space="preserve"> </v>
      </c>
      <c r="T77" s="12" t="str">
        <f>IF(GI4_Greening_Landscaping_Trees!E77='Drop downs'!$B$6,GI4_Greening_Landscaping_Trees!B77&amp;": "&amp;GI4_Greening_Landscaping_Trees!K77&amp;"","")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c r="E79" s="358"/>
      <c r="F79" s="358"/>
      <c r="G79" s="358"/>
      <c r="H79" s="358"/>
      <c r="I79" s="358"/>
      <c r="J79" s="358"/>
      <c r="K79" s="296"/>
      <c r="L79" s="358"/>
      <c r="M79" s="293"/>
      <c r="N79" s="391"/>
      <c r="R79" s="12"/>
      <c r="S79" s="12"/>
      <c r="T79" s="12"/>
    </row>
    <row r="80" spans="1:22" x14ac:dyDescent="0.35">
      <c r="A80" s="365"/>
      <c r="B80" s="368"/>
      <c r="C80" s="84" t="s">
        <v>408</v>
      </c>
      <c r="D80" s="3"/>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c r="E82" s="358"/>
      <c r="F82" s="358"/>
      <c r="G82" s="358"/>
      <c r="H82" s="358"/>
      <c r="I82" s="358"/>
      <c r="J82" s="358"/>
      <c r="K82" s="296"/>
      <c r="L82" s="358"/>
      <c r="M82" s="293"/>
      <c r="N82" s="391"/>
      <c r="R82" s="12"/>
      <c r="S82" s="12"/>
      <c r="T82" s="12"/>
    </row>
    <row r="83" spans="1:22" ht="15" thickBot="1" x14ac:dyDescent="0.4">
      <c r="A83" s="384"/>
      <c r="B83" s="369"/>
      <c r="C83" s="98" t="s">
        <v>411</v>
      </c>
      <c r="D83" s="15" t="s">
        <v>257</v>
      </c>
      <c r="E83" s="330"/>
      <c r="F83" s="330"/>
      <c r="G83" s="330"/>
      <c r="H83" s="330"/>
      <c r="I83" s="330"/>
      <c r="J83" s="330"/>
      <c r="K83" s="380"/>
      <c r="L83" s="330"/>
      <c r="M83" s="375"/>
      <c r="N83" s="392"/>
      <c r="R83" s="12"/>
      <c r="S83" s="12"/>
      <c r="T83" s="12"/>
    </row>
    <row r="84" spans="1:22" x14ac:dyDescent="0.35">
      <c r="A84" s="383" t="s">
        <v>412</v>
      </c>
      <c r="B84" s="367" t="s">
        <v>131</v>
      </c>
      <c r="C84" s="99" t="s">
        <v>413</v>
      </c>
      <c r="D84" s="79" t="s">
        <v>257</v>
      </c>
      <c r="E84" s="370" t="s">
        <v>103</v>
      </c>
      <c r="F84" s="370" t="s">
        <v>103</v>
      </c>
      <c r="G84" s="370" t="s">
        <v>103</v>
      </c>
      <c r="H84" s="370" t="s">
        <v>103</v>
      </c>
      <c r="I84" s="370" t="s">
        <v>103</v>
      </c>
      <c r="J84" s="370" t="s">
        <v>161</v>
      </c>
      <c r="K84" s="379" t="s">
        <v>438</v>
      </c>
      <c r="L84" s="370"/>
      <c r="M84" s="374"/>
      <c r="N84" s="390"/>
      <c r="R84" s="12" t="str">
        <f>IF(OR(J84='Drop downs'!$G$7,J84='Drop downs'!$G$5), B84&amp;": "&amp;K84&amp;CHAR(10),"")</f>
        <v/>
      </c>
      <c r="S84" s="12" t="str">
        <f>IF(J84='Drop downs'!$G$2,B84&amp;": "&amp;K84&amp;""," ")</f>
        <v xml:space="preserve"> </v>
      </c>
      <c r="T84" s="12" t="str">
        <f>IF(GI4_Greening_Landscaping_Trees!E84='Drop downs'!$B$6,GI4_Greening_Landscaping_Trees!B84&amp;": "&amp;GI4_Greening_Landscaping_Trees!K84&amp;"","")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APWO6BkLikEzcwueeAthDl0kFP01B7UHtsNdYrCBj/25jX1NSUAk1ey6ezDpWTQYyNdFtwKN8P4fP88M0janQ==" saltValue="1d2dHamoIOjth4RYQRaXd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736" priority="2">
      <formula>$D50="No"</formula>
    </cfRule>
  </conditionalFormatting>
  <conditionalFormatting sqref="C8:D87">
    <cfRule type="expression" dxfId="735" priority="1">
      <formula>$D8="No"</formula>
    </cfRule>
  </conditionalFormatting>
  <conditionalFormatting sqref="J8 J18 J28 J49 J57 J65 J72 J77 J84">
    <cfRule type="cellIs" dxfId="734" priority="40" operator="equal">
      <formula>"Significant Negative"</formula>
    </cfRule>
    <cfRule type="cellIs" dxfId="733" priority="41" operator="equal">
      <formula>"Minor Negative"</formula>
    </cfRule>
    <cfRule type="cellIs" dxfId="732" priority="42" operator="equal">
      <formula>"Uncertain"</formula>
    </cfRule>
    <cfRule type="cellIs" dxfId="731" priority="43" operator="equal">
      <formula>"Neutral"</formula>
    </cfRule>
    <cfRule type="cellIs" dxfId="730" priority="44" operator="equal">
      <formula>"Minor Positive"</formula>
    </cfRule>
    <cfRule type="cellIs" dxfId="729" priority="45" operator="equal">
      <formula>"Significant Positive"</formula>
    </cfRule>
  </conditionalFormatting>
  <conditionalFormatting sqref="J20">
    <cfRule type="cellIs" dxfId="728" priority="28" operator="equal">
      <formula>"Significant Negative"</formula>
    </cfRule>
    <cfRule type="cellIs" dxfId="727" priority="29" operator="equal">
      <formula>"Minor Negative"</formula>
    </cfRule>
    <cfRule type="cellIs" dxfId="726" priority="30" operator="equal">
      <formula>"Uncertain"</formula>
    </cfRule>
    <cfRule type="cellIs" dxfId="725" priority="31" operator="equal">
      <formula>"Neutral"</formula>
    </cfRule>
    <cfRule type="cellIs" dxfId="724" priority="32" operator="equal">
      <formula>"Minor Positive"</formula>
    </cfRule>
    <cfRule type="cellIs" dxfId="723" priority="33" operator="equal">
      <formula>"Significant Positive"</formula>
    </cfRule>
  </conditionalFormatting>
  <conditionalFormatting sqref="J36">
    <cfRule type="cellIs" dxfId="722" priority="16" operator="equal">
      <formula>"Significant Negative"</formula>
    </cfRule>
    <cfRule type="cellIs" dxfId="721" priority="17" operator="equal">
      <formula>"Minor Negative"</formula>
    </cfRule>
    <cfRule type="cellIs" dxfId="720" priority="18" operator="equal">
      <formula>"Uncertain"</formula>
    </cfRule>
    <cfRule type="cellIs" dxfId="719" priority="19" operator="equal">
      <formula>"Neutral"</formula>
    </cfRule>
    <cfRule type="cellIs" dxfId="718" priority="20" operator="equal">
      <formula>"Minor Positive"</formula>
    </cfRule>
    <cfRule type="cellIs" dxfId="717" priority="21" operator="equal">
      <formula>"Significant Positive"</formula>
    </cfRule>
  </conditionalFormatting>
  <conditionalFormatting sqref="J42">
    <cfRule type="cellIs" dxfId="716" priority="10" operator="equal">
      <formula>"Significant Negative"</formula>
    </cfRule>
    <cfRule type="cellIs" dxfId="715" priority="11" operator="equal">
      <formula>"Minor Negative"</formula>
    </cfRule>
    <cfRule type="cellIs" dxfId="714" priority="12" operator="equal">
      <formula>"Uncertain"</formula>
    </cfRule>
    <cfRule type="cellIs" dxfId="713" priority="13" operator="equal">
      <formula>"Neutral"</formula>
    </cfRule>
    <cfRule type="cellIs" dxfId="712" priority="14" operator="equal">
      <formula>"Minor Positive"</formula>
    </cfRule>
    <cfRule type="cellIs" dxfId="711" priority="15" operator="equal">
      <formula>"Significant Positive"</formula>
    </cfRule>
  </conditionalFormatting>
  <conditionalFormatting sqref="J47">
    <cfRule type="cellIs" dxfId="710" priority="34" operator="equal">
      <formula>"Significant Negative"</formula>
    </cfRule>
    <cfRule type="cellIs" dxfId="709" priority="35" operator="equal">
      <formula>"Minor Negative"</formula>
    </cfRule>
    <cfRule type="cellIs" dxfId="708" priority="36" operator="equal">
      <formula>"Uncertain"</formula>
    </cfRule>
    <cfRule type="cellIs" dxfId="707" priority="37" operator="equal">
      <formula>"Neutral"</formula>
    </cfRule>
    <cfRule type="cellIs" dxfId="706" priority="38" operator="equal">
      <formula>"Minor Positive"</formula>
    </cfRule>
    <cfRule type="cellIs" dxfId="705" priority="39" operator="equal">
      <formula>"Significant Positive"</formula>
    </cfRule>
  </conditionalFormatting>
  <conditionalFormatting sqref="J54">
    <cfRule type="cellIs" dxfId="704" priority="4" operator="equal">
      <formula>"Significant Negative"</formula>
    </cfRule>
    <cfRule type="cellIs" dxfId="703" priority="5" operator="equal">
      <formula>"Minor Negative"</formula>
    </cfRule>
    <cfRule type="cellIs" dxfId="702" priority="6" operator="equal">
      <formula>"Uncertain"</formula>
    </cfRule>
    <cfRule type="cellIs" dxfId="701" priority="7" operator="equal">
      <formula>"Neutral"</formula>
    </cfRule>
    <cfRule type="cellIs" dxfId="700" priority="8" operator="equal">
      <formula>"Minor Positive"</formula>
    </cfRule>
    <cfRule type="cellIs" dxfId="699"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2885DB-B12F-45F6-96EB-EE4A673AF612}">
          <x14:formula1>
            <xm:f>'Drop downs'!$G$2:$G$7</xm:f>
          </x14:formula1>
          <xm:sqref>J8 J18 J20 J28 J36 J42 J84 J54 J57 J65 J72 J77 J47 J49</xm:sqref>
        </x14:dataValidation>
        <x14:dataValidation type="list" allowBlank="1" showInputMessage="1" showErrorMessage="1" xr:uid="{75838A07-23B1-49B8-804E-5E5E86D36B43}">
          <x14:formula1>
            <xm:f>'Drop downs'!$F$2:$F$6</xm:f>
          </x14:formula1>
          <xm:sqref>I8 I18 I20 I28 I36 I42 I84 I54 I57 I65 I72 I77 I47 I49</xm:sqref>
        </x14:dataValidation>
        <x14:dataValidation type="list" allowBlank="1" showInputMessage="1" showErrorMessage="1" xr:uid="{FBF45453-2E82-48CD-92BD-793995F1FA3D}">
          <x14:formula1>
            <xm:f>'Drop downs'!$E$2:$E$6</xm:f>
          </x14:formula1>
          <xm:sqref>H8 H18 H20 H28 H36 H42 H84 H54 H57 H65 H72 H77 H47 H49</xm:sqref>
        </x14:dataValidation>
        <x14:dataValidation type="list" allowBlank="1" showInputMessage="1" showErrorMessage="1" xr:uid="{D52CD377-FD6C-4267-8A82-D46D37937FEB}">
          <x14:formula1>
            <xm:f>'Drop downs'!$D$2:$D$7</xm:f>
          </x14:formula1>
          <xm:sqref>G8 G18 G20 G28 G36 G42 G84 G54 G57 G65 G72 G77 G47 G49</xm:sqref>
        </x14:dataValidation>
        <x14:dataValidation type="list" allowBlank="1" showInputMessage="1" showErrorMessage="1" xr:uid="{B2994105-F1F5-4B46-8016-041F868530AF}">
          <x14:formula1>
            <xm:f>'Drop downs'!$C$2:$C$5</xm:f>
          </x14:formula1>
          <xm:sqref>F8 F18 F20 F28 F36 F42 F84 F54 F57 F65 F72 F77 F47 F49</xm:sqref>
        </x14:dataValidation>
        <x14:dataValidation type="list" allowBlank="1" showInputMessage="1" showErrorMessage="1" xr:uid="{C60C247D-0FC8-4AA5-9470-BEE4DDB33AB3}">
          <x14:formula1>
            <xm:f>'Drop downs'!$B$2:$B$4</xm:f>
          </x14:formula1>
          <xm:sqref>E8 E18 E20 E28 E36 E42 E84 E54 E57 E65 E72 E77 E47 E49</xm:sqref>
        </x14:dataValidation>
        <x14:dataValidation type="list" allowBlank="1" showInputMessage="1" showErrorMessage="1" xr:uid="{CA6CBE47-BEF6-41F6-8A75-8BDFBEDD895C}">
          <x14:formula1>
            <xm:f>'Drop downs'!$J$2:$J$3</xm:f>
          </x14:formula1>
          <xm:sqref>L8 L18 L20 L28 L36 L42 L84 L54 L57 L65 L72 L77 L47 L49</xm:sqref>
        </x14:dataValidation>
        <x14:dataValidation type="list" allowBlank="1" showInputMessage="1" showErrorMessage="1" xr:uid="{E320D2D1-1A89-4041-8373-AAEECF3F520D}">
          <x14:formula1>
            <xm:f>'Drop downs'!$A$2:$A$3</xm:f>
          </x14:formula1>
          <xm:sqref>D8:D87</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9604-4FA5-4CB5-8EC3-C039DF700E00}">
  <sheetPr codeName="Sheet56">
    <tabColor theme="4" tint="0.79998168889431442"/>
  </sheetPr>
  <dimension ref="A1:V98"/>
  <sheetViews>
    <sheetView topLeftCell="A41" zoomScale="40" zoomScaleNormal="40" workbookViewId="0">
      <selection activeCell="N7" sqref="N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30</v>
      </c>
      <c r="C1" s="545" t="s">
        <v>1260</v>
      </c>
      <c r="D1" s="321"/>
      <c r="E1" s="321"/>
      <c r="F1" s="322"/>
      <c r="G1" s="16"/>
      <c r="I1" s="7"/>
      <c r="J1" s="7"/>
      <c r="K1" s="7"/>
    </row>
    <row r="2" spans="1:22" x14ac:dyDescent="0.35">
      <c r="A2" s="74" t="s">
        <v>31</v>
      </c>
      <c r="B2" s="9"/>
      <c r="C2" s="323" t="s">
        <v>1212</v>
      </c>
      <c r="D2" s="323"/>
      <c r="E2" s="323"/>
      <c r="F2" s="324"/>
      <c r="I2" s="8"/>
      <c r="J2" s="8"/>
      <c r="K2" s="8"/>
    </row>
    <row r="3" spans="1:22" ht="29.15" customHeight="1" x14ac:dyDescent="0.35">
      <c r="A3" s="75" t="s">
        <v>32</v>
      </c>
      <c r="B3" s="4"/>
      <c r="C3" s="323" t="s">
        <v>1261</v>
      </c>
      <c r="D3" s="323"/>
      <c r="E3" s="323"/>
      <c r="F3" s="324"/>
      <c r="I3" s="8"/>
      <c r="J3" s="8"/>
      <c r="K3" s="8"/>
    </row>
    <row r="4" spans="1:22" ht="17.25" customHeight="1" x14ac:dyDescent="0.35">
      <c r="A4" s="75" t="s">
        <v>33</v>
      </c>
      <c r="B4" s="17"/>
      <c r="C4" s="289" t="s">
        <v>447</v>
      </c>
      <c r="D4" s="289"/>
      <c r="E4" s="289"/>
      <c r="F4" s="290"/>
      <c r="I4" s="8"/>
      <c r="J4" s="8"/>
      <c r="K4" s="8"/>
    </row>
    <row r="5" spans="1:22" ht="15" thickBot="1" x14ac:dyDescent="0.4"/>
    <row r="6" spans="1:22" ht="15" thickBot="1" x14ac:dyDescent="0.4">
      <c r="A6" s="285" t="s">
        <v>34</v>
      </c>
      <c r="B6" s="285"/>
      <c r="C6" s="285"/>
      <c r="D6" s="76"/>
      <c r="E6" s="406" t="s">
        <v>35</v>
      </c>
      <c r="F6" s="407"/>
      <c r="G6" s="407"/>
      <c r="H6" s="407"/>
      <c r="I6" s="407"/>
      <c r="J6" s="407"/>
      <c r="K6" s="407"/>
      <c r="L6" s="407"/>
      <c r="M6" s="407"/>
      <c r="N6" s="408"/>
      <c r="R6" s="18"/>
      <c r="S6" s="18"/>
      <c r="T6" s="18"/>
      <c r="U6" s="18"/>
    </row>
    <row r="7" spans="1:22" ht="47" thickBot="1" x14ac:dyDescent="0.4">
      <c r="A7" s="78" t="s">
        <v>320</v>
      </c>
      <c r="B7" s="78" t="s">
        <v>37</v>
      </c>
      <c r="C7" s="78" t="s">
        <v>321</v>
      </c>
      <c r="D7" s="78" t="s">
        <v>322</v>
      </c>
      <c r="E7" s="103" t="s">
        <v>40</v>
      </c>
      <c r="F7" s="103" t="s">
        <v>41</v>
      </c>
      <c r="G7" s="103" t="s">
        <v>42</v>
      </c>
      <c r="H7" s="103" t="s">
        <v>43</v>
      </c>
      <c r="I7" s="103" t="s">
        <v>44</v>
      </c>
      <c r="J7" s="103" t="s">
        <v>45</v>
      </c>
      <c r="K7" s="103" t="s">
        <v>46</v>
      </c>
      <c r="L7" s="103" t="s">
        <v>47</v>
      </c>
      <c r="M7" s="103" t="s">
        <v>48</v>
      </c>
      <c r="N7" s="155" t="s">
        <v>465</v>
      </c>
      <c r="R7" s="2" t="str">
        <f>A89</f>
        <v>Significant Negative and Uncertain Effects</v>
      </c>
      <c r="S7" s="2" t="str">
        <f>A91</f>
        <v>Significant Positive Effects</v>
      </c>
      <c r="T7" s="2" t="str">
        <f>A93</f>
        <v>Potential Cumulative Effects Identified</v>
      </c>
      <c r="U7" t="s">
        <v>48</v>
      </c>
      <c r="V7" t="s">
        <v>323</v>
      </c>
    </row>
    <row r="8" spans="1:22" ht="29" x14ac:dyDescent="0.35">
      <c r="A8" s="376" t="s">
        <v>254</v>
      </c>
      <c r="B8" s="387" t="s">
        <v>118</v>
      </c>
      <c r="C8" s="86" t="s">
        <v>324</v>
      </c>
      <c r="D8" s="86" t="s">
        <v>257</v>
      </c>
      <c r="E8" s="385" t="s">
        <v>103</v>
      </c>
      <c r="F8" s="385" t="s">
        <v>103</v>
      </c>
      <c r="G8" s="385" t="s">
        <v>103</v>
      </c>
      <c r="H8" s="385" t="s">
        <v>103</v>
      </c>
      <c r="I8" s="385" t="s">
        <v>103</v>
      </c>
      <c r="J8" s="370" t="s">
        <v>161</v>
      </c>
      <c r="K8" s="379" t="s">
        <v>438</v>
      </c>
      <c r="L8" s="370"/>
      <c r="M8" s="374"/>
      <c r="N8" s="390"/>
      <c r="R8" s="12" t="str">
        <f>IF(OR(J8='Drop downs'!$G$7,J8='Drop downs'!$G$5), B8&amp;": "&amp;K8&amp;CHAR(10),"")</f>
        <v/>
      </c>
      <c r="S8" s="12" t="str">
        <f>IF(J8='Drop downs'!$G$2,B8&amp;": "&amp;K8&amp;""," ")</f>
        <v xml:space="preserve"> </v>
      </c>
      <c r="T8" s="12" t="str">
        <f>IF(GI5_Food_Growing!E8='Drop downs'!$B$6,GI5_Food_Growing!B8&amp;": "&amp;GI5_Food_Growing!K8&amp;"","")</f>
        <v/>
      </c>
      <c r="U8" t="str">
        <f>IF(M8&gt;0,B8&amp;":"&amp;M8&amp;"
","")</f>
        <v/>
      </c>
      <c r="V8" t="str">
        <f>IF(N8&gt;0,B8&amp;":"&amp;N8&amp;"
","")</f>
        <v/>
      </c>
    </row>
    <row r="9" spans="1:22" x14ac:dyDescent="0.35">
      <c r="A9" s="377"/>
      <c r="B9" s="388"/>
      <c r="C9" s="24" t="s">
        <v>325</v>
      </c>
      <c r="D9" s="24" t="s">
        <v>257</v>
      </c>
      <c r="E9" s="386"/>
      <c r="F9" s="386"/>
      <c r="G9" s="386"/>
      <c r="H9" s="386"/>
      <c r="I9" s="386"/>
      <c r="J9" s="358"/>
      <c r="K9" s="296"/>
      <c r="L9" s="358"/>
      <c r="M9" s="293"/>
      <c r="N9" s="391"/>
      <c r="R9" s="12"/>
      <c r="S9" s="12"/>
      <c r="T9" s="12"/>
    </row>
    <row r="10" spans="1:22" x14ac:dyDescent="0.35">
      <c r="A10" s="377"/>
      <c r="B10" s="388"/>
      <c r="C10" s="24" t="s">
        <v>326</v>
      </c>
      <c r="D10" s="24" t="s">
        <v>257</v>
      </c>
      <c r="E10" s="386"/>
      <c r="F10" s="386"/>
      <c r="G10" s="386"/>
      <c r="H10" s="386"/>
      <c r="I10" s="386"/>
      <c r="J10" s="358"/>
      <c r="K10" s="296"/>
      <c r="L10" s="358"/>
      <c r="M10" s="293"/>
      <c r="N10" s="391"/>
      <c r="R10" s="12"/>
      <c r="S10" s="12"/>
      <c r="T10" s="12"/>
    </row>
    <row r="11" spans="1:22" x14ac:dyDescent="0.35">
      <c r="A11" s="377"/>
      <c r="B11" s="388"/>
      <c r="C11" s="24" t="s">
        <v>327</v>
      </c>
      <c r="D11" s="24" t="s">
        <v>257</v>
      </c>
      <c r="E11" s="386"/>
      <c r="F11" s="386"/>
      <c r="G11" s="386"/>
      <c r="H11" s="386"/>
      <c r="I11" s="386"/>
      <c r="J11" s="358"/>
      <c r="K11" s="296"/>
      <c r="L11" s="358"/>
      <c r="M11" s="293"/>
      <c r="N11" s="391"/>
      <c r="R11" s="12"/>
      <c r="S11" s="12"/>
      <c r="T11" s="12"/>
    </row>
    <row r="12" spans="1:22" x14ac:dyDescent="0.35">
      <c r="A12" s="377"/>
      <c r="B12" s="388"/>
      <c r="C12" s="24" t="s">
        <v>328</v>
      </c>
      <c r="D12" s="24" t="s">
        <v>257</v>
      </c>
      <c r="E12" s="386"/>
      <c r="F12" s="386"/>
      <c r="G12" s="386"/>
      <c r="H12" s="386"/>
      <c r="I12" s="386"/>
      <c r="J12" s="358"/>
      <c r="K12" s="296"/>
      <c r="L12" s="358"/>
      <c r="M12" s="293"/>
      <c r="N12" s="391"/>
      <c r="R12" s="12"/>
      <c r="S12" s="12"/>
      <c r="T12" s="12"/>
    </row>
    <row r="13" spans="1:22" x14ac:dyDescent="0.35">
      <c r="A13" s="377"/>
      <c r="B13" s="388"/>
      <c r="C13" s="24" t="s">
        <v>329</v>
      </c>
      <c r="D13" s="24" t="s">
        <v>257</v>
      </c>
      <c r="E13" s="386"/>
      <c r="F13" s="386"/>
      <c r="G13" s="386"/>
      <c r="H13" s="386"/>
      <c r="I13" s="386"/>
      <c r="J13" s="358"/>
      <c r="K13" s="296"/>
      <c r="L13" s="358"/>
      <c r="M13" s="293"/>
      <c r="N13" s="391"/>
      <c r="R13" s="12"/>
      <c r="S13" s="12"/>
      <c r="T13" s="12"/>
    </row>
    <row r="14" spans="1:22" x14ac:dyDescent="0.35">
      <c r="A14" s="377"/>
      <c r="B14" s="388"/>
      <c r="C14" s="24" t="s">
        <v>330</v>
      </c>
      <c r="D14" s="24" t="s">
        <v>257</v>
      </c>
      <c r="E14" s="386"/>
      <c r="F14" s="386"/>
      <c r="G14" s="386"/>
      <c r="H14" s="386"/>
      <c r="I14" s="386"/>
      <c r="J14" s="358"/>
      <c r="K14" s="296"/>
      <c r="L14" s="358"/>
      <c r="M14" s="293"/>
      <c r="N14" s="391"/>
      <c r="R14" s="12"/>
      <c r="S14" s="12"/>
      <c r="T14" s="12"/>
    </row>
    <row r="15" spans="1:22" x14ac:dyDescent="0.35">
      <c r="A15" s="377"/>
      <c r="B15" s="388"/>
      <c r="C15" s="24" t="s">
        <v>331</v>
      </c>
      <c r="D15" s="24" t="s">
        <v>257</v>
      </c>
      <c r="E15" s="386"/>
      <c r="F15" s="386"/>
      <c r="G15" s="386"/>
      <c r="H15" s="386"/>
      <c r="I15" s="386"/>
      <c r="J15" s="358"/>
      <c r="K15" s="296"/>
      <c r="L15" s="358"/>
      <c r="M15" s="293"/>
      <c r="N15" s="391"/>
      <c r="R15" s="12"/>
      <c r="S15" s="12"/>
      <c r="T15" s="12"/>
    </row>
    <row r="16" spans="1:22" ht="29" x14ac:dyDescent="0.35">
      <c r="A16" s="377"/>
      <c r="B16" s="388"/>
      <c r="C16" s="24" t="s">
        <v>332</v>
      </c>
      <c r="D16" s="24" t="s">
        <v>257</v>
      </c>
      <c r="E16" s="386"/>
      <c r="F16" s="386"/>
      <c r="G16" s="386"/>
      <c r="H16" s="386"/>
      <c r="I16" s="386"/>
      <c r="J16" s="358"/>
      <c r="K16" s="296"/>
      <c r="L16" s="358"/>
      <c r="M16" s="293"/>
      <c r="N16" s="391"/>
      <c r="R16" s="12"/>
      <c r="S16" s="12"/>
      <c r="T16" s="12"/>
    </row>
    <row r="17" spans="1:22" ht="15" thickBot="1" x14ac:dyDescent="0.4">
      <c r="A17" s="382"/>
      <c r="B17" s="327"/>
      <c r="C17" s="88" t="s">
        <v>333</v>
      </c>
      <c r="D17" s="88" t="s">
        <v>257</v>
      </c>
      <c r="E17" s="521"/>
      <c r="F17" s="521"/>
      <c r="G17" s="521"/>
      <c r="H17" s="521"/>
      <c r="I17" s="521"/>
      <c r="J17" s="359"/>
      <c r="K17" s="361"/>
      <c r="L17" s="359"/>
      <c r="M17" s="363"/>
      <c r="N17" s="393"/>
      <c r="R17" s="12"/>
      <c r="S17" s="12"/>
      <c r="T17" s="12"/>
    </row>
    <row r="18" spans="1:22" ht="39" customHeight="1" x14ac:dyDescent="0.35">
      <c r="A18" s="364" t="s">
        <v>334</v>
      </c>
      <c r="B18" s="367" t="s">
        <v>119</v>
      </c>
      <c r="C18" s="92" t="s">
        <v>335</v>
      </c>
      <c r="D18" s="92" t="s">
        <v>257</v>
      </c>
      <c r="E18" s="332" t="s">
        <v>103</v>
      </c>
      <c r="F18" s="332" t="s">
        <v>103</v>
      </c>
      <c r="G18" s="332" t="s">
        <v>103</v>
      </c>
      <c r="H18" s="332" t="s">
        <v>103</v>
      </c>
      <c r="I18" s="332" t="s">
        <v>103</v>
      </c>
      <c r="J18" s="332" t="s">
        <v>161</v>
      </c>
      <c r="K18" s="360" t="s">
        <v>438</v>
      </c>
      <c r="L18" s="332"/>
      <c r="M18" s="362"/>
      <c r="N18" s="394"/>
      <c r="R18" s="12" t="str">
        <f>IF(OR(J18='Drop downs'!$G$7,J18='Drop downs'!$G$5), B18&amp;": "&amp;K18&amp;CHAR(10),"")</f>
        <v/>
      </c>
      <c r="S18" s="12" t="str">
        <f>IF(J18='Drop downs'!$G$2,B18&amp;": "&amp;K18&amp;""," ")</f>
        <v xml:space="preserve"> </v>
      </c>
      <c r="T18" s="12" t="str">
        <f>IF(GI5_Food_Growing!E18='Drop downs'!$B$6,GI5_Food_Growing!B18&amp;": "&amp;GI5_Food_Growing!K18&amp;"","")</f>
        <v/>
      </c>
      <c r="U18" t="str">
        <f t="shared" ref="U18:U72" si="0">IF(M18&gt;0,B18&amp;":"&amp;M18&amp;"
","")</f>
        <v/>
      </c>
      <c r="V18" t="str">
        <f>IF(N18&gt;0,B18&amp;":"&amp;N18&amp;"
","")</f>
        <v/>
      </c>
    </row>
    <row r="19" spans="1:22" ht="50.25" customHeight="1" thickBot="1" x14ac:dyDescent="0.4">
      <c r="A19" s="366"/>
      <c r="B19" s="369"/>
      <c r="C19" s="88" t="s">
        <v>336</v>
      </c>
      <c r="D19" s="88" t="s">
        <v>257</v>
      </c>
      <c r="E19" s="359"/>
      <c r="F19" s="359"/>
      <c r="G19" s="359"/>
      <c r="H19" s="359"/>
      <c r="I19" s="359"/>
      <c r="J19" s="359"/>
      <c r="K19" s="361"/>
      <c r="L19" s="359"/>
      <c r="M19" s="363"/>
      <c r="N19" s="393"/>
      <c r="R19" s="12"/>
      <c r="S19" s="12"/>
      <c r="T19" s="12"/>
    </row>
    <row r="20" spans="1:22" ht="72.5" x14ac:dyDescent="0.35">
      <c r="A20" s="381" t="s">
        <v>337</v>
      </c>
      <c r="B20" s="367" t="s">
        <v>120</v>
      </c>
      <c r="C20" s="82" t="s">
        <v>338</v>
      </c>
      <c r="D20" s="82" t="s">
        <v>257</v>
      </c>
      <c r="E20" s="332" t="s">
        <v>103</v>
      </c>
      <c r="F20" s="332" t="s">
        <v>103</v>
      </c>
      <c r="G20" s="332" t="s">
        <v>103</v>
      </c>
      <c r="H20" s="332" t="s">
        <v>103</v>
      </c>
      <c r="I20" s="332" t="s">
        <v>103</v>
      </c>
      <c r="J20" s="332" t="s">
        <v>161</v>
      </c>
      <c r="K20" s="360" t="s">
        <v>438</v>
      </c>
      <c r="L20" s="332"/>
      <c r="M20" s="362"/>
      <c r="N20" s="394"/>
      <c r="R20" s="12" t="str">
        <f>IF(OR(J20='Drop downs'!$G$7,J20='Drop downs'!$G$5), B20&amp;": "&amp;K20&amp;CHAR(10),"")</f>
        <v/>
      </c>
      <c r="S20" s="12" t="str">
        <f>IF(J20='Drop downs'!$G$2,B20&amp;": "&amp;K20&amp;""," ")</f>
        <v xml:space="preserve"> </v>
      </c>
      <c r="T20" s="12" t="str">
        <f>IF(GI5_Food_Growing!E20='Drop downs'!$B$6,GI5_Food_Growing!B20&amp;": "&amp;GI5_Food_Growing!K20&amp;"","")</f>
        <v/>
      </c>
      <c r="U20" t="str">
        <f t="shared" si="0"/>
        <v/>
      </c>
      <c r="V20" t="str">
        <f>IF(N20&gt;0,B20&amp;":"&amp;N20&amp;"
","")</f>
        <v/>
      </c>
    </row>
    <row r="21" spans="1:22" ht="14.5" customHeight="1" x14ac:dyDescent="0.35">
      <c r="A21" s="377"/>
      <c r="B21" s="368"/>
      <c r="C21" s="3" t="s">
        <v>339</v>
      </c>
      <c r="D21" s="82" t="s">
        <v>257</v>
      </c>
      <c r="E21" s="358"/>
      <c r="F21" s="358"/>
      <c r="G21" s="358"/>
      <c r="H21" s="358"/>
      <c r="I21" s="358"/>
      <c r="J21" s="358"/>
      <c r="K21" s="296"/>
      <c r="L21" s="358"/>
      <c r="M21" s="293"/>
      <c r="N21" s="391"/>
      <c r="R21" s="12"/>
      <c r="S21" s="12"/>
      <c r="T21" s="12"/>
    </row>
    <row r="22" spans="1:22" ht="14.5" customHeight="1" x14ac:dyDescent="0.35">
      <c r="A22" s="377"/>
      <c r="B22" s="368"/>
      <c r="C22" s="3" t="s">
        <v>340</v>
      </c>
      <c r="D22" s="82" t="s">
        <v>257</v>
      </c>
      <c r="E22" s="358"/>
      <c r="F22" s="358"/>
      <c r="G22" s="358"/>
      <c r="H22" s="358"/>
      <c r="I22" s="358"/>
      <c r="J22" s="358"/>
      <c r="K22" s="296"/>
      <c r="L22" s="358"/>
      <c r="M22" s="293"/>
      <c r="N22" s="391"/>
      <c r="R22" s="12"/>
      <c r="S22" s="12"/>
      <c r="T22" s="12"/>
    </row>
    <row r="23" spans="1:22" x14ac:dyDescent="0.35">
      <c r="A23" s="377"/>
      <c r="B23" s="368"/>
      <c r="C23" s="3" t="s">
        <v>341</v>
      </c>
      <c r="D23" s="82" t="s">
        <v>257</v>
      </c>
      <c r="E23" s="358"/>
      <c r="F23" s="358"/>
      <c r="G23" s="358"/>
      <c r="H23" s="358"/>
      <c r="I23" s="358"/>
      <c r="J23" s="358"/>
      <c r="K23" s="296"/>
      <c r="L23" s="358"/>
      <c r="M23" s="293"/>
      <c r="N23" s="391"/>
      <c r="R23" s="12"/>
      <c r="S23" s="12"/>
      <c r="T23" s="12"/>
    </row>
    <row r="24" spans="1:22" ht="14.5" customHeight="1" x14ac:dyDescent="0.35">
      <c r="A24" s="377"/>
      <c r="B24" s="368"/>
      <c r="C24" s="3" t="s">
        <v>342</v>
      </c>
      <c r="D24" s="82" t="s">
        <v>257</v>
      </c>
      <c r="E24" s="358"/>
      <c r="F24" s="358"/>
      <c r="G24" s="358"/>
      <c r="H24" s="358"/>
      <c r="I24" s="358"/>
      <c r="J24" s="358"/>
      <c r="K24" s="296"/>
      <c r="L24" s="358"/>
      <c r="M24" s="293"/>
      <c r="N24" s="391"/>
      <c r="R24" s="12"/>
      <c r="S24" s="12"/>
      <c r="T24" s="12"/>
    </row>
    <row r="25" spans="1:22" ht="29" x14ac:dyDescent="0.35">
      <c r="A25" s="377"/>
      <c r="B25" s="368"/>
      <c r="C25" s="3" t="s">
        <v>343</v>
      </c>
      <c r="D25" s="82" t="s">
        <v>257</v>
      </c>
      <c r="E25" s="358"/>
      <c r="F25" s="358"/>
      <c r="G25" s="358"/>
      <c r="H25" s="358"/>
      <c r="I25" s="358"/>
      <c r="J25" s="358"/>
      <c r="K25" s="296"/>
      <c r="L25" s="358"/>
      <c r="M25" s="293"/>
      <c r="N25" s="391"/>
      <c r="R25" s="12"/>
      <c r="S25" s="12"/>
      <c r="T25" s="12"/>
    </row>
    <row r="26" spans="1:22" ht="14.5" customHeight="1" x14ac:dyDescent="0.35">
      <c r="A26" s="377"/>
      <c r="B26" s="368"/>
      <c r="C26" s="3" t="s">
        <v>344</v>
      </c>
      <c r="D26" s="82" t="s">
        <v>257</v>
      </c>
      <c r="E26" s="358"/>
      <c r="F26" s="358"/>
      <c r="G26" s="358"/>
      <c r="H26" s="358"/>
      <c r="I26" s="358"/>
      <c r="J26" s="358"/>
      <c r="K26" s="296"/>
      <c r="L26" s="358"/>
      <c r="M26" s="293"/>
      <c r="N26" s="391"/>
      <c r="R26" s="12"/>
      <c r="S26" s="12"/>
      <c r="T26" s="12"/>
    </row>
    <row r="27" spans="1:22" ht="29.5" thickBot="1" x14ac:dyDescent="0.4">
      <c r="A27" s="382"/>
      <c r="B27" s="369"/>
      <c r="C27" s="80" t="s">
        <v>345</v>
      </c>
      <c r="D27" s="82" t="s">
        <v>257</v>
      </c>
      <c r="E27" s="359"/>
      <c r="F27" s="359"/>
      <c r="G27" s="359"/>
      <c r="H27" s="359"/>
      <c r="I27" s="359"/>
      <c r="J27" s="359"/>
      <c r="K27" s="361"/>
      <c r="L27" s="359"/>
      <c r="M27" s="363"/>
      <c r="N27" s="393"/>
      <c r="R27" s="12"/>
      <c r="S27" s="12"/>
      <c r="T27" s="12"/>
    </row>
    <row r="28" spans="1:22" ht="29" x14ac:dyDescent="0.35">
      <c r="A28" s="381" t="s">
        <v>346</v>
      </c>
      <c r="B28" s="367" t="s">
        <v>121</v>
      </c>
      <c r="C28" s="91" t="s">
        <v>347</v>
      </c>
      <c r="D28" s="82" t="s">
        <v>257</v>
      </c>
      <c r="E28" s="332" t="s">
        <v>421</v>
      </c>
      <c r="F28" s="332" t="s">
        <v>444</v>
      </c>
      <c r="G28" s="332" t="s">
        <v>510</v>
      </c>
      <c r="H28" s="332" t="s">
        <v>631</v>
      </c>
      <c r="I28" s="332" t="s">
        <v>425</v>
      </c>
      <c r="J28" s="332" t="s">
        <v>159</v>
      </c>
      <c r="K28" s="360" t="s">
        <v>1262</v>
      </c>
      <c r="L28" s="332"/>
      <c r="M28" s="362"/>
      <c r="N28" s="394"/>
      <c r="R28" s="12" t="str">
        <f>IF(OR(J28='Drop downs'!$G$7,J28='Drop downs'!$G$5), B28&amp;": "&amp;K28&amp;CHAR(10),"")</f>
        <v/>
      </c>
      <c r="S28" s="12" t="str">
        <f>IF(J28='Drop downs'!$G$2,B28&amp;": "&amp;K28&amp;""," ")</f>
        <v xml:space="preserve"> </v>
      </c>
      <c r="T28" s="12" t="str">
        <f>IF(GI5_Food_Growing!E28='Drop downs'!$B$6,GI5_Food_Growing!B28&amp;": "&amp;GI5_Food_Growing!K28&amp;"","")</f>
        <v/>
      </c>
      <c r="U28" t="str">
        <f t="shared" si="0"/>
        <v/>
      </c>
      <c r="V28" t="str">
        <f>IF(N28&gt;0,B28&amp;":"&amp;N28&amp;"
","")</f>
        <v/>
      </c>
    </row>
    <row r="29" spans="1:22" ht="29" x14ac:dyDescent="0.35">
      <c r="A29" s="377"/>
      <c r="B29" s="368"/>
      <c r="C29" s="83" t="s">
        <v>348</v>
      </c>
      <c r="D29" s="3" t="s">
        <v>257</v>
      </c>
      <c r="E29" s="358"/>
      <c r="F29" s="358"/>
      <c r="G29" s="358"/>
      <c r="H29" s="358"/>
      <c r="I29" s="358"/>
      <c r="J29" s="358"/>
      <c r="K29" s="296"/>
      <c r="L29" s="358"/>
      <c r="M29" s="293"/>
      <c r="N29" s="391"/>
      <c r="R29" s="12"/>
      <c r="S29" s="12"/>
      <c r="T29" s="12"/>
    </row>
    <row r="30" spans="1:22" x14ac:dyDescent="0.35">
      <c r="A30" s="377"/>
      <c r="B30" s="368"/>
      <c r="C30" s="83" t="s">
        <v>349</v>
      </c>
      <c r="D30" s="3" t="s">
        <v>257</v>
      </c>
      <c r="E30" s="358"/>
      <c r="F30" s="358"/>
      <c r="G30" s="358"/>
      <c r="H30" s="358"/>
      <c r="I30" s="358"/>
      <c r="J30" s="358"/>
      <c r="K30" s="296"/>
      <c r="L30" s="358"/>
      <c r="M30" s="293"/>
      <c r="N30" s="391"/>
      <c r="R30" s="12"/>
      <c r="S30" s="12"/>
      <c r="T30" s="12"/>
    </row>
    <row r="31" spans="1:22" ht="30" customHeight="1" x14ac:dyDescent="0.35">
      <c r="A31" s="377"/>
      <c r="B31" s="368"/>
      <c r="C31" s="83" t="s">
        <v>350</v>
      </c>
      <c r="D31" s="3" t="s">
        <v>257</v>
      </c>
      <c r="E31" s="358"/>
      <c r="F31" s="358"/>
      <c r="G31" s="358"/>
      <c r="H31" s="358"/>
      <c r="I31" s="358"/>
      <c r="J31" s="358"/>
      <c r="K31" s="296"/>
      <c r="L31" s="358"/>
      <c r="M31" s="293"/>
      <c r="N31" s="391"/>
      <c r="R31" s="12"/>
      <c r="S31" s="12"/>
      <c r="T31" s="12"/>
    </row>
    <row r="32" spans="1:22" x14ac:dyDescent="0.35">
      <c r="A32" s="377"/>
      <c r="B32" s="368"/>
      <c r="C32" s="83" t="s">
        <v>351</v>
      </c>
      <c r="D32" s="3" t="s">
        <v>257</v>
      </c>
      <c r="E32" s="358"/>
      <c r="F32" s="358"/>
      <c r="G32" s="358"/>
      <c r="H32" s="358"/>
      <c r="I32" s="358"/>
      <c r="J32" s="358"/>
      <c r="K32" s="296"/>
      <c r="L32" s="358"/>
      <c r="M32" s="293"/>
      <c r="N32" s="391"/>
      <c r="R32" s="12"/>
      <c r="S32" s="12"/>
      <c r="T32" s="12"/>
    </row>
    <row r="33" spans="1:22" x14ac:dyDescent="0.35">
      <c r="A33" s="377"/>
      <c r="B33" s="368"/>
      <c r="C33" s="83" t="s">
        <v>352</v>
      </c>
      <c r="D33" s="3" t="s">
        <v>253</v>
      </c>
      <c r="E33" s="358"/>
      <c r="F33" s="358"/>
      <c r="G33" s="358"/>
      <c r="H33" s="358"/>
      <c r="I33" s="358"/>
      <c r="J33" s="358"/>
      <c r="K33" s="296"/>
      <c r="L33" s="358"/>
      <c r="M33" s="293"/>
      <c r="N33" s="391"/>
      <c r="R33" s="12"/>
      <c r="S33" s="12"/>
      <c r="T33" s="12"/>
    </row>
    <row r="34" spans="1:22" x14ac:dyDescent="0.35">
      <c r="A34" s="377"/>
      <c r="B34" s="368"/>
      <c r="C34" s="83" t="s">
        <v>353</v>
      </c>
      <c r="D34" s="3" t="s">
        <v>253</v>
      </c>
      <c r="E34" s="358"/>
      <c r="F34" s="358"/>
      <c r="G34" s="358"/>
      <c r="H34" s="358"/>
      <c r="I34" s="358"/>
      <c r="J34" s="358"/>
      <c r="K34" s="296"/>
      <c r="L34" s="358"/>
      <c r="M34" s="293"/>
      <c r="N34" s="391"/>
      <c r="R34" s="12"/>
      <c r="S34" s="12"/>
      <c r="T34" s="12"/>
    </row>
    <row r="35" spans="1:22" ht="29.5" customHeight="1" thickBot="1" x14ac:dyDescent="0.4">
      <c r="A35" s="382"/>
      <c r="B35" s="369"/>
      <c r="C35" s="93" t="s">
        <v>354</v>
      </c>
      <c r="D35" s="80" t="s">
        <v>257</v>
      </c>
      <c r="E35" s="359"/>
      <c r="F35" s="359"/>
      <c r="G35" s="359"/>
      <c r="H35" s="359"/>
      <c r="I35" s="359"/>
      <c r="J35" s="359"/>
      <c r="K35" s="361"/>
      <c r="L35" s="359"/>
      <c r="M35" s="363"/>
      <c r="N35" s="393"/>
      <c r="R35" s="12"/>
      <c r="S35" s="12"/>
      <c r="T35" s="12"/>
    </row>
    <row r="36" spans="1:22" x14ac:dyDescent="0.35">
      <c r="A36" s="381" t="s">
        <v>355</v>
      </c>
      <c r="B36" s="367" t="s">
        <v>122</v>
      </c>
      <c r="C36" s="82" t="s">
        <v>356</v>
      </c>
      <c r="D36" s="82" t="s">
        <v>257</v>
      </c>
      <c r="E36" s="332" t="s">
        <v>103</v>
      </c>
      <c r="F36" s="332" t="s">
        <v>103</v>
      </c>
      <c r="G36" s="332" t="s">
        <v>103</v>
      </c>
      <c r="H36" s="332" t="s">
        <v>103</v>
      </c>
      <c r="I36" s="332" t="s">
        <v>103</v>
      </c>
      <c r="J36" s="332" t="s">
        <v>161</v>
      </c>
      <c r="K36" s="360" t="s">
        <v>438</v>
      </c>
      <c r="L36" s="332"/>
      <c r="M36" s="362"/>
      <c r="N36" s="394"/>
      <c r="R36" s="12" t="str">
        <f>IF(OR(J36='Drop downs'!$G$7,J36='Drop downs'!$G$5), B36&amp;": "&amp;K36&amp;CHAR(10),"")</f>
        <v/>
      </c>
      <c r="S36" s="12" t="str">
        <f>IF(J36='Drop downs'!$G$2,B36&amp;": "&amp;K36&amp;""," ")</f>
        <v xml:space="preserve"> </v>
      </c>
      <c r="T36" s="12" t="str">
        <f>IF(GI5_Food_Growing!E36='Drop downs'!$B$6,GI5_Food_Growing!B36&amp;": "&amp;GI5_Food_Growing!K36&amp;"","")</f>
        <v/>
      </c>
      <c r="U36" t="str">
        <f t="shared" si="0"/>
        <v/>
      </c>
      <c r="V36" t="str">
        <f>IF(N36&gt;0,B36&amp;":"&amp;N36&amp;"
","")</f>
        <v/>
      </c>
    </row>
    <row r="37" spans="1:22" ht="29" x14ac:dyDescent="0.35">
      <c r="A37" s="377"/>
      <c r="B37" s="368"/>
      <c r="C37" s="3" t="s">
        <v>357</v>
      </c>
      <c r="D37" s="3" t="s">
        <v>257</v>
      </c>
      <c r="E37" s="358"/>
      <c r="F37" s="358"/>
      <c r="G37" s="358"/>
      <c r="H37" s="358"/>
      <c r="I37" s="358"/>
      <c r="J37" s="358"/>
      <c r="K37" s="296"/>
      <c r="L37" s="358"/>
      <c r="M37" s="293"/>
      <c r="N37" s="391"/>
      <c r="R37" s="12"/>
      <c r="S37" s="12"/>
      <c r="T37" s="12"/>
    </row>
    <row r="38" spans="1:22" x14ac:dyDescent="0.35">
      <c r="A38" s="377"/>
      <c r="B38" s="368"/>
      <c r="C38" s="3" t="s">
        <v>358</v>
      </c>
      <c r="D38" s="3" t="s">
        <v>257</v>
      </c>
      <c r="E38" s="358"/>
      <c r="F38" s="358"/>
      <c r="G38" s="358"/>
      <c r="H38" s="358"/>
      <c r="I38" s="358"/>
      <c r="J38" s="358"/>
      <c r="K38" s="296"/>
      <c r="L38" s="358"/>
      <c r="M38" s="293"/>
      <c r="N38" s="391"/>
      <c r="R38" s="12"/>
      <c r="S38" s="12"/>
      <c r="T38" s="12"/>
    </row>
    <row r="39" spans="1:22" ht="29" x14ac:dyDescent="0.35">
      <c r="A39" s="377"/>
      <c r="B39" s="368"/>
      <c r="C39" s="3" t="s">
        <v>359</v>
      </c>
      <c r="D39" s="3" t="s">
        <v>257</v>
      </c>
      <c r="E39" s="358"/>
      <c r="F39" s="358"/>
      <c r="G39" s="358"/>
      <c r="H39" s="358"/>
      <c r="I39" s="358"/>
      <c r="J39" s="358"/>
      <c r="K39" s="296"/>
      <c r="L39" s="358"/>
      <c r="M39" s="293"/>
      <c r="N39" s="391"/>
      <c r="R39" s="12"/>
      <c r="S39" s="12"/>
      <c r="T39" s="12"/>
    </row>
    <row r="40" spans="1:22" ht="43.5" x14ac:dyDescent="0.35">
      <c r="A40" s="377"/>
      <c r="B40" s="368"/>
      <c r="C40" s="3" t="s">
        <v>360</v>
      </c>
      <c r="D40" s="3" t="s">
        <v>257</v>
      </c>
      <c r="E40" s="358"/>
      <c r="F40" s="358"/>
      <c r="G40" s="358"/>
      <c r="H40" s="358"/>
      <c r="I40" s="358"/>
      <c r="J40" s="358"/>
      <c r="K40" s="296"/>
      <c r="L40" s="358"/>
      <c r="M40" s="293"/>
      <c r="N40" s="391"/>
      <c r="R40" s="12"/>
      <c r="S40" s="12"/>
      <c r="T40" s="12"/>
    </row>
    <row r="41" spans="1:22" ht="29.5" thickBot="1" x14ac:dyDescent="0.4">
      <c r="A41" s="382"/>
      <c r="B41" s="369"/>
      <c r="C41" s="80" t="s">
        <v>361</v>
      </c>
      <c r="D41" s="80" t="s">
        <v>257</v>
      </c>
      <c r="E41" s="359"/>
      <c r="F41" s="359"/>
      <c r="G41" s="359"/>
      <c r="H41" s="359"/>
      <c r="I41" s="359"/>
      <c r="J41" s="359"/>
      <c r="K41" s="361"/>
      <c r="L41" s="359"/>
      <c r="M41" s="363"/>
      <c r="N41" s="393"/>
      <c r="R41" s="12"/>
      <c r="S41" s="12"/>
      <c r="T41" s="12"/>
    </row>
    <row r="42" spans="1:22" ht="29" x14ac:dyDescent="0.35">
      <c r="A42" s="381" t="s">
        <v>362</v>
      </c>
      <c r="B42" s="367" t="s">
        <v>123</v>
      </c>
      <c r="C42" s="82" t="s">
        <v>363</v>
      </c>
      <c r="D42" s="82" t="s">
        <v>257</v>
      </c>
      <c r="E42" s="332" t="s">
        <v>103</v>
      </c>
      <c r="F42" s="332" t="s">
        <v>103</v>
      </c>
      <c r="G42" s="332" t="s">
        <v>103</v>
      </c>
      <c r="H42" s="332" t="s">
        <v>103</v>
      </c>
      <c r="I42" s="332" t="s">
        <v>103</v>
      </c>
      <c r="J42" s="332" t="s">
        <v>161</v>
      </c>
      <c r="K42" s="360" t="s">
        <v>438</v>
      </c>
      <c r="L42" s="332"/>
      <c r="M42" s="362"/>
      <c r="N42" s="394"/>
      <c r="R42" s="12" t="str">
        <f>IF(OR(J42='Drop downs'!$G$7,J42='Drop downs'!$G$5), B42&amp;": "&amp;K42&amp;CHAR(10),"")</f>
        <v/>
      </c>
      <c r="S42" s="12" t="str">
        <f>IF(J42='Drop downs'!$G$2,B42&amp;": "&amp;K42&amp;""," ")</f>
        <v xml:space="preserve"> </v>
      </c>
      <c r="T42" s="12" t="str">
        <f>IF(GI5_Food_Growing!E42='Drop downs'!$B$6,GI5_Food_Growing!B42&amp;": "&amp;GI5_Food_Growing!K42&amp;"","")</f>
        <v/>
      </c>
      <c r="U42" t="str">
        <f t="shared" si="0"/>
        <v/>
      </c>
      <c r="V42" t="str">
        <f>IF(N42&gt;0,B42&amp;":"&amp;N42&amp;"
","")</f>
        <v/>
      </c>
    </row>
    <row r="43" spans="1:22" ht="30" customHeight="1" x14ac:dyDescent="0.35">
      <c r="A43" s="377"/>
      <c r="B43" s="368"/>
      <c r="C43" s="3" t="s">
        <v>364</v>
      </c>
      <c r="D43" s="3" t="s">
        <v>257</v>
      </c>
      <c r="E43" s="358"/>
      <c r="F43" s="358"/>
      <c r="G43" s="358"/>
      <c r="H43" s="358"/>
      <c r="I43" s="358"/>
      <c r="J43" s="358"/>
      <c r="K43" s="296"/>
      <c r="L43" s="358"/>
      <c r="M43" s="293"/>
      <c r="N43" s="391"/>
      <c r="R43" s="12"/>
      <c r="S43" s="12"/>
      <c r="T43" s="12"/>
    </row>
    <row r="44" spans="1:22" x14ac:dyDescent="0.35">
      <c r="A44" s="377"/>
      <c r="B44" s="368"/>
      <c r="C44" s="3" t="s">
        <v>365</v>
      </c>
      <c r="D44" s="3" t="s">
        <v>257</v>
      </c>
      <c r="E44" s="358"/>
      <c r="F44" s="358"/>
      <c r="G44" s="358"/>
      <c r="H44" s="358"/>
      <c r="I44" s="358"/>
      <c r="J44" s="358"/>
      <c r="K44" s="296"/>
      <c r="L44" s="358"/>
      <c r="M44" s="293"/>
      <c r="N44" s="391"/>
      <c r="R44" s="12"/>
      <c r="S44" s="12"/>
      <c r="T44" s="12"/>
    </row>
    <row r="45" spans="1:22" x14ac:dyDescent="0.35">
      <c r="A45" s="377"/>
      <c r="B45" s="368"/>
      <c r="C45" s="3" t="s">
        <v>366</v>
      </c>
      <c r="D45" s="3" t="s">
        <v>257</v>
      </c>
      <c r="E45" s="358"/>
      <c r="F45" s="358"/>
      <c r="G45" s="358"/>
      <c r="H45" s="358"/>
      <c r="I45" s="358"/>
      <c r="J45" s="358"/>
      <c r="K45" s="296"/>
      <c r="L45" s="358"/>
      <c r="M45" s="293"/>
      <c r="N45" s="391"/>
      <c r="R45" s="12"/>
      <c r="S45" s="12"/>
      <c r="T45" s="12"/>
    </row>
    <row r="46" spans="1:22" ht="29.5" thickBot="1" x14ac:dyDescent="0.4">
      <c r="A46" s="382"/>
      <c r="B46" s="369"/>
      <c r="C46" s="80" t="s">
        <v>367</v>
      </c>
      <c r="D46" s="80" t="s">
        <v>257</v>
      </c>
      <c r="E46" s="359"/>
      <c r="F46" s="359"/>
      <c r="G46" s="359"/>
      <c r="H46" s="359"/>
      <c r="I46" s="359"/>
      <c r="J46" s="359"/>
      <c r="K46" s="361"/>
      <c r="L46" s="359"/>
      <c r="M46" s="363"/>
      <c r="N46" s="393"/>
      <c r="R46" s="12"/>
      <c r="S46" s="12"/>
      <c r="T46" s="12"/>
    </row>
    <row r="47" spans="1:22" ht="43.5" x14ac:dyDescent="0.35">
      <c r="A47" s="381" t="s">
        <v>368</v>
      </c>
      <c r="B47" s="367" t="s">
        <v>124</v>
      </c>
      <c r="C47" s="82" t="s">
        <v>369</v>
      </c>
      <c r="D47" s="82" t="s">
        <v>257</v>
      </c>
      <c r="E47" s="332" t="s">
        <v>103</v>
      </c>
      <c r="F47" s="332" t="s">
        <v>103</v>
      </c>
      <c r="G47" s="332" t="s">
        <v>103</v>
      </c>
      <c r="H47" s="332" t="s">
        <v>103</v>
      </c>
      <c r="I47" s="332" t="s">
        <v>103</v>
      </c>
      <c r="J47" s="332" t="s">
        <v>161</v>
      </c>
      <c r="K47" s="360" t="s">
        <v>438</v>
      </c>
      <c r="L47" s="332"/>
      <c r="M47" s="362"/>
      <c r="N47" s="394"/>
      <c r="R47" s="12" t="str">
        <f>IF(OR(J47='Drop downs'!$G$7,J47='Drop downs'!$G$5), B47&amp;": "&amp;K47&amp;CHAR(10),"")</f>
        <v/>
      </c>
      <c r="S47" s="12" t="str">
        <f>IF(J47='Drop downs'!$G$2,B47&amp;": "&amp;K47&amp;""," ")</f>
        <v xml:space="preserve"> </v>
      </c>
      <c r="T47" s="12" t="str">
        <f>IF(GI5_Food_Growing!E47='Drop downs'!$B$6,GI5_Food_Growing!B47&amp;": "&amp;GI5_Food_Growing!K47&amp;"","")</f>
        <v/>
      </c>
      <c r="U47" t="str">
        <f t="shared" si="0"/>
        <v/>
      </c>
      <c r="V47" t="str">
        <f>IF(N47&gt;0,B47&amp;":"&amp;N47&amp;"
","")</f>
        <v/>
      </c>
    </row>
    <row r="48" spans="1:22" ht="52.5" customHeight="1" thickBot="1" x14ac:dyDescent="0.4">
      <c r="A48" s="382"/>
      <c r="B48" s="369"/>
      <c r="C48" s="80" t="s">
        <v>370</v>
      </c>
      <c r="D48" s="80" t="s">
        <v>257</v>
      </c>
      <c r="E48" s="359"/>
      <c r="F48" s="359"/>
      <c r="G48" s="359"/>
      <c r="H48" s="359"/>
      <c r="I48" s="359"/>
      <c r="J48" s="359"/>
      <c r="K48" s="361"/>
      <c r="L48" s="359"/>
      <c r="M48" s="363"/>
      <c r="N48" s="393"/>
      <c r="R48" s="12" t="str">
        <f>IF(OR(J48='Drop downs'!$G$7,J48='Drop downs'!$G$5), B48&amp;": "&amp;K48&amp;CHAR(10),"")</f>
        <v/>
      </c>
      <c r="S48" s="12" t="str">
        <f>IF(J48='Drop downs'!$G$2,B48&amp;": "&amp;K48&amp;""," ")</f>
        <v xml:space="preserve"> </v>
      </c>
      <c r="T48" s="12" t="str">
        <f>IF(GI5_Food_Growing!E48='Drop downs'!$B$6,GI5_Food_Growing!B48&amp;": "&amp;GI5_Food_Growing!K48&amp;"","")</f>
        <v xml:space="preserve">: </v>
      </c>
    </row>
    <row r="49" spans="1:22" ht="29" x14ac:dyDescent="0.35">
      <c r="A49" s="381" t="s">
        <v>371</v>
      </c>
      <c r="B49" s="367" t="s">
        <v>125</v>
      </c>
      <c r="C49" s="92" t="s">
        <v>372</v>
      </c>
      <c r="D49" s="92" t="s">
        <v>257</v>
      </c>
      <c r="E49" s="332" t="s">
        <v>103</v>
      </c>
      <c r="F49" s="332" t="s">
        <v>103</v>
      </c>
      <c r="G49" s="332" t="s">
        <v>103</v>
      </c>
      <c r="H49" s="332" t="s">
        <v>103</v>
      </c>
      <c r="I49" s="332" t="s">
        <v>103</v>
      </c>
      <c r="J49" s="332" t="s">
        <v>161</v>
      </c>
      <c r="K49" s="360" t="s">
        <v>438</v>
      </c>
      <c r="L49" s="332"/>
      <c r="M49" s="362"/>
      <c r="N49" s="394"/>
      <c r="R49" s="12" t="str">
        <f>IF(OR(J49='Drop downs'!$G$7,J49='Drop downs'!$G$5), B49&amp;": "&amp;K49&amp;CHAR(10),"")</f>
        <v/>
      </c>
      <c r="S49" s="12" t="str">
        <f>IF(J49='Drop downs'!$G$2,B49&amp;": "&amp;K49&amp;""," ")</f>
        <v xml:space="preserve"> </v>
      </c>
      <c r="T49" s="12" t="str">
        <f>IF(GI5_Food_Growing!E49='Drop downs'!$B$6,GI5_Food_Growing!B49&amp;": "&amp;GI5_Food_Growing!K49&amp;"","")</f>
        <v/>
      </c>
      <c r="U49" t="str">
        <f t="shared" si="0"/>
        <v/>
      </c>
      <c r="V49" t="str">
        <f>IF(N49&gt;0,B49&amp;":"&amp;N49&amp;"
","")</f>
        <v/>
      </c>
    </row>
    <row r="50" spans="1:22" x14ac:dyDescent="0.35">
      <c r="A50" s="377"/>
      <c r="B50" s="368"/>
      <c r="C50" s="24" t="s">
        <v>373</v>
      </c>
      <c r="D50" s="24" t="s">
        <v>257</v>
      </c>
      <c r="E50" s="358"/>
      <c r="F50" s="358"/>
      <c r="G50" s="358"/>
      <c r="H50" s="358"/>
      <c r="I50" s="358"/>
      <c r="J50" s="358"/>
      <c r="K50" s="296"/>
      <c r="L50" s="358"/>
      <c r="M50" s="293"/>
      <c r="N50" s="391"/>
      <c r="R50" s="12"/>
      <c r="S50" s="12"/>
      <c r="T50" s="12"/>
    </row>
    <row r="51" spans="1:22" x14ac:dyDescent="0.35">
      <c r="A51" s="377"/>
      <c r="B51" s="368"/>
      <c r="C51" s="97" t="s">
        <v>374</v>
      </c>
      <c r="D51" s="24" t="s">
        <v>257</v>
      </c>
      <c r="E51" s="358"/>
      <c r="F51" s="358"/>
      <c r="G51" s="358"/>
      <c r="H51" s="358"/>
      <c r="I51" s="358"/>
      <c r="J51" s="358"/>
      <c r="K51" s="296"/>
      <c r="L51" s="358"/>
      <c r="M51" s="293"/>
      <c r="N51" s="391"/>
      <c r="R51" s="12"/>
      <c r="S51" s="12"/>
      <c r="T51" s="12"/>
    </row>
    <row r="52" spans="1:22" x14ac:dyDescent="0.35">
      <c r="A52" s="377"/>
      <c r="B52" s="368"/>
      <c r="C52" s="24" t="s">
        <v>375</v>
      </c>
      <c r="D52" s="24" t="s">
        <v>257</v>
      </c>
      <c r="E52" s="358"/>
      <c r="F52" s="358"/>
      <c r="G52" s="358"/>
      <c r="H52" s="358"/>
      <c r="I52" s="358"/>
      <c r="J52" s="358"/>
      <c r="K52" s="296"/>
      <c r="L52" s="358"/>
      <c r="M52" s="293"/>
      <c r="N52" s="391"/>
      <c r="R52" s="12"/>
      <c r="S52" s="12"/>
      <c r="T52" s="12"/>
    </row>
    <row r="53" spans="1:22" ht="15" thickBot="1" x14ac:dyDescent="0.4">
      <c r="A53" s="382"/>
      <c r="B53" s="369"/>
      <c r="C53" s="88" t="s">
        <v>376</v>
      </c>
      <c r="D53" s="88" t="s">
        <v>257</v>
      </c>
      <c r="E53" s="359"/>
      <c r="F53" s="359"/>
      <c r="G53" s="359"/>
      <c r="H53" s="359"/>
      <c r="I53" s="359"/>
      <c r="J53" s="359"/>
      <c r="K53" s="361"/>
      <c r="L53" s="359"/>
      <c r="M53" s="363"/>
      <c r="N53" s="393"/>
      <c r="R53" s="12"/>
      <c r="S53" s="12"/>
      <c r="T53" s="12"/>
    </row>
    <row r="54" spans="1:22" ht="29.25" customHeight="1" x14ac:dyDescent="0.35">
      <c r="A54" s="381" t="s">
        <v>377</v>
      </c>
      <c r="B54" s="367" t="s">
        <v>126</v>
      </c>
      <c r="C54" s="96" t="s">
        <v>378</v>
      </c>
      <c r="D54" s="92" t="s">
        <v>253</v>
      </c>
      <c r="E54" s="332" t="s">
        <v>435</v>
      </c>
      <c r="F54" s="332" t="s">
        <v>444</v>
      </c>
      <c r="G54" s="332" t="s">
        <v>510</v>
      </c>
      <c r="H54" s="332" t="s">
        <v>631</v>
      </c>
      <c r="I54" s="332" t="s">
        <v>439</v>
      </c>
      <c r="J54" s="332" t="s">
        <v>159</v>
      </c>
      <c r="K54" s="360" t="s">
        <v>1263</v>
      </c>
      <c r="L54" s="332"/>
      <c r="M54" s="362"/>
      <c r="N54" s="394"/>
      <c r="R54" s="12" t="str">
        <f>IF(OR(J54='Drop downs'!$G$7,J54='Drop downs'!$G$5), B54&amp;": "&amp;K54&amp;CHAR(10),"")</f>
        <v/>
      </c>
      <c r="S54" s="12" t="str">
        <f>IF(J54='Drop downs'!$G$2,B54&amp;": "&amp;K54&amp;""," ")</f>
        <v xml:space="preserve"> </v>
      </c>
      <c r="T54" s="12" t="str">
        <f>IF(GI5_Food_Growing!E54='Drop downs'!$B$6,GI5_Food_Growing!B54&amp;": "&amp;GI5_Food_Growing!K54&amp;"","")</f>
        <v/>
      </c>
      <c r="U54" t="str">
        <f t="shared" si="0"/>
        <v/>
      </c>
      <c r="V54" t="str">
        <f>IF(N54&gt;0,B54&amp;":"&amp;N54&amp;"
","")</f>
        <v/>
      </c>
    </row>
    <row r="55" spans="1:22" ht="14.5" customHeight="1" x14ac:dyDescent="0.35">
      <c r="A55" s="377"/>
      <c r="B55" s="368"/>
      <c r="C55" s="94" t="s">
        <v>379</v>
      </c>
      <c r="D55" s="24" t="s">
        <v>257</v>
      </c>
      <c r="E55" s="358"/>
      <c r="F55" s="358"/>
      <c r="G55" s="358"/>
      <c r="H55" s="358"/>
      <c r="I55" s="358"/>
      <c r="J55" s="358"/>
      <c r="K55" s="296"/>
      <c r="L55" s="358"/>
      <c r="M55" s="293"/>
      <c r="N55" s="391"/>
      <c r="R55" s="12"/>
      <c r="S55" s="12"/>
      <c r="T55" s="12"/>
    </row>
    <row r="56" spans="1:22" ht="79.75" customHeight="1" thickBot="1" x14ac:dyDescent="0.4">
      <c r="A56" s="382"/>
      <c r="B56" s="369"/>
      <c r="C56" s="90" t="s">
        <v>380</v>
      </c>
      <c r="D56" s="88" t="s">
        <v>257</v>
      </c>
      <c r="E56" s="359"/>
      <c r="F56" s="359"/>
      <c r="G56" s="359"/>
      <c r="H56" s="359"/>
      <c r="I56" s="359"/>
      <c r="J56" s="359"/>
      <c r="K56" s="361"/>
      <c r="L56" s="359"/>
      <c r="M56" s="363"/>
      <c r="N56" s="393"/>
      <c r="R56" s="12"/>
      <c r="S56" s="12"/>
      <c r="T56" s="12"/>
    </row>
    <row r="57" spans="1:22" x14ac:dyDescent="0.35">
      <c r="A57" s="381" t="s">
        <v>381</v>
      </c>
      <c r="B57" s="367" t="s">
        <v>127</v>
      </c>
      <c r="C57" s="92" t="s">
        <v>382</v>
      </c>
      <c r="D57" s="92" t="s">
        <v>257</v>
      </c>
      <c r="E57" s="331" t="s">
        <v>421</v>
      </c>
      <c r="F57" s="331" t="s">
        <v>444</v>
      </c>
      <c r="G57" s="331" t="s">
        <v>510</v>
      </c>
      <c r="H57" s="331" t="s">
        <v>631</v>
      </c>
      <c r="I57" s="331" t="s">
        <v>439</v>
      </c>
      <c r="J57" s="331" t="s">
        <v>159</v>
      </c>
      <c r="K57" s="486" t="s">
        <v>1264</v>
      </c>
      <c r="L57" s="331"/>
      <c r="M57" s="657"/>
      <c r="N57" s="505"/>
      <c r="R57" s="12" t="str">
        <f>IF(OR(J57='Drop downs'!$G$7,J57='Drop downs'!$G$5), B57&amp;": "&amp;K57&amp;CHAR(10),"")</f>
        <v/>
      </c>
      <c r="S57" s="12" t="str">
        <f>IF(J57='Drop downs'!$G$2,B57&amp;": "&amp;K57&amp;""," ")</f>
        <v xml:space="preserve"> </v>
      </c>
      <c r="T57" s="12" t="str">
        <f>IF(GI5_Food_Growing!E57='Drop downs'!$B$6,GI5_Food_Growing!B57&amp;": "&amp;GI5_Food_Growing!K57&amp;"","")</f>
        <v/>
      </c>
      <c r="U57" t="str">
        <f t="shared" si="0"/>
        <v/>
      </c>
      <c r="V57" t="str">
        <f>IF(N57&gt;0,B57&amp;":"&amp;N57&amp;"
","")</f>
        <v/>
      </c>
    </row>
    <row r="58" spans="1:22" x14ac:dyDescent="0.35">
      <c r="A58" s="377"/>
      <c r="B58" s="368"/>
      <c r="C58" s="24" t="s">
        <v>383</v>
      </c>
      <c r="D58" s="24" t="s">
        <v>257</v>
      </c>
      <c r="E58" s="331"/>
      <c r="F58" s="331"/>
      <c r="G58" s="331"/>
      <c r="H58" s="331"/>
      <c r="I58" s="331"/>
      <c r="J58" s="331"/>
      <c r="K58" s="486"/>
      <c r="L58" s="331"/>
      <c r="M58" s="657"/>
      <c r="N58" s="505"/>
      <c r="R58" s="12"/>
      <c r="S58" s="12"/>
      <c r="T58" s="12"/>
    </row>
    <row r="59" spans="1:22" x14ac:dyDescent="0.35">
      <c r="A59" s="377"/>
      <c r="B59" s="368"/>
      <c r="C59" s="24" t="s">
        <v>384</v>
      </c>
      <c r="D59" s="24" t="s">
        <v>257</v>
      </c>
      <c r="E59" s="331"/>
      <c r="F59" s="331"/>
      <c r="G59" s="331"/>
      <c r="H59" s="331"/>
      <c r="I59" s="331"/>
      <c r="J59" s="331"/>
      <c r="K59" s="486"/>
      <c r="L59" s="331"/>
      <c r="M59" s="657"/>
      <c r="N59" s="505"/>
      <c r="R59" s="12"/>
      <c r="S59" s="12"/>
      <c r="T59" s="12"/>
    </row>
    <row r="60" spans="1:22" x14ac:dyDescent="0.35">
      <c r="A60" s="377"/>
      <c r="B60" s="368"/>
      <c r="C60" s="24" t="s">
        <v>385</v>
      </c>
      <c r="D60" s="24" t="s">
        <v>257</v>
      </c>
      <c r="E60" s="331"/>
      <c r="F60" s="331"/>
      <c r="G60" s="331"/>
      <c r="H60" s="331"/>
      <c r="I60" s="331"/>
      <c r="J60" s="331"/>
      <c r="K60" s="486"/>
      <c r="L60" s="331"/>
      <c r="M60" s="657"/>
      <c r="N60" s="505"/>
      <c r="R60" s="12"/>
      <c r="S60" s="12"/>
      <c r="T60" s="12"/>
    </row>
    <row r="61" spans="1:22" x14ac:dyDescent="0.35">
      <c r="A61" s="377"/>
      <c r="B61" s="368"/>
      <c r="C61" s="24" t="s">
        <v>386</v>
      </c>
      <c r="D61" s="24" t="s">
        <v>257</v>
      </c>
      <c r="E61" s="331"/>
      <c r="F61" s="331"/>
      <c r="G61" s="331"/>
      <c r="H61" s="331"/>
      <c r="I61" s="331"/>
      <c r="J61" s="331"/>
      <c r="K61" s="486"/>
      <c r="L61" s="331"/>
      <c r="M61" s="657"/>
      <c r="N61" s="505"/>
      <c r="R61" s="12"/>
      <c r="S61" s="12"/>
      <c r="T61" s="12"/>
    </row>
    <row r="62" spans="1:22" x14ac:dyDescent="0.35">
      <c r="A62" s="377"/>
      <c r="B62" s="368"/>
      <c r="C62" s="24" t="s">
        <v>387</v>
      </c>
      <c r="D62" s="24" t="s">
        <v>253</v>
      </c>
      <c r="E62" s="331"/>
      <c r="F62" s="331"/>
      <c r="G62" s="331"/>
      <c r="H62" s="331"/>
      <c r="I62" s="331"/>
      <c r="J62" s="331"/>
      <c r="K62" s="486"/>
      <c r="L62" s="331"/>
      <c r="M62" s="657"/>
      <c r="N62" s="505"/>
      <c r="R62" s="12"/>
      <c r="S62" s="12"/>
      <c r="T62" s="12"/>
    </row>
    <row r="63" spans="1:22" ht="29" x14ac:dyDescent="0.35">
      <c r="A63" s="377"/>
      <c r="B63" s="368"/>
      <c r="C63" s="24" t="s">
        <v>388</v>
      </c>
      <c r="D63" s="24" t="s">
        <v>253</v>
      </c>
      <c r="E63" s="331"/>
      <c r="F63" s="331"/>
      <c r="G63" s="331"/>
      <c r="H63" s="331"/>
      <c r="I63" s="331"/>
      <c r="J63" s="331"/>
      <c r="K63" s="486"/>
      <c r="L63" s="331"/>
      <c r="M63" s="657"/>
      <c r="N63" s="505"/>
      <c r="R63" s="12"/>
      <c r="S63" s="12"/>
      <c r="T63" s="12"/>
    </row>
    <row r="64" spans="1:22" ht="62.5" customHeight="1" thickBot="1" x14ac:dyDescent="0.4">
      <c r="A64" s="382"/>
      <c r="B64" s="369"/>
      <c r="C64" s="88" t="s">
        <v>389</v>
      </c>
      <c r="D64" s="88" t="s">
        <v>257</v>
      </c>
      <c r="E64" s="405"/>
      <c r="F64" s="405"/>
      <c r="G64" s="405"/>
      <c r="H64" s="405"/>
      <c r="I64" s="405"/>
      <c r="J64" s="405"/>
      <c r="K64" s="487"/>
      <c r="L64" s="405"/>
      <c r="M64" s="658"/>
      <c r="N64" s="504"/>
      <c r="R64" s="12"/>
      <c r="S64" s="12"/>
      <c r="T64" s="12"/>
    </row>
    <row r="65" spans="1:22" x14ac:dyDescent="0.35">
      <c r="A65" s="381" t="s">
        <v>390</v>
      </c>
      <c r="B65" s="367" t="s">
        <v>128</v>
      </c>
      <c r="C65" s="91" t="s">
        <v>391</v>
      </c>
      <c r="D65" s="92" t="s">
        <v>257</v>
      </c>
      <c r="E65" s="332" t="s">
        <v>103</v>
      </c>
      <c r="F65" s="332" t="s">
        <v>103</v>
      </c>
      <c r="G65" s="332" t="s">
        <v>103</v>
      </c>
      <c r="H65" s="332" t="s">
        <v>103</v>
      </c>
      <c r="I65" s="332" t="s">
        <v>103</v>
      </c>
      <c r="J65" s="332" t="s">
        <v>161</v>
      </c>
      <c r="K65" s="360" t="s">
        <v>438</v>
      </c>
      <c r="L65" s="332"/>
      <c r="M65" s="362"/>
      <c r="N65" s="394"/>
      <c r="R65" s="12" t="str">
        <f>IF(OR(J65='Drop downs'!$G$7,J65='Drop downs'!$G$5), B65&amp;": "&amp;K65&amp;CHAR(10),"")</f>
        <v/>
      </c>
      <c r="S65" s="12" t="str">
        <f>IF(J65='Drop downs'!$G$2,B65&amp;": "&amp;K65&amp;""," ")</f>
        <v xml:space="preserve"> </v>
      </c>
      <c r="T65" s="12" t="str">
        <f>IF(GI5_Food_Growing!E65='Drop downs'!$B$6,GI5_Food_Growing!B65&amp;": "&amp;GI5_Food_Growing!K65&amp;"","")</f>
        <v/>
      </c>
      <c r="U65" t="str">
        <f t="shared" si="0"/>
        <v/>
      </c>
      <c r="V65" t="str">
        <f>IF(N65&gt;0,B65&amp;":"&amp;N65&amp;"
","")</f>
        <v/>
      </c>
    </row>
    <row r="66" spans="1:22" x14ac:dyDescent="0.35">
      <c r="A66" s="377"/>
      <c r="B66" s="368"/>
      <c r="C66" s="83" t="s">
        <v>392</v>
      </c>
      <c r="D66" s="24" t="s">
        <v>257</v>
      </c>
      <c r="E66" s="358"/>
      <c r="F66" s="358"/>
      <c r="G66" s="358"/>
      <c r="H66" s="358"/>
      <c r="I66" s="358"/>
      <c r="J66" s="358"/>
      <c r="K66" s="296"/>
      <c r="L66" s="358"/>
      <c r="M66" s="293"/>
      <c r="N66" s="391"/>
      <c r="R66" s="12"/>
      <c r="S66" s="12"/>
      <c r="T66" s="12"/>
    </row>
    <row r="67" spans="1:22" ht="29" x14ac:dyDescent="0.35">
      <c r="A67" s="377"/>
      <c r="B67" s="368"/>
      <c r="C67" s="83" t="s">
        <v>393</v>
      </c>
      <c r="D67" s="24" t="s">
        <v>257</v>
      </c>
      <c r="E67" s="358"/>
      <c r="F67" s="358"/>
      <c r="G67" s="358"/>
      <c r="H67" s="358"/>
      <c r="I67" s="358"/>
      <c r="J67" s="358"/>
      <c r="K67" s="296"/>
      <c r="L67" s="358"/>
      <c r="M67" s="293"/>
      <c r="N67" s="391"/>
      <c r="R67" s="12"/>
      <c r="S67" s="12"/>
      <c r="T67" s="12"/>
    </row>
    <row r="68" spans="1:22" x14ac:dyDescent="0.35">
      <c r="A68" s="377"/>
      <c r="B68" s="368"/>
      <c r="C68" s="83" t="s">
        <v>394</v>
      </c>
      <c r="D68" s="24" t="s">
        <v>257</v>
      </c>
      <c r="E68" s="358"/>
      <c r="F68" s="358"/>
      <c r="G68" s="358"/>
      <c r="H68" s="358"/>
      <c r="I68" s="358"/>
      <c r="J68" s="358"/>
      <c r="K68" s="296"/>
      <c r="L68" s="358"/>
      <c r="M68" s="293"/>
      <c r="N68" s="391"/>
      <c r="R68" s="12"/>
      <c r="S68" s="12"/>
      <c r="T68" s="12"/>
    </row>
    <row r="69" spans="1:22" x14ac:dyDescent="0.35">
      <c r="A69" s="377"/>
      <c r="B69" s="368"/>
      <c r="C69" s="83" t="s">
        <v>395</v>
      </c>
      <c r="D69" s="24" t="s">
        <v>257</v>
      </c>
      <c r="E69" s="358"/>
      <c r="F69" s="358"/>
      <c r="G69" s="358"/>
      <c r="H69" s="358"/>
      <c r="I69" s="358"/>
      <c r="J69" s="358"/>
      <c r="K69" s="296"/>
      <c r="L69" s="358"/>
      <c r="M69" s="293"/>
      <c r="N69" s="391"/>
      <c r="R69" s="12"/>
      <c r="S69" s="12"/>
      <c r="T69" s="12"/>
    </row>
    <row r="70" spans="1:22" x14ac:dyDescent="0.35">
      <c r="A70" s="377"/>
      <c r="B70" s="368"/>
      <c r="C70" s="83" t="s">
        <v>396</v>
      </c>
      <c r="D70" s="24" t="s">
        <v>257</v>
      </c>
      <c r="E70" s="358"/>
      <c r="F70" s="358"/>
      <c r="G70" s="358"/>
      <c r="H70" s="358"/>
      <c r="I70" s="358"/>
      <c r="J70" s="358"/>
      <c r="K70" s="296"/>
      <c r="L70" s="358"/>
      <c r="M70" s="293"/>
      <c r="N70" s="391"/>
      <c r="R70" s="12"/>
      <c r="S70" s="12"/>
      <c r="T70" s="12"/>
    </row>
    <row r="71" spans="1:22" ht="15" thickBot="1" x14ac:dyDescent="0.4">
      <c r="A71" s="382"/>
      <c r="B71" s="369"/>
      <c r="C71" s="93" t="s">
        <v>397</v>
      </c>
      <c r="D71" s="88" t="s">
        <v>257</v>
      </c>
      <c r="E71" s="359"/>
      <c r="F71" s="359"/>
      <c r="G71" s="359"/>
      <c r="H71" s="359"/>
      <c r="I71" s="359"/>
      <c r="J71" s="359"/>
      <c r="K71" s="361"/>
      <c r="L71" s="359"/>
      <c r="M71" s="363"/>
      <c r="N71" s="393"/>
      <c r="R71" s="12"/>
      <c r="S71" s="12"/>
      <c r="T71" s="12"/>
    </row>
    <row r="72" spans="1:22" x14ac:dyDescent="0.35">
      <c r="A72" s="381" t="s">
        <v>398</v>
      </c>
      <c r="B72" s="367" t="s">
        <v>129</v>
      </c>
      <c r="C72" s="91" t="s">
        <v>399</v>
      </c>
      <c r="D72" s="92" t="s">
        <v>257</v>
      </c>
      <c r="E72" s="332" t="s">
        <v>103</v>
      </c>
      <c r="F72" s="332" t="s">
        <v>103</v>
      </c>
      <c r="G72" s="332" t="s">
        <v>103</v>
      </c>
      <c r="H72" s="332" t="s">
        <v>103</v>
      </c>
      <c r="I72" s="332" t="s">
        <v>103</v>
      </c>
      <c r="J72" s="332" t="s">
        <v>161</v>
      </c>
      <c r="K72" s="488" t="s">
        <v>438</v>
      </c>
      <c r="L72" s="332"/>
      <c r="M72" s="362"/>
      <c r="N72" s="394"/>
      <c r="R72" s="12" t="str">
        <f>IF(OR(J72='Drop downs'!$G$7,J72='Drop downs'!$G$5), B72&amp;": "&amp;K72&amp;CHAR(10),"")</f>
        <v/>
      </c>
      <c r="S72" s="12" t="str">
        <f>IF(J72='Drop downs'!$G$2,B72&amp;": "&amp;K72&amp;""," ")</f>
        <v xml:space="preserve"> </v>
      </c>
      <c r="T72" s="12" t="str">
        <f>IF(GI5_Food_Growing!E72='Drop downs'!$B$6,GI5_Food_Growing!B72&amp;": "&amp;GI5_Food_Growing!K72&amp;"","")</f>
        <v/>
      </c>
      <c r="U72" t="str">
        <f t="shared" si="0"/>
        <v/>
      </c>
      <c r="V72" t="str">
        <f>IF(N72&gt;0,B72&amp;":"&amp;N72&amp;"
","")</f>
        <v/>
      </c>
    </row>
    <row r="73" spans="1:22" x14ac:dyDescent="0.35">
      <c r="A73" s="377"/>
      <c r="B73" s="368"/>
      <c r="C73" s="83" t="s">
        <v>400</v>
      </c>
      <c r="D73" s="24" t="s">
        <v>257</v>
      </c>
      <c r="E73" s="358"/>
      <c r="F73" s="358"/>
      <c r="G73" s="358"/>
      <c r="H73" s="358"/>
      <c r="I73" s="358"/>
      <c r="J73" s="358"/>
      <c r="K73" s="372"/>
      <c r="L73" s="358"/>
      <c r="M73" s="293"/>
      <c r="N73" s="391"/>
      <c r="R73" s="12"/>
      <c r="S73" s="12"/>
      <c r="T73" s="12"/>
    </row>
    <row r="74" spans="1:22" x14ac:dyDescent="0.35">
      <c r="A74" s="377"/>
      <c r="B74" s="368"/>
      <c r="C74" s="83" t="s">
        <v>401</v>
      </c>
      <c r="D74" s="24" t="s">
        <v>257</v>
      </c>
      <c r="E74" s="358"/>
      <c r="F74" s="358"/>
      <c r="G74" s="358"/>
      <c r="H74" s="358"/>
      <c r="I74" s="358"/>
      <c r="J74" s="358"/>
      <c r="K74" s="372"/>
      <c r="L74" s="358"/>
      <c r="M74" s="293"/>
      <c r="N74" s="391"/>
      <c r="R74" s="12"/>
      <c r="S74" s="12"/>
      <c r="T74" s="12"/>
    </row>
    <row r="75" spans="1:22" x14ac:dyDescent="0.35">
      <c r="A75" s="377"/>
      <c r="B75" s="368"/>
      <c r="C75" s="83" t="s">
        <v>402</v>
      </c>
      <c r="D75" s="24" t="s">
        <v>257</v>
      </c>
      <c r="E75" s="358"/>
      <c r="F75" s="358"/>
      <c r="G75" s="358"/>
      <c r="H75" s="358"/>
      <c r="I75" s="358"/>
      <c r="J75" s="358"/>
      <c r="K75" s="372"/>
      <c r="L75" s="358"/>
      <c r="M75" s="293"/>
      <c r="N75" s="391"/>
      <c r="R75" s="12"/>
      <c r="S75" s="12"/>
      <c r="T75" s="12"/>
    </row>
    <row r="76" spans="1:22" ht="15" thickBot="1" x14ac:dyDescent="0.4">
      <c r="A76" s="382"/>
      <c r="B76" s="369"/>
      <c r="C76" s="87" t="s">
        <v>403</v>
      </c>
      <c r="D76" s="88" t="s">
        <v>257</v>
      </c>
      <c r="E76" s="359"/>
      <c r="F76" s="359"/>
      <c r="G76" s="359"/>
      <c r="H76" s="359"/>
      <c r="I76" s="359"/>
      <c r="J76" s="359"/>
      <c r="K76" s="373"/>
      <c r="L76" s="359"/>
      <c r="M76" s="363"/>
      <c r="N76" s="393"/>
      <c r="R76" s="12"/>
      <c r="S76" s="12"/>
      <c r="T76" s="12"/>
    </row>
    <row r="77" spans="1:22" x14ac:dyDescent="0.35">
      <c r="A77" s="364" t="s">
        <v>404</v>
      </c>
      <c r="B77" s="367" t="s">
        <v>130</v>
      </c>
      <c r="C77" s="91" t="s">
        <v>405</v>
      </c>
      <c r="D77" s="82" t="s">
        <v>257</v>
      </c>
      <c r="E77" s="332" t="s">
        <v>421</v>
      </c>
      <c r="F77" s="332" t="s">
        <v>444</v>
      </c>
      <c r="G77" s="332" t="s">
        <v>510</v>
      </c>
      <c r="H77" s="332" t="s">
        <v>631</v>
      </c>
      <c r="I77" s="332" t="s">
        <v>439</v>
      </c>
      <c r="J77" s="332" t="s">
        <v>159</v>
      </c>
      <c r="K77" s="360" t="s">
        <v>1265</v>
      </c>
      <c r="L77" s="332"/>
      <c r="M77" s="362"/>
      <c r="N77" s="394"/>
      <c r="R77" s="12" t="str">
        <f>IF(OR(J77='Drop downs'!$G$7,J77='Drop downs'!$G$5), B77&amp;": "&amp;K77&amp;CHAR(10),"")</f>
        <v/>
      </c>
      <c r="S77" s="12" t="str">
        <f>IF(J77='Drop downs'!$G$2,B77&amp;": "&amp;K77&amp;""," ")</f>
        <v xml:space="preserve"> </v>
      </c>
      <c r="T77" s="12" t="str">
        <f>IF(GI5_Food_Growing!E77='Drop downs'!$B$6,GI5_Food_Growing!B77&amp;": "&amp;GI5_Food_Growing!K77&amp;"","")</f>
        <v/>
      </c>
      <c r="U77" t="str">
        <f t="shared" ref="U77:U84" si="1">IF(M77&gt;0,B77&amp;":"&amp;M77&amp;"
","")</f>
        <v/>
      </c>
      <c r="V77" t="str">
        <f>IF(N77&gt;0,B77&amp;":"&amp;N77&amp;"
","")</f>
        <v/>
      </c>
    </row>
    <row r="78" spans="1:22" x14ac:dyDescent="0.35">
      <c r="A78" s="365"/>
      <c r="B78" s="368"/>
      <c r="C78" s="83" t="s">
        <v>406</v>
      </c>
      <c r="D78" s="3" t="s">
        <v>257</v>
      </c>
      <c r="E78" s="358"/>
      <c r="F78" s="358"/>
      <c r="G78" s="358"/>
      <c r="H78" s="358"/>
      <c r="I78" s="358"/>
      <c r="J78" s="358"/>
      <c r="K78" s="296"/>
      <c r="L78" s="358"/>
      <c r="M78" s="293"/>
      <c r="N78" s="391"/>
      <c r="R78" s="12"/>
      <c r="S78" s="12"/>
      <c r="T78" s="12"/>
    </row>
    <row r="79" spans="1:22" x14ac:dyDescent="0.35">
      <c r="A79" s="365"/>
      <c r="B79" s="368"/>
      <c r="C79" s="83" t="s">
        <v>407</v>
      </c>
      <c r="D79" s="3" t="s">
        <v>253</v>
      </c>
      <c r="E79" s="358"/>
      <c r="F79" s="358"/>
      <c r="G79" s="358"/>
      <c r="H79" s="358"/>
      <c r="I79" s="358"/>
      <c r="J79" s="358"/>
      <c r="K79" s="296"/>
      <c r="L79" s="358"/>
      <c r="M79" s="293"/>
      <c r="N79" s="391"/>
      <c r="R79" s="12"/>
      <c r="S79" s="12"/>
      <c r="T79" s="12"/>
    </row>
    <row r="80" spans="1:22" x14ac:dyDescent="0.35">
      <c r="A80" s="365"/>
      <c r="B80" s="368"/>
      <c r="C80" s="84" t="s">
        <v>408</v>
      </c>
      <c r="D80" s="3" t="s">
        <v>253</v>
      </c>
      <c r="E80" s="358"/>
      <c r="F80" s="358"/>
      <c r="G80" s="358"/>
      <c r="H80" s="358"/>
      <c r="I80" s="358"/>
      <c r="J80" s="358"/>
      <c r="K80" s="296"/>
      <c r="L80" s="358"/>
      <c r="M80" s="293"/>
      <c r="N80" s="391"/>
      <c r="R80" s="12"/>
      <c r="S80" s="12"/>
      <c r="T80" s="12"/>
    </row>
    <row r="81" spans="1:22" ht="29" x14ac:dyDescent="0.35">
      <c r="A81" s="365"/>
      <c r="B81" s="368"/>
      <c r="C81" s="84" t="s">
        <v>409</v>
      </c>
      <c r="D81" s="3" t="s">
        <v>257</v>
      </c>
      <c r="E81" s="358"/>
      <c r="F81" s="358"/>
      <c r="G81" s="358"/>
      <c r="H81" s="358"/>
      <c r="I81" s="358"/>
      <c r="J81" s="358"/>
      <c r="K81" s="296"/>
      <c r="L81" s="358"/>
      <c r="M81" s="293"/>
      <c r="N81" s="391"/>
      <c r="R81" s="12"/>
      <c r="S81" s="12"/>
      <c r="T81" s="12"/>
    </row>
    <row r="82" spans="1:22" ht="29" x14ac:dyDescent="0.35">
      <c r="A82" s="365"/>
      <c r="B82" s="368"/>
      <c r="C82" s="84" t="s">
        <v>410</v>
      </c>
      <c r="D82" s="3" t="s">
        <v>257</v>
      </c>
      <c r="E82" s="358"/>
      <c r="F82" s="358"/>
      <c r="G82" s="358"/>
      <c r="H82" s="358"/>
      <c r="I82" s="358"/>
      <c r="J82" s="358"/>
      <c r="K82" s="296"/>
      <c r="L82" s="358"/>
      <c r="M82" s="293"/>
      <c r="N82" s="391"/>
      <c r="R82" s="12"/>
      <c r="S82" s="12"/>
      <c r="T82" s="12"/>
    </row>
    <row r="83" spans="1:22" ht="15" thickBot="1" x14ac:dyDescent="0.4">
      <c r="A83" s="366"/>
      <c r="B83" s="369"/>
      <c r="C83" s="90" t="s">
        <v>411</v>
      </c>
      <c r="D83" s="80" t="s">
        <v>257</v>
      </c>
      <c r="E83" s="359"/>
      <c r="F83" s="359"/>
      <c r="G83" s="359"/>
      <c r="H83" s="359"/>
      <c r="I83" s="359"/>
      <c r="J83" s="359"/>
      <c r="K83" s="361"/>
      <c r="L83" s="359"/>
      <c r="M83" s="363"/>
      <c r="N83" s="393"/>
      <c r="R83" s="12"/>
      <c r="S83" s="12"/>
      <c r="T83" s="12"/>
    </row>
    <row r="84" spans="1:22" x14ac:dyDescent="0.35">
      <c r="A84" s="364" t="s">
        <v>412</v>
      </c>
      <c r="B84" s="367" t="s">
        <v>131</v>
      </c>
      <c r="C84" s="101" t="s">
        <v>413</v>
      </c>
      <c r="D84" s="82" t="s">
        <v>257</v>
      </c>
      <c r="E84" s="332" t="s">
        <v>103</v>
      </c>
      <c r="F84" s="332" t="s">
        <v>103</v>
      </c>
      <c r="G84" s="332" t="s">
        <v>103</v>
      </c>
      <c r="H84" s="332" t="s">
        <v>103</v>
      </c>
      <c r="I84" s="332" t="s">
        <v>103</v>
      </c>
      <c r="J84" s="332" t="s">
        <v>161</v>
      </c>
      <c r="K84" s="360" t="s">
        <v>438</v>
      </c>
      <c r="L84" s="332"/>
      <c r="M84" s="362"/>
      <c r="N84" s="394"/>
      <c r="R84" s="12" t="str">
        <f>IF(OR(J84='Drop downs'!$G$7,J84='Drop downs'!$G$5), B84&amp;": "&amp;K84&amp;CHAR(10),"")</f>
        <v/>
      </c>
      <c r="S84" s="12" t="str">
        <f>IF(J84='Drop downs'!$G$2,B84&amp;": "&amp;K84&amp;""," ")</f>
        <v xml:space="preserve"> </v>
      </c>
      <c r="T84" s="12" t="str">
        <f>IF(GI5_Food_Growing!E84='Drop downs'!$B$6,GI5_Food_Growing!B84&amp;": "&amp;GI5_Food_Growing!K84&amp;"","")</f>
        <v/>
      </c>
      <c r="U84" t="str">
        <f t="shared" si="1"/>
        <v/>
      </c>
      <c r="V84" t="str">
        <f>IF(N84&gt;0,B84&amp;":"&amp;N84&amp;"
","")</f>
        <v/>
      </c>
    </row>
    <row r="85" spans="1:22" x14ac:dyDescent="0.35">
      <c r="A85" s="365"/>
      <c r="B85" s="368"/>
      <c r="C85" s="84" t="s">
        <v>414</v>
      </c>
      <c r="D85" s="3" t="s">
        <v>257</v>
      </c>
      <c r="E85" s="358"/>
      <c r="F85" s="358"/>
      <c r="G85" s="358"/>
      <c r="H85" s="358"/>
      <c r="I85" s="358"/>
      <c r="J85" s="358"/>
      <c r="K85" s="296"/>
      <c r="L85" s="358"/>
      <c r="M85" s="293"/>
      <c r="N85" s="391"/>
      <c r="R85" s="12"/>
      <c r="S85" s="12"/>
      <c r="T85" s="12"/>
    </row>
    <row r="86" spans="1:22" x14ac:dyDescent="0.35">
      <c r="A86" s="365"/>
      <c r="B86" s="368"/>
      <c r="C86" s="84" t="s">
        <v>415</v>
      </c>
      <c r="D86" s="3" t="s">
        <v>257</v>
      </c>
      <c r="E86" s="358"/>
      <c r="F86" s="358"/>
      <c r="G86" s="358"/>
      <c r="H86" s="358"/>
      <c r="I86" s="358"/>
      <c r="J86" s="358"/>
      <c r="K86" s="296"/>
      <c r="L86" s="358"/>
      <c r="M86" s="293"/>
      <c r="N86" s="391"/>
      <c r="R86" s="12"/>
      <c r="S86" s="12"/>
      <c r="T86" s="12"/>
    </row>
    <row r="87" spans="1:22" ht="15" thickBot="1" x14ac:dyDescent="0.4">
      <c r="A87" s="366"/>
      <c r="B87" s="369"/>
      <c r="C87" s="87" t="s">
        <v>416</v>
      </c>
      <c r="D87" s="80" t="s">
        <v>257</v>
      </c>
      <c r="E87" s="359"/>
      <c r="F87" s="359"/>
      <c r="G87" s="359"/>
      <c r="H87" s="359"/>
      <c r="I87" s="359"/>
      <c r="J87" s="359"/>
      <c r="K87" s="361"/>
      <c r="L87" s="359"/>
      <c r="M87" s="363"/>
      <c r="N87" s="393"/>
      <c r="R87" s="12" t="str">
        <f>IF(OR(J87='Drop downs'!$G$7,J87='Drop downs'!$G$5), B87&amp;": "&amp;K87&amp;CHAR(10),"")</f>
        <v/>
      </c>
      <c r="S87" s="12" t="str">
        <f>IF(J87='Drop downs'!$G$2,B87&amp;": "&amp;K87&amp;""," ")</f>
        <v xml:space="preserve"> </v>
      </c>
      <c r="T87" s="12"/>
    </row>
    <row r="88" spans="1:22" ht="15" thickBot="1" x14ac:dyDescent="0.4"/>
    <row r="89" spans="1:22" x14ac:dyDescent="0.35">
      <c r="A89" s="395" t="s">
        <v>59</v>
      </c>
      <c r="B89" s="396"/>
      <c r="C89" s="396"/>
      <c r="D89" s="396"/>
      <c r="E89" s="396"/>
      <c r="F89" s="396"/>
      <c r="G89" s="396"/>
      <c r="H89" s="396"/>
      <c r="I89" s="396"/>
      <c r="J89" s="396"/>
      <c r="K89" s="396"/>
      <c r="L89" s="396"/>
      <c r="M89" s="396"/>
      <c r="N89" s="397"/>
    </row>
    <row r="90" spans="1:22" s="2" customFormat="1" ht="129" customHeight="1" x14ac:dyDescent="0.35">
      <c r="A90" s="398" t="str">
        <f>R8&amp;R18&amp;R20&amp;R28&amp;R36&amp;R42&amp;R47&amp;R48&amp;R49&amp;R54&amp;R57&amp;R65&amp;R72&amp;R77&amp;R84&amp;R87</f>
        <v/>
      </c>
      <c r="B90" s="399"/>
      <c r="C90" s="399"/>
      <c r="D90" s="399"/>
      <c r="E90" s="399"/>
      <c r="F90" s="399"/>
      <c r="G90" s="399"/>
      <c r="H90" s="399"/>
      <c r="I90" s="399"/>
      <c r="J90" s="399"/>
      <c r="K90" s="399"/>
      <c r="L90" s="399"/>
      <c r="M90" s="399"/>
      <c r="N90" s="400"/>
    </row>
    <row r="91" spans="1:22" x14ac:dyDescent="0.35">
      <c r="A91" s="355" t="s">
        <v>61</v>
      </c>
      <c r="B91" s="356"/>
      <c r="C91" s="356"/>
      <c r="D91" s="356"/>
      <c r="E91" s="356"/>
      <c r="F91" s="356"/>
      <c r="G91" s="356"/>
      <c r="H91" s="356"/>
      <c r="I91" s="356"/>
      <c r="J91" s="356"/>
      <c r="K91" s="356"/>
      <c r="L91" s="356"/>
      <c r="M91" s="356"/>
      <c r="N91" s="357"/>
    </row>
    <row r="92" spans="1:22" ht="50.5" customHeight="1" x14ac:dyDescent="0.35">
      <c r="A92" s="398" t="str">
        <f>S8&amp;S18&amp;S20&amp;S28&amp;S36&amp;S42&amp;S47&amp;S48&amp;S49&amp;S54&amp;S57&amp;S65&amp;S72&amp;S77&amp;S84&amp;S87</f>
        <v xml:space="preserve">                </v>
      </c>
      <c r="B92" s="399"/>
      <c r="C92" s="399"/>
      <c r="D92" s="399"/>
      <c r="E92" s="399"/>
      <c r="F92" s="399"/>
      <c r="G92" s="399"/>
      <c r="H92" s="399"/>
      <c r="I92" s="399"/>
      <c r="J92" s="399"/>
      <c r="K92" s="399"/>
      <c r="L92" s="399"/>
      <c r="M92" s="399"/>
      <c r="N92" s="400"/>
    </row>
    <row r="93" spans="1:22" x14ac:dyDescent="0.35">
      <c r="A93" s="355" t="s">
        <v>63</v>
      </c>
      <c r="B93" s="356"/>
      <c r="C93" s="356"/>
      <c r="D93" s="356"/>
      <c r="E93" s="356"/>
      <c r="F93" s="356"/>
      <c r="G93" s="356"/>
      <c r="H93" s="356"/>
      <c r="I93" s="356"/>
      <c r="J93" s="356"/>
      <c r="K93" s="356"/>
      <c r="L93" s="356"/>
      <c r="M93" s="356"/>
      <c r="N93" s="357"/>
    </row>
    <row r="94" spans="1:22" ht="150" customHeight="1" x14ac:dyDescent="0.35">
      <c r="A94" s="352"/>
      <c r="B94" s="353"/>
      <c r="C94" s="353"/>
      <c r="D94" s="353"/>
      <c r="E94" s="353"/>
      <c r="F94" s="353"/>
      <c r="G94" s="353"/>
      <c r="H94" s="353"/>
      <c r="I94" s="353"/>
      <c r="J94" s="353"/>
      <c r="K94" s="353"/>
      <c r="L94" s="353"/>
      <c r="M94" s="353"/>
      <c r="N94" s="354"/>
    </row>
    <row r="95" spans="1:22" x14ac:dyDescent="0.35">
      <c r="A95" s="355" t="s">
        <v>48</v>
      </c>
      <c r="B95" s="356"/>
      <c r="C95" s="356"/>
      <c r="D95" s="356"/>
      <c r="E95" s="356"/>
      <c r="F95" s="356"/>
      <c r="G95" s="356"/>
      <c r="H95" s="356"/>
      <c r="I95" s="356"/>
      <c r="J95" s="356"/>
      <c r="K95" s="356"/>
      <c r="L95" s="356"/>
      <c r="M95" s="356"/>
      <c r="N95" s="357"/>
    </row>
    <row r="96" spans="1:22" ht="186.75" customHeight="1" thickBot="1" x14ac:dyDescent="0.4">
      <c r="A96" s="401" t="str">
        <f>U8&amp;U18&amp;U20&amp;U28&amp;U36&amp;U42&amp;U47&amp;U49&amp;U54&amp;U57&amp;U65&amp;U72&amp;U77&amp;U84</f>
        <v/>
      </c>
      <c r="B96" s="402"/>
      <c r="C96" s="402"/>
      <c r="D96" s="402"/>
      <c r="E96" s="402"/>
      <c r="F96" s="402"/>
      <c r="G96" s="402"/>
      <c r="H96" s="402"/>
      <c r="I96" s="402"/>
      <c r="J96" s="402"/>
      <c r="K96" s="402"/>
      <c r="L96" s="402"/>
      <c r="M96" s="402"/>
      <c r="N96" s="403"/>
    </row>
    <row r="97" spans="1:14" x14ac:dyDescent="0.35">
      <c r="A97" s="355" t="s">
        <v>323</v>
      </c>
      <c r="B97" s="356"/>
      <c r="C97" s="356"/>
      <c r="D97" s="356"/>
      <c r="E97" s="356"/>
      <c r="F97" s="356"/>
      <c r="G97" s="356"/>
      <c r="H97" s="356"/>
      <c r="I97" s="356"/>
      <c r="J97" s="356"/>
      <c r="K97" s="356"/>
      <c r="L97" s="356"/>
      <c r="M97" s="356"/>
      <c r="N97" s="357"/>
    </row>
    <row r="98" spans="1:14" ht="186.75" customHeight="1" thickBot="1" x14ac:dyDescent="0.4">
      <c r="A98" s="401" t="str">
        <f>V8&amp;V18&amp;V20&amp;V28&amp;V36&amp;V42&amp;V47&amp;V49&amp;V54&amp;V57&amp;V65&amp;V72&amp;V77&amp;V84</f>
        <v/>
      </c>
      <c r="B98" s="402"/>
      <c r="C98" s="402"/>
      <c r="D98" s="402"/>
      <c r="E98" s="402"/>
      <c r="F98" s="402"/>
      <c r="G98" s="402"/>
      <c r="H98" s="402"/>
      <c r="I98" s="402"/>
      <c r="J98" s="402"/>
      <c r="K98" s="402"/>
      <c r="L98" s="402"/>
      <c r="M98" s="402"/>
      <c r="N98" s="403"/>
    </row>
  </sheetData>
  <sheetProtection algorithmName="SHA-512" hashValue="gCtD70gcXVjzy1sxkKeaPF5BKWgETWeR0z1BhGfiZz+Y0QbHFf5Ob1uShIP9OIUTiLWs26gQYge2CNUlV5/ElQ==" saltValue="8Va8ktljTDwlmerxQUClB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698" priority="8">
      <formula>$D50="No"</formula>
    </cfRule>
  </conditionalFormatting>
  <conditionalFormatting sqref="C8:D87">
    <cfRule type="expression" dxfId="697" priority="7">
      <formula>$D8="No"</formula>
    </cfRule>
  </conditionalFormatting>
  <conditionalFormatting sqref="J8 J18 J28 J49 J57 J65 J72 J77 J84">
    <cfRule type="cellIs" dxfId="696" priority="46" operator="equal">
      <formula>"Significant Negative"</formula>
    </cfRule>
    <cfRule type="cellIs" dxfId="695" priority="47" operator="equal">
      <formula>"Minor Negative"</formula>
    </cfRule>
    <cfRule type="cellIs" dxfId="694" priority="48" operator="equal">
      <formula>"Uncertain"</formula>
    </cfRule>
    <cfRule type="cellIs" dxfId="693" priority="49" operator="equal">
      <formula>"Neutral"</formula>
    </cfRule>
    <cfRule type="cellIs" dxfId="692" priority="50" operator="equal">
      <formula>"Minor Positive"</formula>
    </cfRule>
    <cfRule type="cellIs" dxfId="691" priority="51" operator="equal">
      <formula>"Significant Positive"</formula>
    </cfRule>
  </conditionalFormatting>
  <conditionalFormatting sqref="J20">
    <cfRule type="cellIs" dxfId="690" priority="34" operator="equal">
      <formula>"Significant Negative"</formula>
    </cfRule>
    <cfRule type="cellIs" dxfId="689" priority="35" operator="equal">
      <formula>"Minor Negative"</formula>
    </cfRule>
    <cfRule type="cellIs" dxfId="688" priority="36" operator="equal">
      <formula>"Uncertain"</formula>
    </cfRule>
    <cfRule type="cellIs" dxfId="687" priority="37" operator="equal">
      <formula>"Neutral"</formula>
    </cfRule>
    <cfRule type="cellIs" dxfId="686" priority="38" operator="equal">
      <formula>"Minor Positive"</formula>
    </cfRule>
    <cfRule type="cellIs" dxfId="685" priority="39" operator="equal">
      <formula>"Significant Positive"</formula>
    </cfRule>
  </conditionalFormatting>
  <conditionalFormatting sqref="J36">
    <cfRule type="cellIs" dxfId="684" priority="22" operator="equal">
      <formula>"Significant Negative"</formula>
    </cfRule>
    <cfRule type="cellIs" dxfId="683" priority="23" operator="equal">
      <formula>"Minor Negative"</formula>
    </cfRule>
    <cfRule type="cellIs" dxfId="682" priority="24" operator="equal">
      <formula>"Uncertain"</formula>
    </cfRule>
    <cfRule type="cellIs" dxfId="681" priority="25" operator="equal">
      <formula>"Neutral"</formula>
    </cfRule>
    <cfRule type="cellIs" dxfId="680" priority="26" operator="equal">
      <formula>"Minor Positive"</formula>
    </cfRule>
    <cfRule type="cellIs" dxfId="679" priority="27" operator="equal">
      <formula>"Significant Positive"</formula>
    </cfRule>
  </conditionalFormatting>
  <conditionalFormatting sqref="J42">
    <cfRule type="cellIs" dxfId="678" priority="16" operator="equal">
      <formula>"Significant Negative"</formula>
    </cfRule>
    <cfRule type="cellIs" dxfId="677" priority="17" operator="equal">
      <formula>"Minor Negative"</formula>
    </cfRule>
    <cfRule type="cellIs" dxfId="676" priority="18" operator="equal">
      <formula>"Uncertain"</formula>
    </cfRule>
    <cfRule type="cellIs" dxfId="675" priority="19" operator="equal">
      <formula>"Neutral"</formula>
    </cfRule>
    <cfRule type="cellIs" dxfId="674" priority="20" operator="equal">
      <formula>"Minor Positive"</formula>
    </cfRule>
    <cfRule type="cellIs" dxfId="673" priority="21" operator="equal">
      <formula>"Significant Positive"</formula>
    </cfRule>
  </conditionalFormatting>
  <conditionalFormatting sqref="J47">
    <cfRule type="cellIs" dxfId="672" priority="40" operator="equal">
      <formula>"Significant Negative"</formula>
    </cfRule>
    <cfRule type="cellIs" dxfId="671" priority="41" operator="equal">
      <formula>"Minor Negative"</formula>
    </cfRule>
    <cfRule type="cellIs" dxfId="670" priority="42" operator="equal">
      <formula>"Uncertain"</formula>
    </cfRule>
    <cfRule type="cellIs" dxfId="669" priority="43" operator="equal">
      <formula>"Neutral"</formula>
    </cfRule>
    <cfRule type="cellIs" dxfId="668" priority="44" operator="equal">
      <formula>"Minor Positive"</formula>
    </cfRule>
    <cfRule type="cellIs" dxfId="667" priority="45" operator="equal">
      <formula>"Significant Positive"</formula>
    </cfRule>
  </conditionalFormatting>
  <conditionalFormatting sqref="J54">
    <cfRule type="cellIs" dxfId="666" priority="10" operator="equal">
      <formula>"Significant Negative"</formula>
    </cfRule>
    <cfRule type="cellIs" dxfId="665" priority="11" operator="equal">
      <formula>"Minor Negative"</formula>
    </cfRule>
    <cfRule type="cellIs" dxfId="664" priority="12" operator="equal">
      <formula>"Uncertain"</formula>
    </cfRule>
    <cfRule type="cellIs" dxfId="663" priority="13" operator="equal">
      <formula>"Neutral"</formula>
    </cfRule>
    <cfRule type="cellIs" dxfId="662" priority="14" operator="equal">
      <formula>"Minor Positive"</formula>
    </cfRule>
    <cfRule type="cellIs" dxfId="661"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6E116C5-5A81-407A-A37B-2F0FCD180867}">
          <x14:formula1>
            <xm:f>'Drop downs'!$G$2:$G$7</xm:f>
          </x14:formula1>
          <xm:sqref>J8 J18 J20 J28 J49 J42 J84 J54 J57 J65 J72 J77 J47 J36</xm:sqref>
        </x14:dataValidation>
        <x14:dataValidation type="list" allowBlank="1" showInputMessage="1" showErrorMessage="1" xr:uid="{98C018A8-0F49-4B54-B9D3-F0A4801A50DC}">
          <x14:formula1>
            <xm:f>'Drop downs'!$F$2:$F$6</xm:f>
          </x14:formula1>
          <xm:sqref>I8 I18 I20 I28 I49 I42 I84 I54 I57 I65 I72 I77 I47 I36</xm:sqref>
        </x14:dataValidation>
        <x14:dataValidation type="list" allowBlank="1" showInputMessage="1" showErrorMessage="1" xr:uid="{A254E95A-98E4-44C1-BDBC-00E42EF4DAFD}">
          <x14:formula1>
            <xm:f>'Drop downs'!$E$2:$E$6</xm:f>
          </x14:formula1>
          <xm:sqref>H8 H18 H20 H28 H49 H42 H84 H54 H57 H65 H72 H77 H47 H36</xm:sqref>
        </x14:dataValidation>
        <x14:dataValidation type="list" allowBlank="1" showInputMessage="1" showErrorMessage="1" xr:uid="{265C6BAE-513B-4119-BA18-423634FA7844}">
          <x14:formula1>
            <xm:f>'Drop downs'!$D$2:$D$7</xm:f>
          </x14:formula1>
          <xm:sqref>G8 G18 G20 G28 G49 G42 G84 G54 G57 G65 G72 G77 G47 G36</xm:sqref>
        </x14:dataValidation>
        <x14:dataValidation type="list" allowBlank="1" showInputMessage="1" showErrorMessage="1" xr:uid="{88A23E00-051B-4B21-89FA-279493A81A8A}">
          <x14:formula1>
            <xm:f>'Drop downs'!$C$2:$C$5</xm:f>
          </x14:formula1>
          <xm:sqref>F8 F18 F20 F28 F49 F42 F84 F54 F57 F65 F72 F77 F47 F36</xm:sqref>
        </x14:dataValidation>
        <x14:dataValidation type="list" allowBlank="1" showInputMessage="1" showErrorMessage="1" xr:uid="{EA3F385E-BA18-41C8-B60E-EF23017E2A50}">
          <x14:formula1>
            <xm:f>'Drop downs'!$B$2:$B$4</xm:f>
          </x14:formula1>
          <xm:sqref>E8 E18 E20 E49 E42 E84 E54 E57 E65 E72 E77 E47 E28 E36</xm:sqref>
        </x14:dataValidation>
        <x14:dataValidation type="list" allowBlank="1" showInputMessage="1" showErrorMessage="1" xr:uid="{07580695-5704-498A-A47E-7B999BDB378B}">
          <x14:formula1>
            <xm:f>'Drop downs'!$J$2:$J$3</xm:f>
          </x14:formula1>
          <xm:sqref>L8 L18 L20 L28 L36 L42 L84 L54 L57 L65 L72 L77 L47 L49</xm:sqref>
        </x14:dataValidation>
        <x14:dataValidation type="list" allowBlank="1" showInputMessage="1" showErrorMessage="1" xr:uid="{5B4867A4-7936-439A-AF52-FD68E1456245}">
          <x14:formula1>
            <xm:f>'Drop downs'!$A$2:$A$3</xm:f>
          </x14:formula1>
          <xm:sqref>D8:D87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992B2C80E477419067011E39018375" ma:contentTypeVersion="15" ma:contentTypeDescription="Create a new document." ma:contentTypeScope="" ma:versionID="275476bb8151488deb3d595f8b459456">
  <xsd:schema xmlns:xsd="http://www.w3.org/2001/XMLSchema" xmlns:xs="http://www.w3.org/2001/XMLSchema" xmlns:p="http://schemas.microsoft.com/office/2006/metadata/properties" xmlns:ns2="5ea9dc71-9d9c-4e04-b29a-0ad030174d82" xmlns:ns3="4dea83eb-9d6d-43c2-8e9f-3e057dc545a7" targetNamespace="http://schemas.microsoft.com/office/2006/metadata/properties" ma:root="true" ma:fieldsID="0b252c011d9c8715d15b8e33e9182c33" ns2:_="" ns3:_="">
    <xsd:import namespace="5ea9dc71-9d9c-4e04-b29a-0ad030174d82"/>
    <xsd:import namespace="4dea83eb-9d6d-43c2-8e9f-3e057dc545a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9dc71-9d9c-4e04-b29a-0ad030174d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4dabcf8-0b7b-4cfe-b513-404981d0183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ea83eb-9d6d-43c2-8e9f-3e057dc545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dd41950-0217-4fe9-bacb-1691821e2d33}" ma:internalName="TaxCatchAll" ma:showField="CatchAllData" ma:web="4dea83eb-9d6d-43c2-8e9f-3e057dc5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ea83eb-9d6d-43c2-8e9f-3e057dc545a7" xsi:nil="true"/>
    <lcf76f155ced4ddcb4097134ff3c332f xmlns="5ea9dc71-9d9c-4e04-b29a-0ad030174d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9D99703-91A1-4F2E-9DD1-798EA7832772}"/>
</file>

<file path=customXml/itemProps2.xml><?xml version="1.0" encoding="utf-8"?>
<ds:datastoreItem xmlns:ds="http://schemas.openxmlformats.org/officeDocument/2006/customXml" ds:itemID="{D3B2562F-8430-48DA-BD0A-C84BB0E7AB13}"/>
</file>

<file path=customXml/itemProps3.xml><?xml version="1.0" encoding="utf-8"?>
<ds:datastoreItem xmlns:ds="http://schemas.openxmlformats.org/officeDocument/2006/customXml" ds:itemID="{B9E9B12C-A4A8-49B6-BE5C-E3810987B6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1</vt:i4>
      </vt:variant>
    </vt:vector>
  </HeadingPairs>
  <TitlesOfParts>
    <vt:vector size="116" baseType="lpstr">
      <vt:lpstr>Front Page</vt:lpstr>
      <vt:lpstr>Disclaimer</vt:lpstr>
      <vt:lpstr>Methodology</vt:lpstr>
      <vt:lpstr>Significance description</vt:lpstr>
      <vt:lpstr>Summary</vt:lpstr>
      <vt:lpstr>Sheet46</vt:lpstr>
      <vt:lpstr>Option B</vt:lpstr>
      <vt:lpstr>Option C</vt:lpstr>
      <vt:lpstr>Option D</vt:lpstr>
      <vt:lpstr>BLANK</vt:lpstr>
      <vt:lpstr>Spatial_Strategy</vt:lpstr>
      <vt:lpstr>SS_ALT_1</vt:lpstr>
      <vt:lpstr>Strategic_Policy_01</vt:lpstr>
      <vt:lpstr>GR1_Development_Standard</vt:lpstr>
      <vt:lpstr>GR2_Inclusive_Neighbourhoods</vt:lpstr>
      <vt:lpstr>GR3_Connecting_Places</vt:lpstr>
      <vt:lpstr>GR4_Building_Heights</vt:lpstr>
      <vt:lpstr>GR5_View_Management</vt:lpstr>
      <vt:lpstr>GR6_Areas_of_Special_Character</vt:lpstr>
      <vt:lpstr>SS_ALT_2</vt:lpstr>
      <vt:lpstr>GR6_ALT_1</vt:lpstr>
      <vt:lpstr>GR7_External_Lighting</vt:lpstr>
      <vt:lpstr>GR8_Shopfronts_and_Forecourts</vt:lpstr>
      <vt:lpstr>GR9_Advertisements_and_Displays</vt:lpstr>
      <vt:lpstr>GR10_Gardens_and_Amenity_Areas</vt:lpstr>
      <vt:lpstr>GR10_ALT_1</vt:lpstr>
      <vt:lpstr>GR10_ALT_2</vt:lpstr>
      <vt:lpstr>GR11_Planning_Obligations</vt:lpstr>
      <vt:lpstr>Strategic_Policy_02</vt:lpstr>
      <vt:lpstr>HE1_Heritage_Assets</vt:lpstr>
      <vt:lpstr>HE2_Enabling_Development</vt:lpstr>
      <vt:lpstr>Strategic_Policy_03</vt:lpstr>
      <vt:lpstr>Strategic_Policy_03_ALT1</vt:lpstr>
      <vt:lpstr>Strategic_Policy_03_ALT2</vt:lpstr>
      <vt:lpstr>HO1_Dwelling_Mix</vt:lpstr>
      <vt:lpstr>HO1_ALT_1</vt:lpstr>
      <vt:lpstr>HO1_ALT_2</vt:lpstr>
      <vt:lpstr>HO1_ALT_3</vt:lpstr>
      <vt:lpstr>HO1_ALT_4</vt:lpstr>
      <vt:lpstr>HO2_Conversion_Redevelopment</vt:lpstr>
      <vt:lpstr>HO1_ALT_5</vt:lpstr>
      <vt:lpstr>HO2_ALT_1</vt:lpstr>
      <vt:lpstr>HO2_ALT_2</vt:lpstr>
      <vt:lpstr>HO2_ALT_3</vt:lpstr>
      <vt:lpstr>HO2_ALT_4</vt:lpstr>
      <vt:lpstr>HO2_ALT_5</vt:lpstr>
      <vt:lpstr>HO2_ALT_6</vt:lpstr>
      <vt:lpstr>HO3_Small_Sites</vt:lpstr>
      <vt:lpstr>HO4_Affordable_Housing</vt:lpstr>
      <vt:lpstr>HO4_ALT_1</vt:lpstr>
      <vt:lpstr>HO5_Housing_Estates</vt:lpstr>
      <vt:lpstr>HO5_ALT_1</vt:lpstr>
      <vt:lpstr>HO5_ALT_2</vt:lpstr>
      <vt:lpstr>HO6_Accommodation_Older_People</vt:lpstr>
      <vt:lpstr>HO6_ALT_1</vt:lpstr>
      <vt:lpstr>HO6_ALT_2</vt:lpstr>
      <vt:lpstr>HO6_ALT_3</vt:lpstr>
      <vt:lpstr>HO7_Supported_Accommodation</vt:lpstr>
      <vt:lpstr>HO7_ALT_1</vt:lpstr>
      <vt:lpstr>HO8_Student_Accommodation</vt:lpstr>
      <vt:lpstr>HO8_ALT_1</vt:lpstr>
      <vt:lpstr>HO8_ALT_2</vt:lpstr>
      <vt:lpstr>HO9_Large_Scale_Shared_Living</vt:lpstr>
      <vt:lpstr>HO9_ALT_1</vt:lpstr>
      <vt:lpstr>HO9_ALT_2</vt:lpstr>
      <vt:lpstr>HO9_ALT_3</vt:lpstr>
      <vt:lpstr>HO9_ALT_4</vt:lpstr>
      <vt:lpstr>HO10_Housing_Shared_Facilities</vt:lpstr>
      <vt:lpstr>HO10_ALT_1</vt:lpstr>
      <vt:lpstr>HO10_ALT_2</vt:lpstr>
      <vt:lpstr>HO10_ALT_3</vt:lpstr>
      <vt:lpstr>HO10_ALT_4</vt:lpstr>
      <vt:lpstr>HO11_Self_and_Custom_Build</vt:lpstr>
      <vt:lpstr>HO12_Gypsy_and_Traveller_Needs</vt:lpstr>
      <vt:lpstr>HO12_ALT_1</vt:lpstr>
      <vt:lpstr>HO12_ALT_2</vt:lpstr>
      <vt:lpstr>Strategic_Policy_04</vt:lpstr>
      <vt:lpstr>Strategic_Policy_05</vt:lpstr>
      <vt:lpstr>LE1_Development_Principles</vt:lpstr>
      <vt:lpstr>LE1_ALT_1</vt:lpstr>
      <vt:lpstr>LE2_Nighttime_Evening_Economy</vt:lpstr>
      <vt:lpstr>LE3_Industrial_Land</vt:lpstr>
      <vt:lpstr>LE3_ALT_1</vt:lpstr>
      <vt:lpstr>LE3_ALT_2</vt:lpstr>
      <vt:lpstr>LE4_Culture_Creative_Industries</vt:lpstr>
      <vt:lpstr>LE5_Tourism_and_Accommodation</vt:lpstr>
      <vt:lpstr>Strategic_Policy_06</vt:lpstr>
      <vt:lpstr>CI1_Safeguarding_Infrastructure</vt:lpstr>
      <vt:lpstr>CI2_Play_and_Informal_Leisure</vt:lpstr>
      <vt:lpstr>CI3_Sport_and_Recreation</vt:lpstr>
      <vt:lpstr>CI4_Comms_Infrastructure</vt:lpstr>
      <vt:lpstr>Strategic_Policy_07</vt:lpstr>
      <vt:lpstr>GI1_Green_Belt_and_MOL</vt:lpstr>
      <vt:lpstr>GI2_Open_Space</vt:lpstr>
      <vt:lpstr>GI2_ALT_1</vt:lpstr>
      <vt:lpstr>GI3_Biodiversity</vt:lpstr>
      <vt:lpstr>GI3_ALT_1</vt:lpstr>
      <vt:lpstr>GI4_Greening_Landscaping_Trees</vt:lpstr>
      <vt:lpstr>GI5_Food_Growing</vt:lpstr>
      <vt:lpstr>Strategic_Policy_08</vt:lpstr>
      <vt:lpstr>CN1_Design_and_Retrofitting</vt:lpstr>
      <vt:lpstr>CN1_ALT_1</vt:lpstr>
      <vt:lpstr>CN1_ALT_2</vt:lpstr>
      <vt:lpstr>CN2_Energy_Infrastructure</vt:lpstr>
      <vt:lpstr>CN3_Flood_Risk</vt:lpstr>
      <vt:lpstr>CN4_Drainage</vt:lpstr>
      <vt:lpstr>CN5_Waterway_Management</vt:lpstr>
      <vt:lpstr>Strategic_Policy_09</vt:lpstr>
      <vt:lpstr>CE1_Reducing_and_Managing_Waste</vt:lpstr>
      <vt:lpstr>CE2_Circular_Economy</vt:lpstr>
      <vt:lpstr>Strategic_Policy_10</vt:lpstr>
      <vt:lpstr>M1_Sustainable_Transport</vt:lpstr>
      <vt:lpstr>M2_Parking</vt:lpstr>
      <vt:lpstr>M3_Deliveries_and_Construction</vt:lpstr>
      <vt:lpstr>Drop downs</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dc:creator>
  <cp:keywords/>
  <dc:description/>
  <cp:lastModifiedBy>Kate Watson</cp:lastModifiedBy>
  <cp:revision/>
  <dcterms:created xsi:type="dcterms:W3CDTF">2021-03-30T11:49:10Z</dcterms:created>
  <dcterms:modified xsi:type="dcterms:W3CDTF">2025-11-07T16:27:12Z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0x01010019992B2C80E477419067011E39018375</vt:lpwstr>
  </property>
</Properties>
</file>